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 - Stavební část" sheetId="2" r:id="rId2"/>
    <sheet name="D.1.4.1. - Zařízení elekt..." sheetId="3" r:id="rId3"/>
    <sheet name="D.1.4.2. - Zařízení zdrav..." sheetId="4" r:id="rId4"/>
    <sheet name="D.1.4.3. - Ústřední vytápění" sheetId="5" r:id="rId5"/>
    <sheet name="VON - Vedlejší a ostatní ..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'D.1.1. - Stavební část'!$C$106:$K$962</definedName>
    <definedName name="_xlnm.Print_Area" localSheetId="1">'D.1.1. - Stavební část'!$C$4:$J$39,'D.1.1. - Stavební část'!$C$45:$J$88,'D.1.1. - Stavební část'!$C$94:$K$962</definedName>
    <definedName name="_xlnm.Print_Titles" localSheetId="1">'D.1.1. - Stavební část'!$106:$106</definedName>
    <definedName name="_xlnm._FilterDatabase" localSheetId="2" hidden="1">'D.1.4.1. - Zařízení elekt...'!$C$89:$K$233</definedName>
    <definedName name="_xlnm.Print_Area" localSheetId="2">'D.1.4.1. - Zařízení elekt...'!$C$4:$J$41,'D.1.4.1. - Zařízení elekt...'!$C$47:$J$69,'D.1.4.1. - Zařízení elekt...'!$C$75:$K$233</definedName>
    <definedName name="_xlnm.Print_Titles" localSheetId="2">'D.1.4.1. - Zařízení elekt...'!$89:$89</definedName>
    <definedName name="_xlnm._FilterDatabase" localSheetId="3" hidden="1">'D.1.4.2. - Zařízení zdrav...'!$C$93:$K$242</definedName>
    <definedName name="_xlnm.Print_Area" localSheetId="3">'D.1.4.2. - Zařízení zdrav...'!$C$4:$J$41,'D.1.4.2. - Zařízení zdrav...'!$C$47:$J$73,'D.1.4.2. - Zařízení zdrav...'!$C$79:$K$242</definedName>
    <definedName name="_xlnm.Print_Titles" localSheetId="3">'D.1.4.2. - Zařízení zdrav...'!$93:$93</definedName>
    <definedName name="_xlnm._FilterDatabase" localSheetId="4" hidden="1">'D.1.4.3. - Ústřední vytápění'!$C$90:$K$143</definedName>
    <definedName name="_xlnm.Print_Area" localSheetId="4">'D.1.4.3. - Ústřední vytápění'!$C$4:$J$41,'D.1.4.3. - Ústřední vytápění'!$C$47:$J$70,'D.1.4.3. - Ústřední vytápění'!$C$76:$K$143</definedName>
    <definedName name="_xlnm.Print_Titles" localSheetId="4">'D.1.4.3. - Ústřední vytápění'!$90:$90</definedName>
    <definedName name="_xlnm._FilterDatabase" localSheetId="5" hidden="1">'VON - Vedlejší a ostatní ...'!$C$81:$K$98</definedName>
    <definedName name="_xlnm.Print_Area" localSheetId="5">'VON - Vedlejší a ostatní ...'!$C$4:$J$39,'VON - Vedlejší a ostatní ...'!$C$45:$J$63,'VON - Vedlejší a ostatní ...'!$C$69:$K$98</definedName>
    <definedName name="_xlnm.Print_Titles" localSheetId="5">'VON - Vedlejší a ostatní ...'!$81:$81</definedName>
    <definedName name="_xlnm.Print_Area" localSheetId="6">'Seznam figur'!$C$4:$G$61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60"/>
  <c i="6" r="J35"/>
  <c i="1" r="AX60"/>
  <c i="6" r="BI96"/>
  <c r="BH96"/>
  <c r="BG96"/>
  <c r="BF96"/>
  <c r="T96"/>
  <c r="R96"/>
  <c r="P96"/>
  <c r="BI93"/>
  <c r="BH93"/>
  <c r="BG93"/>
  <c r="BF93"/>
  <c r="T93"/>
  <c r="R93"/>
  <c r="P93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5" r="J39"/>
  <c r="J38"/>
  <c i="1" r="AY59"/>
  <c i="5" r="J37"/>
  <c i="1" r="AX59"/>
  <c i="5"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4" r="J39"/>
  <c r="J38"/>
  <c i="1" r="AY58"/>
  <c i="4" r="J37"/>
  <c i="1" r="AX58"/>
  <c i="4" r="BI229"/>
  <c r="BH229"/>
  <c r="BG229"/>
  <c r="BF229"/>
  <c r="T229"/>
  <c r="T220"/>
  <c r="R229"/>
  <c r="R220"/>
  <c r="P229"/>
  <c r="P220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98"/>
  <c r="BH98"/>
  <c r="BG98"/>
  <c r="BF98"/>
  <c r="T98"/>
  <c r="T97"/>
  <c r="T96"/>
  <c r="R98"/>
  <c r="R97"/>
  <c r="R96"/>
  <c r="P98"/>
  <c r="P97"/>
  <c r="P96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3" r="J39"/>
  <c r="J38"/>
  <c i="1" r="AY57"/>
  <c i="3" r="J37"/>
  <c i="1" r="AX57"/>
  <c i="3" r="BI232"/>
  <c r="BH232"/>
  <c r="BG232"/>
  <c r="BF232"/>
  <c r="T232"/>
  <c r="T231"/>
  <c r="R232"/>
  <c r="R231"/>
  <c r="P232"/>
  <c r="P231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2" r="J37"/>
  <c r="J36"/>
  <c i="1" r="AY55"/>
  <c i="2" r="J35"/>
  <c i="1" r="AX55"/>
  <c i="2" r="BI957"/>
  <c r="BH957"/>
  <c r="BG957"/>
  <c r="BF957"/>
  <c r="T957"/>
  <c r="R957"/>
  <c r="P957"/>
  <c r="BI951"/>
  <c r="BH951"/>
  <c r="BG951"/>
  <c r="BF951"/>
  <c r="T951"/>
  <c r="R951"/>
  <c r="P951"/>
  <c r="BI942"/>
  <c r="BH942"/>
  <c r="BG942"/>
  <c r="BF942"/>
  <c r="T942"/>
  <c r="R942"/>
  <c r="P942"/>
  <c r="BI936"/>
  <c r="BH936"/>
  <c r="BG936"/>
  <c r="BF936"/>
  <c r="T936"/>
  <c r="R936"/>
  <c r="P936"/>
  <c r="BI913"/>
  <c r="BH913"/>
  <c r="BG913"/>
  <c r="BF913"/>
  <c r="T913"/>
  <c r="R913"/>
  <c r="P913"/>
  <c r="BI910"/>
  <c r="BH910"/>
  <c r="BG910"/>
  <c r="BF910"/>
  <c r="T910"/>
  <c r="R910"/>
  <c r="P910"/>
  <c r="BI865"/>
  <c r="BH865"/>
  <c r="BG865"/>
  <c r="BF865"/>
  <c r="T865"/>
  <c r="R865"/>
  <c r="P865"/>
  <c r="BI857"/>
  <c r="BH857"/>
  <c r="BG857"/>
  <c r="BF857"/>
  <c r="T857"/>
  <c r="R857"/>
  <c r="P857"/>
  <c r="BI850"/>
  <c r="BH850"/>
  <c r="BG850"/>
  <c r="BF850"/>
  <c r="T850"/>
  <c r="R850"/>
  <c r="P850"/>
  <c r="BI843"/>
  <c r="BH843"/>
  <c r="BG843"/>
  <c r="BF843"/>
  <c r="T843"/>
  <c r="R843"/>
  <c r="P843"/>
  <c r="BI839"/>
  <c r="BH839"/>
  <c r="BG839"/>
  <c r="BF839"/>
  <c r="T839"/>
  <c r="R839"/>
  <c r="P839"/>
  <c r="BI837"/>
  <c r="BH837"/>
  <c r="BG837"/>
  <c r="BF837"/>
  <c r="T837"/>
  <c r="R837"/>
  <c r="P837"/>
  <c r="BI832"/>
  <c r="BH832"/>
  <c r="BG832"/>
  <c r="BF832"/>
  <c r="T832"/>
  <c r="R832"/>
  <c r="P832"/>
  <c r="BI828"/>
  <c r="BH828"/>
  <c r="BG828"/>
  <c r="BF828"/>
  <c r="T828"/>
  <c r="R828"/>
  <c r="P828"/>
  <c r="BI812"/>
  <c r="BH812"/>
  <c r="BG812"/>
  <c r="BF812"/>
  <c r="T812"/>
  <c r="R812"/>
  <c r="P812"/>
  <c r="BI807"/>
  <c r="BH807"/>
  <c r="BG807"/>
  <c r="BF807"/>
  <c r="T807"/>
  <c r="R807"/>
  <c r="P807"/>
  <c r="BI802"/>
  <c r="BH802"/>
  <c r="BG802"/>
  <c r="BF802"/>
  <c r="T802"/>
  <c r="R802"/>
  <c r="P802"/>
  <c r="BI797"/>
  <c r="BH797"/>
  <c r="BG797"/>
  <c r="BF797"/>
  <c r="T797"/>
  <c r="R797"/>
  <c r="P797"/>
  <c r="BI781"/>
  <c r="BH781"/>
  <c r="BG781"/>
  <c r="BF781"/>
  <c r="T781"/>
  <c r="R781"/>
  <c r="P781"/>
  <c r="BI777"/>
  <c r="BH777"/>
  <c r="BG777"/>
  <c r="BF777"/>
  <c r="T777"/>
  <c r="R777"/>
  <c r="P777"/>
  <c r="BI774"/>
  <c r="BH774"/>
  <c r="BG774"/>
  <c r="BF774"/>
  <c r="T774"/>
  <c r="R774"/>
  <c r="P774"/>
  <c r="BI749"/>
  <c r="BH749"/>
  <c r="BG749"/>
  <c r="BF749"/>
  <c r="T749"/>
  <c r="R749"/>
  <c r="P749"/>
  <c r="BI746"/>
  <c r="BH746"/>
  <c r="BG746"/>
  <c r="BF746"/>
  <c r="T746"/>
  <c r="R746"/>
  <c r="P746"/>
  <c r="BI725"/>
  <c r="BH725"/>
  <c r="BG725"/>
  <c r="BF725"/>
  <c r="T725"/>
  <c r="R725"/>
  <c r="P725"/>
  <c r="BI690"/>
  <c r="BH690"/>
  <c r="BG690"/>
  <c r="BF690"/>
  <c r="T690"/>
  <c r="R690"/>
  <c r="P690"/>
  <c r="BI686"/>
  <c r="BH686"/>
  <c r="BG686"/>
  <c r="BF686"/>
  <c r="T686"/>
  <c r="R686"/>
  <c r="P686"/>
  <c r="BI683"/>
  <c r="BH683"/>
  <c r="BG683"/>
  <c r="BF683"/>
  <c r="T683"/>
  <c r="R683"/>
  <c r="P683"/>
  <c r="BI656"/>
  <c r="BH656"/>
  <c r="BG656"/>
  <c r="BF656"/>
  <c r="T656"/>
  <c r="R656"/>
  <c r="P656"/>
  <c r="BI653"/>
  <c r="BH653"/>
  <c r="BG653"/>
  <c r="BF653"/>
  <c r="T653"/>
  <c r="R653"/>
  <c r="P653"/>
  <c r="BI632"/>
  <c r="BH632"/>
  <c r="BG632"/>
  <c r="BF632"/>
  <c r="T632"/>
  <c r="R632"/>
  <c r="P632"/>
  <c r="BI590"/>
  <c r="BH590"/>
  <c r="BG590"/>
  <c r="BF590"/>
  <c r="T590"/>
  <c r="R590"/>
  <c r="P590"/>
  <c r="BI546"/>
  <c r="BH546"/>
  <c r="BG546"/>
  <c r="BF546"/>
  <c r="T546"/>
  <c r="R546"/>
  <c r="P546"/>
  <c r="BI502"/>
  <c r="BH502"/>
  <c r="BG502"/>
  <c r="BF502"/>
  <c r="T502"/>
  <c r="R502"/>
  <c r="P502"/>
  <c r="BI458"/>
  <c r="BH458"/>
  <c r="BG458"/>
  <c r="BF458"/>
  <c r="T458"/>
  <c r="R458"/>
  <c r="P458"/>
  <c r="BI454"/>
  <c r="BH454"/>
  <c r="BG454"/>
  <c r="BF454"/>
  <c r="T454"/>
  <c r="R454"/>
  <c r="P454"/>
  <c r="BI449"/>
  <c r="BH449"/>
  <c r="BG449"/>
  <c r="BF449"/>
  <c r="T449"/>
  <c r="R449"/>
  <c r="P449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5"/>
  <c r="BH395"/>
  <c r="BG395"/>
  <c r="BF395"/>
  <c r="T395"/>
  <c r="R395"/>
  <c r="P395"/>
  <c r="BI391"/>
  <c r="BH391"/>
  <c r="BG391"/>
  <c r="BF391"/>
  <c r="T391"/>
  <c r="R391"/>
  <c r="P391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68"/>
  <c r="BH368"/>
  <c r="BG368"/>
  <c r="BF368"/>
  <c r="T368"/>
  <c r="R368"/>
  <c r="P368"/>
  <c r="BI362"/>
  <c r="BH362"/>
  <c r="BG362"/>
  <c r="BF362"/>
  <c r="T362"/>
  <c r="T361"/>
  <c r="R362"/>
  <c r="R361"/>
  <c r="P362"/>
  <c r="P361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T327"/>
  <c r="R328"/>
  <c r="R327"/>
  <c r="P328"/>
  <c r="P327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299"/>
  <c r="BH299"/>
  <c r="BG299"/>
  <c r="BF299"/>
  <c r="T299"/>
  <c r="T293"/>
  <c r="R299"/>
  <c r="R293"/>
  <c r="P299"/>
  <c r="P293"/>
  <c r="BI294"/>
  <c r="BH294"/>
  <c r="BG294"/>
  <c r="BF294"/>
  <c r="T294"/>
  <c r="R294"/>
  <c r="P294"/>
  <c r="BI287"/>
  <c r="BH287"/>
  <c r="BG287"/>
  <c r="BF287"/>
  <c r="T287"/>
  <c r="R287"/>
  <c r="P287"/>
  <c r="BI280"/>
  <c r="BH280"/>
  <c r="BG280"/>
  <c r="BF280"/>
  <c r="T280"/>
  <c r="R280"/>
  <c r="P280"/>
  <c r="BI267"/>
  <c r="BH267"/>
  <c r="BG267"/>
  <c r="BF267"/>
  <c r="T267"/>
  <c r="R267"/>
  <c r="P267"/>
  <c r="BI261"/>
  <c r="BH261"/>
  <c r="BG261"/>
  <c r="BF261"/>
  <c r="T261"/>
  <c r="R261"/>
  <c r="P261"/>
  <c r="BI252"/>
  <c r="BH252"/>
  <c r="BG252"/>
  <c r="BF252"/>
  <c r="T252"/>
  <c r="R252"/>
  <c r="P252"/>
  <c r="BI240"/>
  <c r="BH240"/>
  <c r="BG240"/>
  <c r="BF240"/>
  <c r="T240"/>
  <c r="R240"/>
  <c r="P240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76"/>
  <c r="BH176"/>
  <c r="BG176"/>
  <c r="BF176"/>
  <c r="T176"/>
  <c r="R176"/>
  <c r="P176"/>
  <c r="BI163"/>
  <c r="BH163"/>
  <c r="BG163"/>
  <c r="BF163"/>
  <c r="T163"/>
  <c r="R163"/>
  <c r="P163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T129"/>
  <c r="R130"/>
  <c r="R129"/>
  <c r="P130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55"/>
  <c r="J17"/>
  <c r="J12"/>
  <c r="J101"/>
  <c r="E7"/>
  <c r="E97"/>
  <c i="1" r="L50"/>
  <c r="AM50"/>
  <c r="AM49"/>
  <c r="L49"/>
  <c r="AM47"/>
  <c r="L47"/>
  <c r="L45"/>
  <c r="L44"/>
  <c i="3" r="BK155"/>
  <c r="BK141"/>
  <c r="BK147"/>
  <c i="4" r="BK159"/>
  <c i="5" r="BK127"/>
  <c i="2" r="J828"/>
  <c r="BK314"/>
  <c r="J653"/>
  <c r="J148"/>
  <c i="4" r="BK191"/>
  <c r="J147"/>
  <c i="5" r="J118"/>
  <c i="2" r="BK350"/>
  <c r="J683"/>
  <c r="BK122"/>
  <c r="J373"/>
  <c i="3" r="BK172"/>
  <c r="BK178"/>
  <c r="BK137"/>
  <c i="4" r="J208"/>
  <c r="BK150"/>
  <c i="3" r="BK103"/>
  <c i="4" r="BK137"/>
  <c i="5" r="BK98"/>
  <c i="2" r="BK358"/>
  <c r="J746"/>
  <c r="BK317"/>
  <c r="J797"/>
  <c r="J203"/>
  <c i="3" r="J121"/>
  <c r="BK153"/>
  <c r="J96"/>
  <c i="4" r="BK140"/>
  <c r="BK144"/>
  <c i="6" r="BK88"/>
  <c i="2" r="BK209"/>
  <c r="J228"/>
  <c r="J839"/>
  <c r="BK236"/>
  <c i="3" r="BK149"/>
  <c r="BK131"/>
  <c r="J153"/>
  <c i="4" r="J221"/>
  <c i="2" r="J358"/>
  <c i="3" r="J232"/>
  <c r="J169"/>
  <c r="J214"/>
  <c i="4" r="J107"/>
  <c r="BK194"/>
  <c i="5" r="J98"/>
  <c i="2" r="J342"/>
  <c r="BK865"/>
  <c r="BK252"/>
  <c i="3" r="BK143"/>
  <c i="4" r="J162"/>
  <c i="5" r="BK133"/>
  <c i="2" r="BK380"/>
  <c r="J546"/>
  <c r="BK216"/>
  <c r="BK749"/>
  <c r="J209"/>
  <c i="3" r="BK109"/>
  <c r="J202"/>
  <c r="BK194"/>
  <c r="BK133"/>
  <c i="4" r="BK162"/>
  <c i="5" r="J140"/>
  <c i="6" r="J96"/>
  <c i="3" r="J159"/>
  <c i="5" r="J93"/>
  <c i="2" r="BK447"/>
  <c r="BK261"/>
  <c r="BK690"/>
  <c r="J368"/>
  <c r="BK951"/>
  <c r="J449"/>
  <c r="J957"/>
  <c i="3" r="J151"/>
  <c r="J113"/>
  <c r="J157"/>
  <c r="J107"/>
  <c i="4" r="J144"/>
  <c i="5" r="BK129"/>
  <c i="2" r="J458"/>
  <c r="BK280"/>
  <c r="BK348"/>
  <c r="BK910"/>
  <c r="BK683"/>
  <c r="J324"/>
  <c i="3" r="J206"/>
  <c r="BK94"/>
  <c r="BK198"/>
  <c r="BK192"/>
  <c i="4" r="BK107"/>
  <c r="BK110"/>
  <c i="5" r="J95"/>
  <c i="2" r="BK502"/>
  <c r="J261"/>
  <c r="J590"/>
  <c r="J236"/>
  <c r="BK746"/>
  <c r="BK913"/>
  <c i="3" r="J103"/>
  <c r="J188"/>
  <c r="J182"/>
  <c i="4" r="J188"/>
  <c r="BK153"/>
  <c i="5" r="BK131"/>
  <c i="2" r="J802"/>
  <c r="BK110"/>
  <c i="3" r="J133"/>
  <c r="BK184"/>
  <c r="J100"/>
  <c i="4" r="J153"/>
  <c r="BK131"/>
  <c i="2" r="J252"/>
  <c r="BK410"/>
  <c r="J837"/>
  <c r="J338"/>
  <c i="3" r="J184"/>
  <c i="4" r="J182"/>
  <c i="5" r="J103"/>
  <c i="2" r="BK653"/>
  <c r="J317"/>
  <c r="J749"/>
  <c r="BK354"/>
  <c r="BK850"/>
  <c r="BK240"/>
  <c i="3" r="BK125"/>
  <c r="BK157"/>
  <c r="BK96"/>
  <c i="4" r="BK184"/>
  <c r="J134"/>
  <c i="5" r="J109"/>
  <c i="3" r="J174"/>
  <c i="5" r="BK109"/>
  <c i="2" r="J632"/>
  <c r="BK287"/>
  <c r="BK632"/>
  <c r="J240"/>
  <c r="J832"/>
  <c r="J232"/>
  <c i="3" r="J186"/>
  <c r="BK180"/>
  <c r="J218"/>
  <c r="J192"/>
  <c i="4" r="J98"/>
  <c i="5" r="J142"/>
  <c i="2" r="BK802"/>
  <c r="BK299"/>
  <c r="J280"/>
  <c r="J857"/>
  <c r="BK458"/>
  <c r="BK214"/>
  <c i="3" r="BK119"/>
  <c r="BK186"/>
  <c r="J208"/>
  <c i="4" r="J179"/>
  <c r="J110"/>
  <c i="5" r="J131"/>
  <c i="6" r="BK96"/>
  <c i="2" r="BK342"/>
  <c r="BK781"/>
  <c r="J333"/>
  <c r="BK857"/>
  <c r="J348"/>
  <c i="3" r="J200"/>
  <c r="J129"/>
  <c r="BK222"/>
  <c r="BK202"/>
  <c i="4" r="BK197"/>
  <c r="J128"/>
  <c i="6" r="J88"/>
  <c i="2" r="J502"/>
  <c i="3" r="BK216"/>
  <c r="BK100"/>
  <c r="J163"/>
  <c i="4" r="BK201"/>
  <c r="BK128"/>
  <c i="5" r="BK111"/>
  <c i="2" r="BK148"/>
  <c r="J375"/>
  <c r="BK843"/>
  <c r="BK221"/>
  <c i="3" r="BK127"/>
  <c i="4" r="BK229"/>
  <c i="5" r="J124"/>
  <c i="2" r="J403"/>
  <c r="BK812"/>
  <c r="J294"/>
  <c r="BK837"/>
  <c r="J354"/>
  <c i="3" r="BK224"/>
  <c r="BK139"/>
  <c r="J127"/>
  <c r="BK206"/>
  <c i="4" r="J217"/>
  <c i="5" r="J107"/>
  <c i="3" r="J176"/>
  <c i="4" r="J140"/>
  <c i="2" r="J686"/>
  <c r="J221"/>
  <c r="BK449"/>
  <c r="BK338"/>
  <c r="J110"/>
  <c r="BK375"/>
  <c r="J115"/>
  <c i="3" r="J210"/>
  <c r="J212"/>
  <c r="J149"/>
  <c i="4" r="J113"/>
  <c r="BK211"/>
  <c i="5" r="BK100"/>
  <c i="2" r="J432"/>
  <c r="BK232"/>
  <c r="BK320"/>
  <c r="BK936"/>
  <c r="BK413"/>
  <c r="J942"/>
  <c i="3" r="J196"/>
  <c r="BK111"/>
  <c r="J131"/>
  <c i="4" r="J172"/>
  <c r="BK125"/>
  <c i="5" r="J111"/>
  <c i="2" r="BK807"/>
  <c r="BK373"/>
  <c r="J163"/>
  <c r="J380"/>
  <c r="BK115"/>
  <c r="BK368"/>
  <c i="3" r="J226"/>
  <c r="J155"/>
  <c r="J109"/>
  <c r="BK135"/>
  <c i="4" r="BK204"/>
  <c r="BK122"/>
  <c i="5" r="J129"/>
  <c i="2" r="J690"/>
  <c r="J200"/>
  <c i="3" r="J204"/>
  <c r="BK105"/>
  <c r="J172"/>
  <c i="4" r="J156"/>
  <c i="5" r="J100"/>
  <c i="2" r="J774"/>
  <c r="BK957"/>
  <c r="BK163"/>
  <c i="3" r="J119"/>
  <c i="4" r="BK169"/>
  <c i="2" r="BK454"/>
  <c r="BK225"/>
  <c r="J384"/>
  <c r="BK942"/>
  <c r="J447"/>
  <c r="BK130"/>
  <c i="3" r="J161"/>
  <c r="BK167"/>
  <c i="4" r="J125"/>
  <c r="BK98"/>
  <c i="3" r="BK159"/>
  <c i="4" r="BK113"/>
  <c i="5" r="BK107"/>
  <c i="2" r="J382"/>
  <c r="J190"/>
  <c r="BK401"/>
  <c r="J865"/>
  <c r="J314"/>
  <c i="3" r="BK218"/>
  <c r="J147"/>
  <c r="BK169"/>
  <c i="4" r="BK177"/>
  <c r="BK156"/>
  <c i="5" r="BK137"/>
  <c i="2" r="J391"/>
  <c r="BK403"/>
  <c r="J910"/>
  <c r="J395"/>
  <c r="J122"/>
  <c i="3" r="BK107"/>
  <c r="BK212"/>
  <c r="J143"/>
  <c i="4" r="J204"/>
  <c i="5" r="J120"/>
  <c i="2" r="J725"/>
  <c r="BK294"/>
  <c r="BK725"/>
  <c r="J287"/>
  <c r="BK839"/>
  <c r="BK419"/>
  <c r="J225"/>
  <c i="3" r="BK113"/>
  <c r="BK214"/>
  <c r="BK98"/>
  <c r="J111"/>
  <c i="4" r="BK188"/>
  <c i="5" r="J135"/>
  <c i="2" r="J850"/>
  <c r="BK328"/>
  <c i="3" r="J123"/>
  <c r="BK196"/>
  <c r="BK210"/>
  <c r="J137"/>
  <c i="4" r="BK182"/>
  <c i="5" r="J133"/>
  <c i="2" r="BK432"/>
  <c r="J214"/>
  <c r="BK391"/>
  <c i="3" r="J220"/>
  <c i="4" r="J201"/>
  <c r="J197"/>
  <c i="5" r="J113"/>
  <c i="6" r="J93"/>
  <c i="2" r="BK203"/>
  <c r="J413"/>
  <c r="J951"/>
  <c r="J320"/>
  <c i="3" r="BK208"/>
  <c r="BK115"/>
  <c r="BK182"/>
  <c r="BK165"/>
  <c i="4" r="BK217"/>
  <c r="BK174"/>
  <c i="5" r="BK105"/>
  <c i="3" r="BK92"/>
  <c i="5" r="BK93"/>
  <c i="2" r="BK774"/>
  <c r="BK324"/>
  <c r="BK118"/>
  <c r="J415"/>
  <c r="J125"/>
  <c r="BK686"/>
  <c r="J350"/>
  <c i="3" r="BK188"/>
  <c r="BK123"/>
  <c r="BK129"/>
  <c r="J139"/>
  <c i="4" r="J166"/>
  <c i="5" r="J105"/>
  <c i="6" r="BK93"/>
  <c i="2" r="J362"/>
  <c i="1" r="AS56"/>
  <c i="2" r="J781"/>
  <c r="BK362"/>
  <c i="3" r="J222"/>
  <c r="BK151"/>
  <c r="J194"/>
  <c r="BK174"/>
  <c r="J180"/>
  <c i="4" r="J174"/>
  <c r="BK186"/>
  <c i="5" r="J137"/>
  <c i="6" r="BK85"/>
  <c i="2" r="BK395"/>
  <c r="BK832"/>
  <c r="J405"/>
  <c r="J118"/>
  <c r="J401"/>
  <c r="J195"/>
  <c i="3" r="BK200"/>
  <c r="J145"/>
  <c r="BK229"/>
  <c r="BK117"/>
  <c i="4" r="J184"/>
  <c i="5" r="J116"/>
  <c r="BK95"/>
  <c i="2" r="BK415"/>
  <c r="BK228"/>
  <c i="3" r="J98"/>
  <c r="J117"/>
  <c i="4" r="J186"/>
  <c r="J229"/>
  <c i="5" r="J122"/>
  <c i="2" r="J656"/>
  <c r="BK267"/>
  <c r="BK777"/>
  <c r="BK190"/>
  <c i="4" r="BK147"/>
  <c r="J137"/>
  <c i="5" r="BK116"/>
  <c i="2" r="J777"/>
  <c r="J267"/>
  <c r="BK437"/>
  <c r="J936"/>
  <c r="J807"/>
  <c r="J136"/>
  <c i="3" r="J92"/>
  <c r="J125"/>
  <c r="J105"/>
  <c i="4" r="J194"/>
  <c i="5" r="BK140"/>
  <c r="BK135"/>
  <c i="4" r="BK221"/>
  <c i="5" r="BK118"/>
  <c i="2" r="BK546"/>
  <c r="BK125"/>
  <c i="3" r="BK220"/>
  <c r="BK161"/>
  <c r="J165"/>
  <c r="BK145"/>
  <c i="4" r="J177"/>
  <c r="J117"/>
  <c i="5" r="J127"/>
  <c i="2" r="BK384"/>
  <c r="BK195"/>
  <c i="3" r="BK176"/>
  <c r="J198"/>
  <c r="J167"/>
  <c i="4" r="BK179"/>
  <c r="J122"/>
  <c i="6" r="J85"/>
  <c i="2" r="J454"/>
  <c r="J913"/>
  <c r="J437"/>
  <c i="3" r="BK190"/>
  <c i="4" r="J159"/>
  <c i="5" r="BK122"/>
  <c i="2" r="BK442"/>
  <c r="BK142"/>
  <c r="J328"/>
  <c r="BK590"/>
  <c r="J130"/>
  <c i="3" r="J216"/>
  <c r="J94"/>
  <c r="J178"/>
  <c i="4" r="BK172"/>
  <c r="BK208"/>
  <c i="5" r="BK124"/>
  <c i="3" r="BK121"/>
  <c i="4" r="J131"/>
  <c i="5" r="BK113"/>
  <c i="2" r="BK405"/>
  <c r="BK797"/>
  <c r="BK200"/>
  <c r="J843"/>
  <c r="J410"/>
  <c r="J142"/>
  <c i="3" r="BK232"/>
  <c r="J224"/>
  <c r="BK226"/>
  <c i="4" r="J191"/>
  <c r="J169"/>
  <c i="5" r="BK103"/>
  <c i="2" r="BK656"/>
  <c r="BK333"/>
  <c r="BK382"/>
  <c r="BK136"/>
  <c r="J812"/>
  <c r="BK176"/>
  <c i="3" r="J229"/>
  <c r="BK163"/>
  <c r="J115"/>
  <c i="4" r="J211"/>
  <c r="J150"/>
  <c r="BK166"/>
  <c i="5" r="BK120"/>
  <c i="2" r="J419"/>
  <c r="J216"/>
  <c r="J442"/>
  <c r="J176"/>
  <c r="BK828"/>
  <c r="J299"/>
  <c i="3" r="J135"/>
  <c r="J141"/>
  <c r="BK204"/>
  <c r="J190"/>
  <c i="4" r="BK134"/>
  <c r="BK117"/>
  <c i="5" r="BK142"/>
  <c i="2" l="1" r="P109"/>
  <c r="P194"/>
  <c r="T224"/>
  <c i="3" r="T91"/>
  <c r="P171"/>
  <c i="4" r="P106"/>
  <c r="P95"/>
  <c r="R121"/>
  <c r="R165"/>
  <c i="5" r="BK92"/>
  <c r="J92"/>
  <c r="J64"/>
  <c r="P102"/>
  <c r="P115"/>
  <c r="T115"/>
  <c r="R139"/>
  <c i="2" r="T135"/>
  <c r="T208"/>
  <c r="P239"/>
  <c r="P313"/>
  <c r="R332"/>
  <c r="P341"/>
  <c r="BK353"/>
  <c r="J353"/>
  <c r="J78"/>
  <c r="R353"/>
  <c r="BK367"/>
  <c r="J367"/>
  <c r="J80"/>
  <c r="R367"/>
  <c r="P394"/>
  <c r="BK418"/>
  <c r="J418"/>
  <c r="J82"/>
  <c r="T418"/>
  <c r="P780"/>
  <c r="BK842"/>
  <c r="J842"/>
  <c r="J85"/>
  <c r="T842"/>
  <c r="P941"/>
  <c i="3" r="T171"/>
  <c i="4" r="BK165"/>
  <c r="J165"/>
  <c r="J71"/>
  <c i="5" r="R92"/>
  <c r="R115"/>
  <c i="2" r="R135"/>
  <c r="R208"/>
  <c r="R239"/>
  <c r="R313"/>
  <c r="P332"/>
  <c r="BK341"/>
  <c r="J341"/>
  <c r="J77"/>
  <c r="T341"/>
  <c r="P353"/>
  <c r="P367"/>
  <c r="BK394"/>
  <c r="J394"/>
  <c r="J81"/>
  <c r="R394"/>
  <c r="P418"/>
  <c r="BK780"/>
  <c r="J780"/>
  <c r="J84"/>
  <c r="BK864"/>
  <c r="J864"/>
  <c r="J86"/>
  <c r="R941"/>
  <c i="3" r="BK171"/>
  <c r="J171"/>
  <c r="J66"/>
  <c i="4" r="P165"/>
  <c i="5" r="BK102"/>
  <c r="J102"/>
  <c r="J66"/>
  <c r="T139"/>
  <c i="2" r="BK109"/>
  <c r="J109"/>
  <c r="J61"/>
  <c r="BK208"/>
  <c r="J208"/>
  <c r="J67"/>
  <c r="BK224"/>
  <c r="J224"/>
  <c r="J69"/>
  <c r="T313"/>
  <c r="BK332"/>
  <c r="J332"/>
  <c r="J76"/>
  <c r="T332"/>
  <c r="R341"/>
  <c r="T353"/>
  <c r="T367"/>
  <c r="T394"/>
  <c r="R418"/>
  <c r="R780"/>
  <c r="P842"/>
  <c r="BK941"/>
  <c r="J941"/>
  <c r="J87"/>
  <c i="3" r="R102"/>
  <c i="4" r="BK121"/>
  <c r="J121"/>
  <c r="J69"/>
  <c i="5" r="BK115"/>
  <c r="J115"/>
  <c r="J67"/>
  <c r="BK139"/>
  <c r="J139"/>
  <c r="J69"/>
  <c i="6" r="BK92"/>
  <c r="J92"/>
  <c r="J62"/>
  <c i="2" r="BK135"/>
  <c r="J135"/>
  <c r="J63"/>
  <c r="P208"/>
  <c r="R224"/>
  <c r="R223"/>
  <c r="T457"/>
  <c r="R864"/>
  <c i="3" r="P91"/>
  <c r="R91"/>
  <c r="R171"/>
  <c i="4" r="R106"/>
  <c r="R95"/>
  <c r="T121"/>
  <c r="T143"/>
  <c i="5" r="P97"/>
  <c r="R102"/>
  <c r="R126"/>
  <c i="6" r="P84"/>
  <c r="P83"/>
  <c r="P82"/>
  <c i="1" r="AU60"/>
  <c i="6" r="P92"/>
  <c i="2" r="R109"/>
  <c r="BK239"/>
  <c r="J239"/>
  <c r="J71"/>
  <c r="P457"/>
  <c r="P864"/>
  <c i="3" r="BK102"/>
  <c r="J102"/>
  <c r="J65"/>
  <c i="4" r="P143"/>
  <c i="5" r="BK97"/>
  <c r="J97"/>
  <c r="J65"/>
  <c r="T126"/>
  <c i="6" r="BK84"/>
  <c r="J84"/>
  <c r="J61"/>
  <c i="2" r="T109"/>
  <c r="BK194"/>
  <c r="J194"/>
  <c r="J66"/>
  <c r="R194"/>
  <c r="R188"/>
  <c r="T239"/>
  <c r="BK313"/>
  <c r="J313"/>
  <c r="J73"/>
  <c r="BK457"/>
  <c r="J457"/>
  <c r="J83"/>
  <c r="T780"/>
  <c r="R842"/>
  <c r="T941"/>
  <c i="3" r="BK91"/>
  <c r="T102"/>
  <c i="4" r="T106"/>
  <c r="T95"/>
  <c r="BK143"/>
  <c r="J143"/>
  <c r="J70"/>
  <c r="R143"/>
  <c i="5" r="T92"/>
  <c r="R97"/>
  <c r="T102"/>
  <c r="P126"/>
  <c i="6" r="T84"/>
  <c r="T83"/>
  <c r="T82"/>
  <c r="T92"/>
  <c i="2" r="P135"/>
  <c r="T194"/>
  <c r="T188"/>
  <c r="P224"/>
  <c r="P223"/>
  <c r="R457"/>
  <c r="T864"/>
  <c i="3" r="P102"/>
  <c r="P90"/>
  <c i="1" r="AU57"/>
  <c i="4" r="BK106"/>
  <c r="J106"/>
  <c r="J67"/>
  <c r="P121"/>
  <c r="P120"/>
  <c r="T165"/>
  <c i="5" r="P92"/>
  <c r="T97"/>
  <c r="BK126"/>
  <c r="J126"/>
  <c r="J68"/>
  <c r="P139"/>
  <c i="6" r="R84"/>
  <c r="R92"/>
  <c i="2" r="BK129"/>
  <c r="J129"/>
  <c r="J62"/>
  <c r="BK189"/>
  <c r="J189"/>
  <c r="J65"/>
  <c r="BK327"/>
  <c r="J327"/>
  <c r="J74"/>
  <c r="BK361"/>
  <c r="J361"/>
  <c r="J79"/>
  <c i="4" r="BK97"/>
  <c r="BK96"/>
  <c r="BK95"/>
  <c r="J95"/>
  <c r="J64"/>
  <c i="2" r="BK235"/>
  <c r="J235"/>
  <c r="J70"/>
  <c r="BK293"/>
  <c r="J293"/>
  <c r="J72"/>
  <c i="3" r="BK228"/>
  <c r="J228"/>
  <c r="J67"/>
  <c r="BK231"/>
  <c r="J231"/>
  <c r="J68"/>
  <c i="4" r="BK220"/>
  <c r="J220"/>
  <c r="J72"/>
  <c i="6" r="E72"/>
  <c r="F79"/>
  <c r="BE85"/>
  <c r="BE96"/>
  <c r="BE88"/>
  <c r="J76"/>
  <c r="BE93"/>
  <c i="5" r="J85"/>
  <c r="BE107"/>
  <c r="BE113"/>
  <c i="4" r="J96"/>
  <c r="J65"/>
  <c i="5" r="BE131"/>
  <c r="F59"/>
  <c r="BE109"/>
  <c r="BE127"/>
  <c r="BE129"/>
  <c r="BE98"/>
  <c r="BE103"/>
  <c r="BE111"/>
  <c r="BE93"/>
  <c r="BE100"/>
  <c r="BE105"/>
  <c r="BE116"/>
  <c r="BE133"/>
  <c i="4" r="J97"/>
  <c r="J66"/>
  <c i="5" r="BE124"/>
  <c r="BE135"/>
  <c r="BE142"/>
  <c r="E50"/>
  <c r="BE95"/>
  <c r="BE118"/>
  <c r="BE122"/>
  <c r="BE137"/>
  <c r="BE140"/>
  <c i="4" r="BK120"/>
  <c r="J120"/>
  <c r="J68"/>
  <c i="5" r="BE120"/>
  <c i="4" r="BE110"/>
  <c r="BE140"/>
  <c r="BE179"/>
  <c r="BE188"/>
  <c r="BE194"/>
  <c r="BE98"/>
  <c r="BE122"/>
  <c r="BE159"/>
  <c r="BE174"/>
  <c i="3" r="J91"/>
  <c r="J64"/>
  <c i="4" r="E50"/>
  <c r="BE125"/>
  <c r="BE137"/>
  <c r="BE156"/>
  <c r="BE162"/>
  <c r="BE166"/>
  <c r="BE204"/>
  <c r="BE217"/>
  <c r="BE221"/>
  <c r="F59"/>
  <c r="J88"/>
  <c r="BE107"/>
  <c r="BE113"/>
  <c r="BE117"/>
  <c r="BE128"/>
  <c r="BE153"/>
  <c r="BE169"/>
  <c r="BE191"/>
  <c r="BE201"/>
  <c r="BE211"/>
  <c r="BE131"/>
  <c r="BE172"/>
  <c r="BE177"/>
  <c r="BE134"/>
  <c r="BE147"/>
  <c r="BE150"/>
  <c r="BE182"/>
  <c r="BE184"/>
  <c r="BE197"/>
  <c r="BE208"/>
  <c r="BE144"/>
  <c r="BE186"/>
  <c r="BE229"/>
  <c i="3" r="BE113"/>
  <c r="BE129"/>
  <c r="BE196"/>
  <c r="F87"/>
  <c r="BE115"/>
  <c r="BE123"/>
  <c r="BE157"/>
  <c r="BE159"/>
  <c r="BE161"/>
  <c r="BE206"/>
  <c r="BE220"/>
  <c r="E78"/>
  <c r="BE105"/>
  <c r="BE119"/>
  <c r="BE131"/>
  <c r="BE133"/>
  <c r="BE202"/>
  <c r="BE204"/>
  <c r="BE208"/>
  <c r="BE214"/>
  <c r="BE216"/>
  <c r="BE224"/>
  <c r="BE139"/>
  <c r="BE149"/>
  <c r="BE155"/>
  <c r="BE163"/>
  <c r="BE172"/>
  <c r="BE92"/>
  <c r="BE94"/>
  <c r="BE96"/>
  <c r="BE111"/>
  <c r="BE121"/>
  <c r="BE127"/>
  <c r="BE141"/>
  <c r="BE188"/>
  <c r="BE192"/>
  <c r="BE200"/>
  <c r="BE100"/>
  <c r="BE103"/>
  <c r="BE125"/>
  <c r="BE151"/>
  <c r="BE167"/>
  <c r="BE176"/>
  <c r="BE182"/>
  <c r="BE190"/>
  <c r="BE210"/>
  <c r="BE212"/>
  <c r="BE222"/>
  <c r="BE98"/>
  <c r="BE107"/>
  <c r="BE109"/>
  <c r="BE117"/>
  <c r="BE135"/>
  <c r="BE137"/>
  <c r="BE143"/>
  <c r="BE165"/>
  <c r="BE174"/>
  <c r="BE178"/>
  <c r="BE180"/>
  <c r="BE184"/>
  <c r="BE186"/>
  <c r="BE194"/>
  <c r="BE198"/>
  <c r="BE218"/>
  <c r="J56"/>
  <c r="BE145"/>
  <c r="BE147"/>
  <c r="BE153"/>
  <c r="BE169"/>
  <c r="BE226"/>
  <c r="BE229"/>
  <c r="BE232"/>
  <c i="2" r="J52"/>
  <c r="BE125"/>
  <c r="BE203"/>
  <c r="BE136"/>
  <c r="BE163"/>
  <c r="BE910"/>
  <c r="BE913"/>
  <c r="F104"/>
  <c r="BE148"/>
  <c r="BE176"/>
  <c r="BE190"/>
  <c r="BE216"/>
  <c r="BE221"/>
  <c r="BE225"/>
  <c r="BE228"/>
  <c r="BE232"/>
  <c r="BE240"/>
  <c r="BE317"/>
  <c r="BE320"/>
  <c r="BE333"/>
  <c r="BE338"/>
  <c r="BE342"/>
  <c r="BE348"/>
  <c r="BE350"/>
  <c r="BE354"/>
  <c r="BE373"/>
  <c r="BE382"/>
  <c r="BE384"/>
  <c r="BE391"/>
  <c r="BE401"/>
  <c r="BE405"/>
  <c r="BE413"/>
  <c r="BE415"/>
  <c r="BE546"/>
  <c r="BE653"/>
  <c r="BE656"/>
  <c r="BE683"/>
  <c r="BE725"/>
  <c r="BE746"/>
  <c r="BE807"/>
  <c r="BE832"/>
  <c r="BE837"/>
  <c r="BE839"/>
  <c r="BE843"/>
  <c r="BE850"/>
  <c r="BE857"/>
  <c r="BE865"/>
  <c r="BE957"/>
  <c r="BE122"/>
  <c r="BE142"/>
  <c r="BE936"/>
  <c r="BE942"/>
  <c r="BE110"/>
  <c r="BE118"/>
  <c r="BE951"/>
  <c r="BE115"/>
  <c r="BE209"/>
  <c r="BE214"/>
  <c r="BE236"/>
  <c r="BE267"/>
  <c r="BE287"/>
  <c r="BE299"/>
  <c r="BE314"/>
  <c r="BE328"/>
  <c r="BE358"/>
  <c r="BE380"/>
  <c r="BE395"/>
  <c r="BE403"/>
  <c r="BE410"/>
  <c r="BE419"/>
  <c r="BE432"/>
  <c r="BE447"/>
  <c r="BE454"/>
  <c r="BE502"/>
  <c r="BE590"/>
  <c r="BE686"/>
  <c r="BE749"/>
  <c r="BE781"/>
  <c r="BE802"/>
  <c r="BE828"/>
  <c r="E48"/>
  <c r="BE130"/>
  <c r="BE195"/>
  <c r="BE200"/>
  <c r="BE252"/>
  <c r="BE261"/>
  <c r="BE280"/>
  <c r="BE294"/>
  <c r="BE324"/>
  <c r="BE362"/>
  <c r="BE368"/>
  <c r="BE375"/>
  <c r="BE437"/>
  <c r="BE442"/>
  <c r="BE449"/>
  <c r="BE458"/>
  <c r="BE632"/>
  <c r="BE690"/>
  <c r="BE774"/>
  <c r="BE777"/>
  <c r="BE797"/>
  <c r="BE812"/>
  <c i="5" r="F37"/>
  <c i="1" r="BB59"/>
  <c i="3" r="F39"/>
  <c i="1" r="BD57"/>
  <c i="5" r="J36"/>
  <c i="1" r="AW59"/>
  <c i="2" r="J34"/>
  <c i="1" r="AW55"/>
  <c i="3" r="J36"/>
  <c i="1" r="AW57"/>
  <c i="6" r="F34"/>
  <c i="1" r="BA60"/>
  <c i="3" r="F36"/>
  <c i="1" r="BA57"/>
  <c i="4" r="J36"/>
  <c i="1" r="AW58"/>
  <c i="5" r="F38"/>
  <c i="1" r="BC59"/>
  <c i="2" r="F34"/>
  <c i="1" r="BA55"/>
  <c r="AS54"/>
  <c i="6" r="F37"/>
  <c i="1" r="BD60"/>
  <c i="2" r="F37"/>
  <c i="1" r="BD55"/>
  <c i="4" r="F36"/>
  <c i="1" r="BA58"/>
  <c i="5" r="F39"/>
  <c i="1" r="BD59"/>
  <c i="6" r="J34"/>
  <c i="1" r="AW60"/>
  <c i="3" r="F38"/>
  <c i="1" r="BC57"/>
  <c i="2" r="F36"/>
  <c i="1" r="BC55"/>
  <c i="4" r="F37"/>
  <c i="1" r="BB58"/>
  <c i="4" r="F38"/>
  <c i="1" r="BC58"/>
  <c i="4" r="F39"/>
  <c i="1" r="BD58"/>
  <c i="5" r="F36"/>
  <c i="1" r="BA59"/>
  <c i="3" r="F37"/>
  <c i="1" r="BB57"/>
  <c i="6" r="F36"/>
  <c i="1" r="BC60"/>
  <c i="6" r="F35"/>
  <c i="1" r="BB60"/>
  <c i="2" r="F35"/>
  <c i="1" r="BB55"/>
  <c i="2" l="1" r="P188"/>
  <c r="P331"/>
  <c i="5" r="P91"/>
  <c i="1" r="AU59"/>
  <c i="4" r="T120"/>
  <c r="T94"/>
  <c i="5" r="R91"/>
  <c i="4" r="P94"/>
  <c i="1" r="AU58"/>
  <c i="6" r="R83"/>
  <c r="R82"/>
  <c i="5" r="T91"/>
  <c i="3" r="BK90"/>
  <c r="J90"/>
  <c r="J63"/>
  <c r="R90"/>
  <c i="2" r="R331"/>
  <c r="T223"/>
  <c r="T108"/>
  <c r="T107"/>
  <c i="3" r="T90"/>
  <c i="2" r="R108"/>
  <c r="T331"/>
  <c i="4" r="R120"/>
  <c r="R94"/>
  <c i="2" r="P108"/>
  <c r="P107"/>
  <c i="1" r="AU55"/>
  <c i="2" r="BK331"/>
  <c r="J331"/>
  <c r="J75"/>
  <c r="BK188"/>
  <c r="J188"/>
  <c r="J64"/>
  <c i="6" r="BK83"/>
  <c r="J83"/>
  <c r="J60"/>
  <c i="2" r="BK223"/>
  <c r="J223"/>
  <c r="J68"/>
  <c i="5" r="BK91"/>
  <c r="J91"/>
  <c i="4" r="BK94"/>
  <c r="J94"/>
  <c r="J63"/>
  <c i="6" r="F33"/>
  <c i="1" r="AZ60"/>
  <c i="4" r="F35"/>
  <c i="1" r="AZ58"/>
  <c r="BC56"/>
  <c r="AY56"/>
  <c i="4" r="J35"/>
  <c i="1" r="AV58"/>
  <c r="AT58"/>
  <c r="BB56"/>
  <c r="AX56"/>
  <c r="BD56"/>
  <c i="5" r="F35"/>
  <c i="1" r="AZ59"/>
  <c i="6" r="J33"/>
  <c i="1" r="AV60"/>
  <c r="AT60"/>
  <c i="5" r="J35"/>
  <c i="1" r="AV59"/>
  <c r="AT59"/>
  <c r="BA56"/>
  <c r="AW56"/>
  <c i="3" r="J35"/>
  <c i="1" r="AV57"/>
  <c r="AT57"/>
  <c i="2" r="F33"/>
  <c i="1" r="AZ55"/>
  <c i="3" r="F35"/>
  <c i="1" r="AZ57"/>
  <c i="2" r="J33"/>
  <c i="1" r="AV55"/>
  <c r="AT55"/>
  <c i="5" r="J32"/>
  <c i="1" r="AG59"/>
  <c i="2" l="1" r="R107"/>
  <c i="5" r="J63"/>
  <c i="2" r="BK108"/>
  <c r="J108"/>
  <c r="J60"/>
  <c i="6" r="BK82"/>
  <c r="J82"/>
  <c i="5" r="J41"/>
  <c i="1" r="AN59"/>
  <c r="AU56"/>
  <c i="3" r="J32"/>
  <c i="1" r="AG57"/>
  <c r="BD54"/>
  <c r="W33"/>
  <c r="BC54"/>
  <c r="AY54"/>
  <c i="6" r="J30"/>
  <c i="1" r="AG60"/>
  <c r="BA54"/>
  <c r="AW54"/>
  <c r="AK30"/>
  <c i="4" r="J32"/>
  <c i="1" r="AG58"/>
  <c r="BB54"/>
  <c r="W31"/>
  <c r="AZ56"/>
  <c r="AV56"/>
  <c r="AT56"/>
  <c i="6" l="1" r="J39"/>
  <c i="3" r="J41"/>
  <c i="6" r="J59"/>
  <c i="2" r="BK107"/>
  <c r="J107"/>
  <c r="J59"/>
  <c i="4" r="J41"/>
  <c i="1" r="AN58"/>
  <c r="AN57"/>
  <c r="AN60"/>
  <c r="AG56"/>
  <c r="W30"/>
  <c r="AX54"/>
  <c r="AU54"/>
  <c r="W32"/>
  <c r="AZ54"/>
  <c r="W29"/>
  <c l="1" r="AN56"/>
  <c r="AV54"/>
  <c r="AK29"/>
  <c i="2" r="J30"/>
  <c i="1" r="AG55"/>
  <c r="AN55"/>
  <c i="2" l="1" r="J39"/>
  <c i="1"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<sst xmlns="http://schemas.openxmlformats.org/spreadsheetml/2006/main">
  <si>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</si>
  <si>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</si>
  <si>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</si>
  <si>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</si>
  <si>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</si>
  <si>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{75c59276-4e85-407b-9245-2367013e6973}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</si>
  <si>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</si>
  <si>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</si>
  <si>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</si>
  <si>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</si>
  <si>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</si>
  <si>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</si>
  <si>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</si>
  <si>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</si>
  <si>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2024-46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</si>
  <si>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</si>
  <si>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</si>
  <si>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Dětského domova Trnová a Zařízení vyžadující okamžitou pomoc Delfínek při DD Trnová, Trnová č.p. 200</t>
  </si>
  <si>
    <t>KSO:</t>
  </si>
  <si>
    <t/>
  </si>
  <si>
    <t>CC-CZ:</t>
  </si>
  <si>
    <t>Místo:</t>
  </si>
  <si>
    <t>DD Trnová ZDVOP</t>
  </si>
  <si>
    <t>Datum:</t>
  </si>
  <si>
    <t>30. 7. 2024</t>
  </si>
  <si>
    <t>Zadavatel:</t>
  </si>
  <si>
    <t>IČ:</t>
  </si>
  <si>
    <t>Dětský domov Trnová příspěvková organizace</t>
  </si>
  <si>
    <t>DIČ:</t>
  </si>
  <si>
    <t>Uchazeč:</t>
  </si>
  <si>
    <t>Vyplň údaj</t>
  </si>
  <si>
    <t>Projektant:</t>
  </si>
  <si>
    <t>PLANSTAV a.s.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</si>
  <si>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</si>
  <si>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</si>
  <si>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</si>
  <si>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</si>
  <si>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</si>
  <si>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</si>
  <si>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</si>
  <si>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</si>
  <si>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</si>
  <si>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</si>
  <si>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</si>
  <si>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</si>
  <si>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</si>
  <si>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</si>
  <si>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</si>
  <si>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</si>
  <si>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</si>
  <si>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</si>
  <si>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</si>
  <si>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</si>
  <si>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</si>
  <si>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</si>
  <si>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</si>
  <si>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</si>
  <si>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</si>
  <si>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</si>
  <si>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</si>
  <si>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</si>
  <si>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</si>
  <si>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</si>
  <si>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</si>
  <si>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</si>
  <si>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</si>
  <si>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</si>
  <si>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</si>
  <si>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</si>
  <si>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</si>
  <si>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</si>
  <si>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</si>
  <si>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</si>
  <si>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</si>
  <si>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</si>
  <si>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</si>
  <si>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</si>
  <si>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</si>
  <si>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Stavební část</t>
  </si>
  <si>
    <t>STA</t>
  </si>
  <si>
    <t>1</t>
  </si>
  <si>
    <t>{f69c2916-a806-4395-b204-055275b02930}</t>
  </si>
  <si>
    <t>2</t>
  </si>
  <si>
    <t>D.1.4.</t>
  </si>
  <si>
    <t>Technika prostředí staveb</t>
  </si>
  <si>
    <t>{98f3c1ef-5f0d-44bd-9a6e-d6305c248bfc}</t>
  </si>
  <si>
    <t>D.1.4.1.</t>
  </si>
  <si>
    <t>Zařízení elektroinstalací</t>
  </si>
  <si>
    <t>Soupis</t>
  </si>
  <si>
    <t>{47282182-dfbb-40dd-b98c-4f7d59493e17}</t>
  </si>
  <si>
    <t>D.1.4.2.</t>
  </si>
  <si>
    <t>Zařízení zdravotně-technických instalací</t>
  </si>
  <si>
    <t>{ffbb3fd6-9af8-4b63-8d42-f33b146ddebf}</t>
  </si>
  <si>
    <t>D.1.4.3.</t>
  </si>
  <si>
    <t>Ústřední vytápění</t>
  </si>
  <si>
    <t>{5c21a3ac-5111-4932-b67e-b77290684ba7}</t>
  </si>
  <si>
    <t>VON</t>
  </si>
  <si>
    <t>Vedlejší a ostatní rozpočtové náklady</t>
  </si>
  <si>
    <t>{fd0c4721-7c3d-4632-bfcc-e9fd00e1bf3b}</t>
  </si>
  <si>
    <t>KO</t>
  </si>
  <si>
    <t>126,08</t>
  </si>
  <si>
    <t>MALBA</t>
  </si>
  <si>
    <t>1433,89</t>
  </si>
  <si>
    <t>KRYCÍ LIST SOUPISU PRACÍ</t>
  </si>
  <si>
    <t>KERDL</t>
  </si>
  <si>
    <t>49,19</t>
  </si>
  <si>
    <t>KERO</t>
  </si>
  <si>
    <t>12,348</t>
  </si>
  <si>
    <t>Objekt:</t>
  </si>
  <si>
    <t>D.1.1.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</si>
  <si>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</si>
  <si>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</si>
  <si>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</si>
  <si>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</si>
  <si>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</si>
  <si>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</si>
  <si>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</si>
  <si>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</si>
  <si>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</si>
  <si>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</si>
  <si>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</si>
  <si>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</si>
  <si>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</si>
  <si>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</si>
  <si>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</si>
  <si>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</si>
  <si>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</si>
  <si>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</si>
  <si>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</si>
  <si>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</si>
  <si>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</si>
  <si>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</si>
  <si>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</si>
  <si>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</si>
  <si>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</si>
  <si>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</si>
  <si>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</si>
  <si>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</si>
  <si>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</si>
  <si>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</si>
  <si>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</si>
  <si>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</si>
  <si>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</si>
  <si>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</si>
  <si>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</si>
  <si>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</si>
  <si>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</si>
  <si>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</si>
  <si>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</si>
  <si>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</si>
  <si>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</si>
  <si>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</si>
  <si>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</si>
  <si>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</si>
  <si>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</si>
  <si>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</si>
  <si>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</si>
  <si>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</si>
  <si>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</si>
  <si>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</si>
  <si>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133212811</t>
  </si>
  <si>
    <t>Hloubení nezapažených šachet v hornině třídy těžitelnosti I skupiny 3 plocha výkopu do 4 m2 ručně</t>
  </si>
  <si>
    <t>m3</t>
  </si>
  <si>
    <t>CS ÚRS 2024 02</t>
  </si>
  <si>
    <t>4</t>
  </si>
  <si>
    <t>-1187617237</t>
  </si>
  <si>
    <t>PP</t>
  </si>
  <si>
    <t>Hloubení nezapažených šachet ručně v horninách třídy těžitelnosti I skupiny 3, půdorysná plocha výkopu do 4 m2</t>
  </si>
  <si>
    <t>Online PSC</t>
  </si>
  <si>
    <t>https://podminky.urs.cz/item/CS_URS_2024_02/133212811</t>
  </si>
  <si>
    <t>VV</t>
  </si>
  <si>
    <t>0,5*0,5*0,9*2" patky pro rampu</t>
  </si>
  <si>
    <t>Součet</t>
  </si>
  <si>
    <t>162751117</t>
  </si>
  <si>
    <t>Vodorovné přemístění přes 9 000 do 10000 m výkopku/sypaniny z horniny třídy těžitelnosti I skupiny 1 až 3</t>
  </si>
  <si>
    <t>815856643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</si>
  <si>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</si>
  <si>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</si>
  <si>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3</t>
  </si>
  <si>
    <t>162751119</t>
  </si>
  <si>
    <t>Příplatek k vodorovnému přemístění výkopku/sypaniny z horniny třídy těžitelnosti I skupiny 1 až 3 ZKD 1000 m přes 10000 m</t>
  </si>
  <si>
    <t>1937772700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</si>
  <si>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</si>
  <si>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</si>
  <si>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0,45*10 'Přepočtené koeficientem množství</t>
  </si>
  <si>
    <t>167111101</t>
  </si>
  <si>
    <t>Nakládání výkopku z hornin třídy těžitelnosti I skupiny 1 až 3 ručně</t>
  </si>
  <si>
    <t>351529548</t>
  </si>
  <si>
    <t>Nakládání, skládání a překládání neulehlého výkopku nebo sypaniny ručně nakládání, z hornin třídy těžitelnosti I, skupiny 1 až 3</t>
  </si>
  <si>
    <t>https://podminky.urs.cz/item/CS_URS_2024_02/167111101</t>
  </si>
  <si>
    <t>5</t>
  </si>
  <si>
    <t>171201221</t>
  </si>
  <si>
    <t>Poplatek za uložení na skládce (skládkovné) zeminy a kamení kód odpadu 17 05 04</t>
  </si>
  <si>
    <t>t</t>
  </si>
  <si>
    <t>-962086470</t>
  </si>
  <si>
    <t>Poplatek za uložení stavebního odpadu na skládce (skládkovné) zeminy a kamení zatříděného do Katalogu odpadů pod kódem 17 05 04</t>
  </si>
  <si>
    <t>https://podminky.urs.cz/item/CS_URS_2024_02/171201221</t>
  </si>
  <si>
    <t>0,45*1,8 'Přepočtené koeficientem množství</t>
  </si>
  <si>
    <t>Zakládání</t>
  </si>
  <si>
    <t>6</t>
  </si>
  <si>
    <t>275313611</t>
  </si>
  <si>
    <t>Základové patky z betonu tř. C 16/20</t>
  </si>
  <si>
    <t>1094593533</t>
  </si>
  <si>
    <t>Základy z betonu prostého patky a bloky z betonu kamenem neprokládaného tř. C 16/20</t>
  </si>
  <si>
    <t>https://podminky.urs.cz/item/CS_URS_2024_02/275313611</t>
  </si>
  <si>
    <t>0,5*0,5*0,9*2*1,03" betonové patky pro rampu</t>
  </si>
  <si>
    <t>Svislé a kompletní konstrukce</t>
  </si>
  <si>
    <t>7</t>
  </si>
  <si>
    <t>310239211</t>
  </si>
  <si>
    <t>Zazdívka otvorů pl přes 1 do 4 m2 ve zdivu nadzákladovém cihlami pálenými na MVC</t>
  </si>
  <si>
    <t>1956893415</t>
  </si>
  <si>
    <t>Zazdívka otvorů ve zdivu nadzákladovém cihlami pálenými plochy přes 1 m2 do 4 m2 na maltu vápenocementovou</t>
  </si>
  <si>
    <t>https://podminky.urs.cz/item/CS_URS_2024_02/310239211</t>
  </si>
  <si>
    <t>ODD2</t>
  </si>
  <si>
    <t>1,1*2*0,59</t>
  </si>
  <si>
    <t>8</t>
  </si>
  <si>
    <t>317944321</t>
  </si>
  <si>
    <t>Válcované nosníky do č.12 dodatečně osazované do připravených otvorů</t>
  </si>
  <si>
    <t>-178717407</t>
  </si>
  <si>
    <t>Válcované nosníky dodatečně osazované do připravených otvorů bez zazdění hlav do č. 12</t>
  </si>
  <si>
    <t>https://podminky.urs.cz/item/CS_URS_2024_02/317944321</t>
  </si>
  <si>
    <t>3*1,4*8,34/1000*1,15</t>
  </si>
  <si>
    <t>9</t>
  </si>
  <si>
    <t>342272225</t>
  </si>
  <si>
    <t>Příčka z pórobetonových hladkých tvárnic na tenkovrstvou maltu tl 100 mm</t>
  </si>
  <si>
    <t>m2</t>
  </si>
  <si>
    <t>2092911940</t>
  </si>
  <si>
    <t>Příčky z pórobetonových tvárnic hladkých na tenké maltové lože objemová hmotnost do 500 kg/m3, tloušťka příčky 100 mm</t>
  </si>
  <si>
    <t>https://podminky.urs.cz/item/CS_URS_2024_02/342272225</t>
  </si>
  <si>
    <t>KANCELÁŘE</t>
  </si>
  <si>
    <t>0,9*(3+0,8)</t>
  </si>
  <si>
    <t>ODD1</t>
  </si>
  <si>
    <t>0,9*0,95</t>
  </si>
  <si>
    <t>3*(2,94+2,55)</t>
  </si>
  <si>
    <t>3*(3,66+7,28+2,78)</t>
  </si>
  <si>
    <t>0,9*1,97</t>
  </si>
  <si>
    <t>ODD3</t>
  </si>
  <si>
    <t>3*2,64</t>
  </si>
  <si>
    <t>-6*(0,8*1,97)" nové vnitřní dveře</t>
  </si>
  <si>
    <t>10</t>
  </si>
  <si>
    <t>342291111</t>
  </si>
  <si>
    <t>Ukotvení příček montážní polyuretanovou pěnou tl příčky do 100 mm</t>
  </si>
  <si>
    <t>m</t>
  </si>
  <si>
    <t>948100633</t>
  </si>
  <si>
    <t>Ukotvení příček polyuretanovou pěnou, tl. příčky do 100 mm</t>
  </si>
  <si>
    <t>https://podminky.urs.cz/item/CS_URS_2024_02/342291111</t>
  </si>
  <si>
    <t>3*0,</t>
  </si>
  <si>
    <t>0,95</t>
  </si>
  <si>
    <t>2,94+2,55</t>
  </si>
  <si>
    <t>3,66+7,28+2,78</t>
  </si>
  <si>
    <t>2,64</t>
  </si>
  <si>
    <t>11</t>
  </si>
  <si>
    <t>342291121</t>
  </si>
  <si>
    <t>Ukotvení příček k cihelným konstrukcím plochými kotvami</t>
  </si>
  <si>
    <t>-888348610</t>
  </si>
  <si>
    <t>Ukotvení příček plochými kotvami, do konstrukce cihelné</t>
  </si>
  <si>
    <t>https://podminky.urs.cz/item/CS_URS_2024_02/342291121</t>
  </si>
  <si>
    <t>2*0,9</t>
  </si>
  <si>
    <t>0,9+4*3</t>
  </si>
  <si>
    <t>4*3</t>
  </si>
  <si>
    <t>2*3</t>
  </si>
  <si>
    <t>Úpravy povrchů, podlahy a osazování výplní</t>
  </si>
  <si>
    <t>61</t>
  </si>
  <si>
    <t>Úprava povrchů vnitřních</t>
  </si>
  <si>
    <t>612325225</t>
  </si>
  <si>
    <t>Vápenocementová štuková omítka malých ploch přes 1 do 4 m2 na stěnách</t>
  </si>
  <si>
    <t>kus</t>
  </si>
  <si>
    <t>-855069515</t>
  </si>
  <si>
    <t>Vápenocementová omítka jednotlivých malých ploch štuková dvouvrstvá na stěnách, plochy jednotlivě přes 1,0 do 4 m2</t>
  </si>
  <si>
    <t>https://podminky.urs.cz/item/CS_URS_2024_02/612325225</t>
  </si>
  <si>
    <t>2"dozdívka v oddělení 2</t>
  </si>
  <si>
    <t>62</t>
  </si>
  <si>
    <t>Úprava povrchů vnějších</t>
  </si>
  <si>
    <t>13</t>
  </si>
  <si>
    <t>622221023</t>
  </si>
  <si>
    <t>Montáž kontaktního zateplení vnějších stěn lepením a mechanickým kotvením desek z minerální vlny s podélnou orientací do dřeva přes 80 do 120 mm</t>
  </si>
  <si>
    <t>-1868344851</t>
  </si>
  <si>
    <t>Montáž kontaktního zateplení lepením a mechanickým kotvením z desek minerální vlny s podélnou orientací vláken nebo kombinovaných (dodávka ve specifikaci) na vnější stěny, na podklad dřevěný nebo kovový, tloušťky desek přes 80 do 120 mm</t>
  </si>
  <si>
    <t>https://podminky.urs.cz/item/CS_URS_2024_02/622221023</t>
  </si>
  <si>
    <t>1,15*1,25" ODD2</t>
  </si>
  <si>
    <t>14</t>
  </si>
  <si>
    <t>M</t>
  </si>
  <si>
    <t>63152263</t>
  </si>
  <si>
    <t>deska tepelně izolační minerální kontaktních fasád podélné vlákno λ=0,034 tl 100mm</t>
  </si>
  <si>
    <t>2006847504</t>
  </si>
  <si>
    <t>1,438*1,05 'Přepočtené koeficientem množství</t>
  </si>
  <si>
    <t>15</t>
  </si>
  <si>
    <t>622525105</t>
  </si>
  <si>
    <t>Tenkovrstvá omítka malých ploch přes 1 do 4 m2 na stěnách</t>
  </si>
  <si>
    <t>-888341791</t>
  </si>
  <si>
    <t>Omítka tenkovrstvá jednotlivých malých ploch silikátová, akrylátová, silikonová nebo silikonsilikátová stěn, plochy jednotlivě přes 1,0 do 4,0 m2</t>
  </si>
  <si>
    <t>https://podminky.urs.cz/item/CS_URS_2024_02/622525105</t>
  </si>
  <si>
    <t>1" ODD2</t>
  </si>
  <si>
    <t>64</t>
  </si>
  <si>
    <t>Osazování výplní otvorů</t>
  </si>
  <si>
    <t>16</t>
  </si>
  <si>
    <t>642942111</t>
  </si>
  <si>
    <t>Osazování zárubní nebo rámů dveřních kovových do 2,5 m2 na MC</t>
  </si>
  <si>
    <t>-906643308</t>
  </si>
  <si>
    <t>Osazování zárubní nebo rámů kovových dveřních lisovaných nebo z úhelníků bez dveřních křídel na cementovou maltu, plochy otvoru do 2,5 m2</t>
  </si>
  <si>
    <t>https://podminky.urs.cz/item/CS_URS_2024_02/642942111</t>
  </si>
  <si>
    <t>6" odkaz 1</t>
  </si>
  <si>
    <t>17</t>
  </si>
  <si>
    <t>55331482</t>
  </si>
  <si>
    <t>zárubeň jednokřídlá ocelová pro zdění tl stěny 75-100mm rozměru 800/1970, 2100mm</t>
  </si>
  <si>
    <t>946603132</t>
  </si>
  <si>
    <t>18</t>
  </si>
  <si>
    <t>642945111</t>
  </si>
  <si>
    <t>Osazování protipožárních nebo protiplynových zárubní dveří jednokřídlových do 2,5 m2</t>
  </si>
  <si>
    <t>-1035936579</t>
  </si>
  <si>
    <t>Osazování ocelových zárubní protipožárních nebo protiplynových dveří do vynechaného otvoru, s obetonováním, dveří jednokřídlových do 2,5 m2</t>
  </si>
  <si>
    <t>https://podminky.urs.cz/item/CS_URS_2024_02/642945111</t>
  </si>
  <si>
    <t>1" odkaz 2</t>
  </si>
  <si>
    <t>19</t>
  </si>
  <si>
    <t>55331577</t>
  </si>
  <si>
    <t>zárubeň jednokřídlá ocelová pro zdění s protipožární úpravou tl stěny 260-300mm rozměru 800/1970, 2100mm</t>
  </si>
  <si>
    <t>-1519552886</t>
  </si>
  <si>
    <t>Ostatní konstrukce a práce, bourání</t>
  </si>
  <si>
    <t>94</t>
  </si>
  <si>
    <t>Lešení a stavební výtahy</t>
  </si>
  <si>
    <t>20</t>
  </si>
  <si>
    <t>949111112</t>
  </si>
  <si>
    <t>Montáž lešení lehkého kozového trubkového v přes 1,2 do 1,9 m</t>
  </si>
  <si>
    <t>sada</t>
  </si>
  <si>
    <t>436132828</t>
  </si>
  <si>
    <t>Lešení lehké kozové trubkové o výšce lešeňové podlahy přes 1,2 do 1,9 m montáž</t>
  </si>
  <si>
    <t>https://podminky.urs.cz/item/CS_URS_2024_02/949111112</t>
  </si>
  <si>
    <t>949111212</t>
  </si>
  <si>
    <t>Příplatek k lešení lehkému kozovému trubkovému v přes 1,2 do 1,9 m za každý den použití</t>
  </si>
  <si>
    <t>-1855803897</t>
  </si>
  <si>
    <t>Lešení lehké kozové trubkové o výšce lešeňové podlahy přes 1,2 do 1,9 m příplatek k ceně za každý den použití</t>
  </si>
  <si>
    <t>https://podminky.urs.cz/item/CS_URS_2024_02/949111212</t>
  </si>
  <si>
    <t>1*30 'Přepočtené koeficientem množství</t>
  </si>
  <si>
    <t>22</t>
  </si>
  <si>
    <t>949111812</t>
  </si>
  <si>
    <t>Demontáž lešení lehkého kozového trubkového v přes 1,2 do 1,9 m</t>
  </si>
  <si>
    <t>-1653967086</t>
  </si>
  <si>
    <t>Lešení lehké kozové trubkové o výšce lešeňové podlahy přes 1,2 do 1,9 m demontáž</t>
  </si>
  <si>
    <t>https://podminky.urs.cz/item/CS_URS_2024_02/949111812</t>
  </si>
  <si>
    <t>95</t>
  </si>
  <si>
    <t>Různé dokončovací konstrukce a práce pozemních staveb</t>
  </si>
  <si>
    <t>23</t>
  </si>
  <si>
    <t>952901111</t>
  </si>
  <si>
    <t>Vyčištění budov bytové a občanské výstavby při výšce podlaží do 4 m</t>
  </si>
  <si>
    <t>-1803811080</t>
  </si>
  <si>
    <t>Vyčištění budov nebo objektů před předáním do užívání budov bytové nebo občanské výstavby, světlé výšky podlaží do 4 m</t>
  </si>
  <si>
    <t>https://podminky.urs.cz/item/CS_URS_2024_02/952901111</t>
  </si>
  <si>
    <t>96</t>
  </si>
  <si>
    <t>Bourání konstrukcí</t>
  </si>
  <si>
    <t>24</t>
  </si>
  <si>
    <t>962031132</t>
  </si>
  <si>
    <t>Bourání příček nebo přizdívek z cihel pálených tl do 100 mm</t>
  </si>
  <si>
    <t>1838838947</t>
  </si>
  <si>
    <t>Bourání příček nebo přizdívek z cihel pálených plných nebo dutých, tl. do 100 mm</t>
  </si>
  <si>
    <t>https://podminky.urs.cz/item/CS_URS_2024_02/962031132</t>
  </si>
  <si>
    <t>3*(1,44+1)</t>
  </si>
  <si>
    <t>3*(1,56+3,04)</t>
  </si>
  <si>
    <t>3*(0,8+2,55)</t>
  </si>
  <si>
    <t>3*(1,35+2,85)</t>
  </si>
  <si>
    <t>3*(1,2+4,15)</t>
  </si>
  <si>
    <t>25</t>
  </si>
  <si>
    <t>962032230</t>
  </si>
  <si>
    <t>Bourání zdiva z cihel pálených nebo vápenopískových na MV nebo MVC do 1 m3</t>
  </si>
  <si>
    <t>-195286449</t>
  </si>
  <si>
    <t>Bourání zdiva nadzákladového z cihel pálených plných nebo lícových nebo vápenopískových, na maltu vápennou nebo vápenocementovou, objemu do 1 m3</t>
  </si>
  <si>
    <t>https://podminky.urs.cz/item/CS_URS_2024_02/962032230</t>
  </si>
  <si>
    <t>1,7*1,97*0,25</t>
  </si>
  <si>
    <t>1,15*1,25*0,3</t>
  </si>
  <si>
    <t>26</t>
  </si>
  <si>
    <t>962032231</t>
  </si>
  <si>
    <t>Bourání zdiva z cihel pálených nebo vápenopískových na MV nebo MVC přes 1 m3</t>
  </si>
  <si>
    <t>-1624664973</t>
  </si>
  <si>
    <t>Bourání zdiva nadzákladového z cihel pálených plných nebo lícových nebo vápenopískových, na maltu vápennou nebo vápenocementovou, objemu přes 1 m3</t>
  </si>
  <si>
    <t>https://podminky.urs.cz/item/CS_URS_2024_02/962032231</t>
  </si>
  <si>
    <t>1,1*2,1*0,6</t>
  </si>
  <si>
    <t>27</t>
  </si>
  <si>
    <t>965081213</t>
  </si>
  <si>
    <t>Bourání podlah z dlaždic keramických nebo xylolitových tl do 10 mm plochy přes 1 m2</t>
  </si>
  <si>
    <t>940398782</t>
  </si>
  <si>
    <t>Bourání podlah z dlaždic bez podkladního lože nebo mazaniny, s jakoukoliv výplní spár keramických nebo xylolitových tl. do 10 mm, plochy přes 1 m2</t>
  </si>
  <si>
    <t>https://podminky.urs.cz/item/CS_URS_2024_02/965081213</t>
  </si>
  <si>
    <t>WC DĚTI</t>
  </si>
  <si>
    <t>14,8</t>
  </si>
  <si>
    <t>UMÝVÁRNA + WC</t>
  </si>
  <si>
    <t>14,84</t>
  </si>
  <si>
    <t>19,55</t>
  </si>
  <si>
    <t>28</t>
  </si>
  <si>
    <t>968072455</t>
  </si>
  <si>
    <t>Vybourání kovových dveřních zárubní pl do 2 m2</t>
  </si>
  <si>
    <t>254561290</t>
  </si>
  <si>
    <t>Vybourání kovových rámů oken s křídly, dveřních zárubní, vrat, stěn, ostění nebo obkladů dveřních zárubní, plochy do 2 m2</t>
  </si>
  <si>
    <t>https://podminky.urs.cz/item/CS_URS_2024_02/968072455</t>
  </si>
  <si>
    <t>0,9*2</t>
  </si>
  <si>
    <t>1,1*2</t>
  </si>
  <si>
    <t>29</t>
  </si>
  <si>
    <t>968062375</t>
  </si>
  <si>
    <t>Vybourání dřevěných rámů oken zdvojených včetně křídel pl do 2 m2</t>
  </si>
  <si>
    <t>1683384691</t>
  </si>
  <si>
    <t>Vybourání dřevěných rámů oken s křídly, dveřních zárubní, vrat, stěn, ostění nebo obkladů rámů oken s křídly zdvojených, plochy do 2 m2</t>
  </si>
  <si>
    <t>https://podminky.urs.cz/item/CS_URS_2024_02/968062375</t>
  </si>
  <si>
    <t>1,15*1,25</t>
  </si>
  <si>
    <t>97</t>
  </si>
  <si>
    <t>Prorážení otvorů a ostatní bourací práce</t>
  </si>
  <si>
    <t>30</t>
  </si>
  <si>
    <t>974031154</t>
  </si>
  <si>
    <t>Vysekání rýh ve zdivu cihelném hl do 100 mm š do 150 mm</t>
  </si>
  <si>
    <t>-168025854</t>
  </si>
  <si>
    <t>Vysekání rýh ve zdivu cihelném na maltu vápennou nebo vápenocementovou do hl. 100 mm a šířky do 150 mm</t>
  </si>
  <si>
    <t>https://podminky.urs.cz/item/CS_URS_2024_02/974031154</t>
  </si>
  <si>
    <t>4" drážka pro UT</t>
  </si>
  <si>
    <t>31</t>
  </si>
  <si>
    <t>978059541</t>
  </si>
  <si>
    <t>Odsekání a odebrání obkladů stěn z vnitřních obkládaček plochy přes 1 m2</t>
  </si>
  <si>
    <t>-868415012</t>
  </si>
  <si>
    <t>Odsekání obkladů stěn včetně otlučení podkladní omítky až na zdivo z obkládaček vnitřních, z jakýchkoliv materiálů, plochy přes 1 m2</t>
  </si>
  <si>
    <t>https://podminky.urs.cz/item/CS_URS_2024_02/978059541</t>
  </si>
  <si>
    <t>2*20,74</t>
  </si>
  <si>
    <t>2*21</t>
  </si>
  <si>
    <t>2*20</t>
  </si>
  <si>
    <t>Mezisoučet</t>
  </si>
  <si>
    <t xml:space="preserve">123,48*0,1"bude vyměněno předběžně 10% plochy obkladů, bude fakturováno dle skutečnosti </t>
  </si>
  <si>
    <t>997</t>
  </si>
  <si>
    <t>Přesun sutě</t>
  </si>
  <si>
    <t>32</t>
  </si>
  <si>
    <t>997013211</t>
  </si>
  <si>
    <t>Vnitrostaveništní doprava suti a vybouraných hmot pro budovy v do 6 m ručně</t>
  </si>
  <si>
    <t>-70852624</t>
  </si>
  <si>
    <t>Vnitrostaveništní doprava suti a vybouraných hmot vodorovně do 50 m s naložením ručně pro budovy a haly výšky do 6 m</t>
  </si>
  <si>
    <t>https://podminky.urs.cz/item/CS_URS_2024_02/997013211</t>
  </si>
  <si>
    <t>33</t>
  </si>
  <si>
    <t>997013501</t>
  </si>
  <si>
    <t>Odvoz suti a vybouraných hmot na skládku nebo meziskládku do 1 km se složením</t>
  </si>
  <si>
    <t>1863512375</t>
  </si>
  <si>
    <t>Odvoz suti a vybouraných hmot na skládku nebo meziskládku se složením, na vzdálenost do 1 km</t>
  </si>
  <si>
    <t>https://podminky.urs.cz/item/CS_URS_2024_02/997013501</t>
  </si>
  <si>
    <t>34</t>
  </si>
  <si>
    <t>997013509</t>
  </si>
  <si>
    <t>Příplatek k odvozu suti a vybouraných hmot na skládku ZKD 1 km přes 1 km</t>
  </si>
  <si>
    <t>295014460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</si>
  <si>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</si>
  <si>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</si>
  <si>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21,145*19 'Přepočtené koeficientem množství</t>
  </si>
  <si>
    <t>35</t>
  </si>
  <si>
    <t>997013871</t>
  </si>
  <si>
    <t>Poplatek za uložení stavebního odpadu na recyklační skládce (skládkovné) směsného stavebního a demoličního kód odpadu 17 09 04</t>
  </si>
  <si>
    <t>2108168081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</si>
  <si>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</si>
  <si>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</si>
  <si>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</si>
  <si>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</si>
  <si>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36</t>
  </si>
  <si>
    <t>998018001</t>
  </si>
  <si>
    <t>Přesun hmot pro budovy ruční pro budovy v do 6 m</t>
  </si>
  <si>
    <t>-373012534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</si>
  <si>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</si>
  <si>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</si>
  <si>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PSV</t>
  </si>
  <si>
    <t>Práce a dodávky PSV</t>
  </si>
  <si>
    <t>725</t>
  </si>
  <si>
    <t>Zdravotechnika - zařizovací předměty</t>
  </si>
  <si>
    <t>37</t>
  </si>
  <si>
    <t>72524410R</t>
  </si>
  <si>
    <t>Dveře sprchové se skleněnou výplní tl. 5 mm, neprůhledné, otvíravé jednokřídlové, rozměr 600/1970 mm</t>
  </si>
  <si>
    <t>soubor</t>
  </si>
  <si>
    <t>Vlastní položka</t>
  </si>
  <si>
    <t>-1477984199</t>
  </si>
  <si>
    <t>38</t>
  </si>
  <si>
    <t>998725121</t>
  </si>
  <si>
    <t>Přesun hmot tonážní pro zařizovací předměty ruční v objektech v do 6 m</t>
  </si>
  <si>
    <t>956722221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</si>
  <si>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</si>
  <si>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https://podminky.urs.cz/item/CS_URS_2024_02/998725121</t>
  </si>
  <si>
    <t>751</t>
  </si>
  <si>
    <t>Vzduchotechnika</t>
  </si>
  <si>
    <t>39</t>
  </si>
  <si>
    <t>751398024</t>
  </si>
  <si>
    <t>Montáž větrací mřížky stěnové přes 0,150 do 0,200 m2</t>
  </si>
  <si>
    <t>-1266225228</t>
  </si>
  <si>
    <t>Montáž ostatních zařízení větrací mřížky stěnové, průřezu přes 0,150 do 0,200 m2</t>
  </si>
  <si>
    <t>https://podminky.urs.cz/item/CS_URS_2024_02/751398024</t>
  </si>
  <si>
    <t>40</t>
  </si>
  <si>
    <t>42972323</t>
  </si>
  <si>
    <t>mřížka stěnová otevřená jednořadá kovová úhel lamel 0° 1000x200mm</t>
  </si>
  <si>
    <t>-1788627110</t>
  </si>
  <si>
    <t>41</t>
  </si>
  <si>
    <t>998751121</t>
  </si>
  <si>
    <t>Přesun hmot tonážní pro vzduchotechniku ruční v objektech v do 12 m</t>
  </si>
  <si>
    <t>219694406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</si>
  <si>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</si>
  <si>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https://podminky.urs.cz/item/CS_URS_2024_02/998751121</t>
  </si>
  <si>
    <t>762</t>
  </si>
  <si>
    <t>Konstrukce tesařské</t>
  </si>
  <si>
    <t>42</t>
  </si>
  <si>
    <t>762-R1</t>
  </si>
  <si>
    <t>Dřevěná výplň okna plná pro zateplení KZS D+M</t>
  </si>
  <si>
    <t>-1993091252</t>
  </si>
  <si>
    <t>43</t>
  </si>
  <si>
    <t>998762121</t>
  </si>
  <si>
    <t>Přesun hmot tonážní pro kce tesařské ruční v objektech v do 6 m</t>
  </si>
  <si>
    <t>878339622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</si>
  <si>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</si>
  <si>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https://podminky.urs.cz/item/CS_URS_2024_02/998762121</t>
  </si>
  <si>
    <t>763</t>
  </si>
  <si>
    <t>Konstrukce suché výstavby</t>
  </si>
  <si>
    <t>44</t>
  </si>
  <si>
    <t>763121426</t>
  </si>
  <si>
    <t>SDK stěna předsazená tl 112,5 mm profil CW+UW 100 deska 1xH2 12,5 bez izolace EI 15</t>
  </si>
  <si>
    <t>-1607011180</t>
  </si>
  <si>
    <t>Stěna předsazená ze sádrokartonových desek s nosnou konstrukcí z ocelových profilů CW, UW jednoduše opláštěná deskou impregnovanou H2 tl. 12,5 mm bez izolace, EI 15, stěna tl. 112,5 mm, profil 100</t>
  </si>
  <si>
    <t>https://podminky.urs.cz/item/CS_URS_2024_02/763121426</t>
  </si>
  <si>
    <t>0,6*3,5" opláštění stoupačky SDK</t>
  </si>
  <si>
    <t>766</t>
  </si>
  <si>
    <t>Konstrukce truhlářské</t>
  </si>
  <si>
    <t>45</t>
  </si>
  <si>
    <t>766621211</t>
  </si>
  <si>
    <t>Montáž dřevěných oken plochy přes 1 m2 otevíravých výšky do 1,5 m s rámem do zdiva</t>
  </si>
  <si>
    <t>-628570674</t>
  </si>
  <si>
    <t>Montáž oken dřevěných včetně montáže rámu plochy přes 1 m2 otevíravých do zdiva, výšky do 1,5 m</t>
  </si>
  <si>
    <t>https://podminky.urs.cz/item/CS_URS_2024_02/766621211</t>
  </si>
  <si>
    <t>1,15*1,25" odkaz 3</t>
  </si>
  <si>
    <t>46</t>
  </si>
  <si>
    <t>Dřevěné okno typ dle stávajících možno použít vybourané okno - křídlo - nový rám okna, rozměr 1150/1250mm, kompletní dodávka viz odkaz 3</t>
  </si>
  <si>
    <t>512</t>
  </si>
  <si>
    <t>-1258355401</t>
  </si>
  <si>
    <t>47</t>
  </si>
  <si>
    <t>766660001</t>
  </si>
  <si>
    <t>Montáž dveřních křídel otvíravých jednokřídlových š do 0,8 m do ocelové zárubně</t>
  </si>
  <si>
    <t>1043063059</t>
  </si>
  <si>
    <t>Montáž dveřních křídel dřevěných nebo plastových otevíravých do ocelové zárubně povrchově upravených jednokřídlových, šířky do 800 mm</t>
  </si>
  <si>
    <t>https://podminky.urs.cz/item/CS_URS_2024_02/766660001</t>
  </si>
  <si>
    <t>48</t>
  </si>
  <si>
    <t>Dřevěné dveře vnitřní jednokřídlové, otočné,plné, hladké, s polodrážkou, rozměr 800/1970mm, kompletní dodávka viz odkaz 1</t>
  </si>
  <si>
    <t>-1103866798</t>
  </si>
  <si>
    <t>49</t>
  </si>
  <si>
    <t>Stávající dřevěné dveře jednokřídlové, otočné, plné, hladké, s polodrážkou, PO EW 30 DP3 - C, rozměr 800/1970mm, osadit do nové ocelové zárubně s PO viz odkaz 2</t>
  </si>
  <si>
    <t>-1861836879</t>
  </si>
  <si>
    <t>50</t>
  </si>
  <si>
    <t>766-R1</t>
  </si>
  <si>
    <t>Vybourání dřevěných dělících stěn na WC</t>
  </si>
  <si>
    <t>2093951723</t>
  </si>
  <si>
    <t>51</t>
  </si>
  <si>
    <t>998766121</t>
  </si>
  <si>
    <t>Přesun hmot tonážní pro kce truhlářské ruční v objektech v do 6 m</t>
  </si>
  <si>
    <t>226728159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</si>
  <si>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</si>
  <si>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https://podminky.urs.cz/item/CS_URS_2024_02/998766121</t>
  </si>
  <si>
    <t>767</t>
  </si>
  <si>
    <t>Konstrukce zámečnické</t>
  </si>
  <si>
    <t>52</t>
  </si>
  <si>
    <t>767154110</t>
  </si>
  <si>
    <t>Montáž mobilní příčky závěsné v do 3 m modulu plného tl 100 mm</t>
  </si>
  <si>
    <t>-1667426777</t>
  </si>
  <si>
    <t>Montáž přestavitelných a mobilních příček mobilních zavěsných modul plný, výšky do 3 m, tlouštky 100 mm</t>
  </si>
  <si>
    <t>https://podminky.urs.cz/item/CS_URS_2024_02/767154110</t>
  </si>
  <si>
    <t>3,876" odkaz ost 1</t>
  </si>
  <si>
    <t>2,584" odkaz ost 2</t>
  </si>
  <si>
    <t>53</t>
  </si>
  <si>
    <t>OST_1</t>
  </si>
  <si>
    <t>Mobilní dělící stěna trojdílná, rozměr 760+760+760/1700mm, balení 3ks na kolečkách 3x, kompletní dodávka viz odkaz 1</t>
  </si>
  <si>
    <t>1321144718</t>
  </si>
  <si>
    <t>54</t>
  </si>
  <si>
    <t>OST_2</t>
  </si>
  <si>
    <t>Mobilní dělící stěna dvoudílná, rozměr 760+760/1700mm, balení 2ks na kolečkách 2x, kompletní dodávka viz odkaz 2</t>
  </si>
  <si>
    <t>1481910482</t>
  </si>
  <si>
    <t>55</t>
  </si>
  <si>
    <t>767210161</t>
  </si>
  <si>
    <t>Montáž schodišťových stupňů ocelových rovných nebo vřetenových šroubováním</t>
  </si>
  <si>
    <t>-1907124726</t>
  </si>
  <si>
    <t>Montáž schodišťových stupňů z oceli rovných nebo vřetenových šroubováním</t>
  </si>
  <si>
    <t>https://podminky.urs.cz/item/CS_URS_2024_02/767210161</t>
  </si>
  <si>
    <t xml:space="preserve">4,*1,5" </t>
  </si>
  <si>
    <t>56</t>
  </si>
  <si>
    <t>767211801</t>
  </si>
  <si>
    <t>Demontáž schodišťových stupňů z kompozitních pochůzných roštů</t>
  </si>
  <si>
    <t>-330616510</t>
  </si>
  <si>
    <t>Demontáž výrobků z kompozitů schodišťových stupňů</t>
  </si>
  <si>
    <t>https://podminky.urs.cz/item/CS_URS_2024_02/767211801</t>
  </si>
  <si>
    <t>57</t>
  </si>
  <si>
    <t>767-R1</t>
  </si>
  <si>
    <t>Nová nájezdová rampa včetně podlahy z pororoštů, schodišťových stupňů a zábradlí, vše žárový pozink, D+M viz TZ</t>
  </si>
  <si>
    <t>1961115890</t>
  </si>
  <si>
    <t>58</t>
  </si>
  <si>
    <t>998767121</t>
  </si>
  <si>
    <t>Přesun hmot tonážní pro zámečnické konstrukce ruční v objektech v do 6 m</t>
  </si>
  <si>
    <t>-1377828911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</si>
  <si>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</si>
  <si>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https://podminky.urs.cz/item/CS_URS_2024_02/998767121</t>
  </si>
  <si>
    <t>771</t>
  </si>
  <si>
    <t>Podlahy z dlaždic</t>
  </si>
  <si>
    <t>59</t>
  </si>
  <si>
    <t>771111011</t>
  </si>
  <si>
    <t>Vysátí podkladu před pokládkou dlažby</t>
  </si>
  <si>
    <t>-560858962</t>
  </si>
  <si>
    <t>Příprava podkladu před provedením dlažby vysátí podlah</t>
  </si>
  <si>
    <t>https://podminky.urs.cz/item/CS_URS_2024_02/771111011</t>
  </si>
  <si>
    <t>60</t>
  </si>
  <si>
    <t>771121011</t>
  </si>
  <si>
    <t>Nátěr penetrační na podlahu</t>
  </si>
  <si>
    <t>-851451919</t>
  </si>
  <si>
    <t>Příprava podkladu před provedením dlažby nátěr penetrační na podlahu</t>
  </si>
  <si>
    <t>https://podminky.urs.cz/item/CS_URS_2024_02/771121011</t>
  </si>
  <si>
    <t>771151011</t>
  </si>
  <si>
    <t>Samonivelační stěrka podlah pevnosti 20 MPa tl 3 mm</t>
  </si>
  <si>
    <t>101756261</t>
  </si>
  <si>
    <t>Příprava podkladu před provedením dlažby samonivelační stěrka min. pevnosti 20 MPa, tloušťky do 3 mm</t>
  </si>
  <si>
    <t>https://podminky.urs.cz/item/CS_URS_2024_02/771151011</t>
  </si>
  <si>
    <t>771574415</t>
  </si>
  <si>
    <t>Montáž podlah keramických hladkých lepených cementovým flexibilním lepidlem přes 6 do 9 ks/m2</t>
  </si>
  <si>
    <t>-1637754382</t>
  </si>
  <si>
    <t>Montáž podlah z dlaždic keramických lepených cementovým flexibilním lepidlem hladkých, tloušťky do 10 mm přes 6 do 9 ks/m2</t>
  </si>
  <si>
    <t>https://podminky.urs.cz/item/CS_URS_2024_02/771574415</t>
  </si>
  <si>
    <t>63</t>
  </si>
  <si>
    <t>59761148</t>
  </si>
  <si>
    <t>dlažba keramická slinutá mrazuvzdorná R9/A povrch hladký/matný tl do 10mm přes 6 do 9ks/m2</t>
  </si>
  <si>
    <t>-16169216</t>
  </si>
  <si>
    <t>771591112</t>
  </si>
  <si>
    <t>Izolace pod dlažbu nátěrem nebo stěrkou ve dvou vrstvách</t>
  </si>
  <si>
    <t>-1751899034</t>
  </si>
  <si>
    <t>Izolace podlahy pod dlažbu nátěrem nebo stěrkou ve dvou vrstvách</t>
  </si>
  <si>
    <t>https://podminky.urs.cz/item/CS_URS_2024_02/771591112</t>
  </si>
  <si>
    <t>65</t>
  </si>
  <si>
    <t>998771121</t>
  </si>
  <si>
    <t>Přesun hmot tonážní pro podlahy z dlaždic ruční v objektech v do 6 m</t>
  </si>
  <si>
    <t>210275141</t>
  </si>
  <si>
    <t>Přesun hmot pro podlahy z dlaždic stanovený z hmotnosti přesunovaného materiálu vodorovná dopravní vzdálenost do 50 m ruční (bez užití mechanizace) v objektech výšky do 6 m</t>
  </si>
  <si>
    <t>https://podminky.urs.cz/item/CS_URS_2024_02/998771121</t>
  </si>
  <si>
    <t>776</t>
  </si>
  <si>
    <t>Podlahy povlakové</t>
  </si>
  <si>
    <t>66</t>
  </si>
  <si>
    <t>776111311</t>
  </si>
  <si>
    <t>Vysátí podkladu povlakových podlah</t>
  </si>
  <si>
    <t>-1327444275</t>
  </si>
  <si>
    <t>Příprava podkladu povlakových podlah a stěn vysátí podlah</t>
  </si>
  <si>
    <t>https://podminky.urs.cz/item/CS_URS_2024_02/776111311</t>
  </si>
  <si>
    <t>KOBERCE</t>
  </si>
  <si>
    <t>22,8+16,5</t>
  </si>
  <si>
    <t>HERNA - KOBEREC</t>
  </si>
  <si>
    <t>49,2</t>
  </si>
  <si>
    <t>PVC</t>
  </si>
  <si>
    <t>ŠPINAVÁ ŠATNA</t>
  </si>
  <si>
    <t>ČISTÁ ŠATNA</t>
  </si>
  <si>
    <t>16,05</t>
  </si>
  <si>
    <t>JÍDELNA</t>
  </si>
  <si>
    <t>7,64</t>
  </si>
  <si>
    <t>ODD2 - KOBEREC</t>
  </si>
  <si>
    <t>HERNA</t>
  </si>
  <si>
    <t>38,31</t>
  </si>
  <si>
    <t>ODD2 -PVC</t>
  </si>
  <si>
    <t>JÍDELNA + KK</t>
  </si>
  <si>
    <t>19,5</t>
  </si>
  <si>
    <t>LOŽNICE + STUDOVNA</t>
  </si>
  <si>
    <t>22,94</t>
  </si>
  <si>
    <t>CHODBA</t>
  </si>
  <si>
    <t>9,1</t>
  </si>
  <si>
    <t>LOŽNICE</t>
  </si>
  <si>
    <t>12,43</t>
  </si>
  <si>
    <t>10,8</t>
  </si>
  <si>
    <t>ODD3 - KOBEREC</t>
  </si>
  <si>
    <t>55,54</t>
  </si>
  <si>
    <t>44,27</t>
  </si>
  <si>
    <t>ODD3 - PVC</t>
  </si>
  <si>
    <t>21,55</t>
  </si>
  <si>
    <t>67</t>
  </si>
  <si>
    <t>776121112</t>
  </si>
  <si>
    <t>Vodou ředitelná penetrace savého podkladu povlakových podlah</t>
  </si>
  <si>
    <t>93744041</t>
  </si>
  <si>
    <t>Příprava podkladu povlakových podlah a stěn penetrace vodou ředitelná podlah</t>
  </si>
  <si>
    <t>https://podminky.urs.cz/item/CS_URS_2024_02/776121112</t>
  </si>
  <si>
    <t>68</t>
  </si>
  <si>
    <t>776141111</t>
  </si>
  <si>
    <t>Stěrka podlahová nivelační pro vyrovnání podkladu povlakových podlah pevnosti 20 MPa tl do 3 mm</t>
  </si>
  <si>
    <t>726026333</t>
  </si>
  <si>
    <t>Příprava podkladu povlakových podlah a stěn vyrovnání samonivelační stěrkou podlah min.pevnosti 20 MPa, tloušťky do 3 mm</t>
  </si>
  <si>
    <t>https://podminky.urs.cz/item/CS_URS_2024_02/776141111</t>
  </si>
  <si>
    <t>69</t>
  </si>
  <si>
    <t>776201811</t>
  </si>
  <si>
    <t>Demontáž lepených povlakových podlah bez podložky ručně</t>
  </si>
  <si>
    <t>-387064241</t>
  </si>
  <si>
    <t>Demontáž povlakových podlahovin lepených ručně bez podložky</t>
  </si>
  <si>
    <t>https://podminky.urs.cz/item/CS_URS_2024_02/776201811</t>
  </si>
  <si>
    <t>ODD1 - KOBEREC</t>
  </si>
  <si>
    <t>ODD1 -PVC</t>
  </si>
  <si>
    <t>9,10</t>
  </si>
  <si>
    <t>70</t>
  </si>
  <si>
    <t>776212111</t>
  </si>
  <si>
    <t>Volné položení textilních pásů s podlepením spojů páskou</t>
  </si>
  <si>
    <t>1968872943</t>
  </si>
  <si>
    <t>Montáž textilních podlahovin volným položením s podlepením spojů páskou pásů</t>
  </si>
  <si>
    <t>https://podminky.urs.cz/item/CS_URS_2024_02/776212111</t>
  </si>
  <si>
    <t>71</t>
  </si>
  <si>
    <t>69751014</t>
  </si>
  <si>
    <t>koberec zátěžový vysoká zátěž hm 1820g/m2 š 4m</t>
  </si>
  <si>
    <t>1303374458</t>
  </si>
  <si>
    <t>226,62*1,1 'Přepočtené koeficientem množství</t>
  </si>
  <si>
    <t>72</t>
  </si>
  <si>
    <t>776251111</t>
  </si>
  <si>
    <t>Lepení pásů z přírodního linolea (marmolea) standardním lepidlem</t>
  </si>
  <si>
    <t>1282997643</t>
  </si>
  <si>
    <t>Montáž podlahovin z přírodního linolea (marmolea) lepením standardním lepidlem z pásů standardních</t>
  </si>
  <si>
    <t>https://podminky.urs.cz/item/CS_URS_2024_02/776251111</t>
  </si>
  <si>
    <t>JÍDELNA+KK</t>
  </si>
  <si>
    <t>73</t>
  </si>
  <si>
    <t>60756110</t>
  </si>
  <si>
    <t>linoleum přírodní tl 2mm, hořlavost Cfl-s1, smykové tření µ &gt;=0,3, třída zátěže 32/41</t>
  </si>
  <si>
    <t>-1620926132</t>
  </si>
  <si>
    <t>132,01*1,05 'Přepočtené koeficientem množství</t>
  </si>
  <si>
    <t>74</t>
  </si>
  <si>
    <t>776251411</t>
  </si>
  <si>
    <t>Spoj podlah z přírodního linolea (marmolea) svařováním za tepla</t>
  </si>
  <si>
    <t>520609366</t>
  </si>
  <si>
    <t>Montáž podlahovin z přírodního linolea (marmolea) spoj podlah svařováním za tepla</t>
  </si>
  <si>
    <t>https://podminky.urs.cz/item/CS_URS_2024_02/776251411</t>
  </si>
  <si>
    <t>132,01/1,5</t>
  </si>
  <si>
    <t>75</t>
  </si>
  <si>
    <t>776410811</t>
  </si>
  <si>
    <t>Odstranění soklíků a lišt pryžových nebo plastových</t>
  </si>
  <si>
    <t>1027127717</t>
  </si>
  <si>
    <t>Demontáž soklíků nebo lišt pryžových nebo plastových</t>
  </si>
  <si>
    <t>https://podminky.urs.cz/item/CS_URS_2024_02/776410811</t>
  </si>
  <si>
    <t>16,8+19,1</t>
  </si>
  <si>
    <t>32,46</t>
  </si>
  <si>
    <t>ŠPINAVÁ ŠATNA - PVC</t>
  </si>
  <si>
    <t>14,74</t>
  </si>
  <si>
    <t>ČISTÁ ŠATNA - PVC</t>
  </si>
  <si>
    <t>16,38</t>
  </si>
  <si>
    <t>JÍDELNA - PVC</t>
  </si>
  <si>
    <t>18,72</t>
  </si>
  <si>
    <t>26,12</t>
  </si>
  <si>
    <t>20,86</t>
  </si>
  <si>
    <t>17,06</t>
  </si>
  <si>
    <t>JÍDELNA+ KK</t>
  </si>
  <si>
    <t>18,96</t>
  </si>
  <si>
    <t>76</t>
  </si>
  <si>
    <t>776411111</t>
  </si>
  <si>
    <t>Montáž obvodových soklíků výšky do 80 mm</t>
  </si>
  <si>
    <t>-40556028</t>
  </si>
  <si>
    <t>Montáž soklíků lepením obvodových, výšky do 80 mm</t>
  </si>
  <si>
    <t>https://podminky.urs.cz/item/CS_URS_2024_02/776411111</t>
  </si>
  <si>
    <t>29,80</t>
  </si>
  <si>
    <t>26,65</t>
  </si>
  <si>
    <t>77</t>
  </si>
  <si>
    <t>69751204</t>
  </si>
  <si>
    <t>lišta kobercová 55x9mm</t>
  </si>
  <si>
    <t>-1907323225</t>
  </si>
  <si>
    <t>150,93*1,02 'Přepočtené koeficientem množství</t>
  </si>
  <si>
    <t>78</t>
  </si>
  <si>
    <t>776411211</t>
  </si>
  <si>
    <t>Montáž tahaných obvodových soklíků z PVC výšky do 80 mm</t>
  </si>
  <si>
    <t>681467552</t>
  </si>
  <si>
    <t>Montáž soklíků tahaných (fabiony) z PVC obvodových, výšky do 80 mm</t>
  </si>
  <si>
    <t>https://podminky.urs.cz/item/CS_URS_2024_02/776411211</t>
  </si>
  <si>
    <t>79</t>
  </si>
  <si>
    <t>465436283</t>
  </si>
  <si>
    <t>129,66*0,092 'Přepočtené koeficientem množství</t>
  </si>
  <si>
    <t>80</t>
  </si>
  <si>
    <t>998776121</t>
  </si>
  <si>
    <t>Přesun hmot tonážní pro podlahy povlakové ruční v objektech v do 6 m</t>
  </si>
  <si>
    <t>489638567</t>
  </si>
  <si>
    <t>Přesun hmot pro podlahy povlakové stanovený z hmotnosti přesunovaného materiálu vodorovná dopravní vzdálenost do 50 m ruční (bez užití mechanizace) v objektech výšky do 6 m</t>
  </si>
  <si>
    <t>https://podminky.urs.cz/item/CS_URS_2024_02/998776121</t>
  </si>
  <si>
    <t>781</t>
  </si>
  <si>
    <t>Dokončovací práce - obklady</t>
  </si>
  <si>
    <t>81</t>
  </si>
  <si>
    <t>781111011</t>
  </si>
  <si>
    <t>Ometení (oprášení) stěny při přípravě podkladu</t>
  </si>
  <si>
    <t>1471248402</t>
  </si>
  <si>
    <t>Příprava podkladu před provedením obkladu oprášení (ometení) stěny</t>
  </si>
  <si>
    <t>https://podminky.urs.cz/item/CS_URS_2024_02/781111011</t>
  </si>
  <si>
    <t>1,3*(1+1)</t>
  </si>
  <si>
    <t>82</t>
  </si>
  <si>
    <t>781121011</t>
  </si>
  <si>
    <t>Nátěr penetrační na stěnu</t>
  </si>
  <si>
    <t>801835146</t>
  </si>
  <si>
    <t>Příprava podkladu před provedením obkladu nátěr penetrační na stěnu</t>
  </si>
  <si>
    <t>https://podminky.urs.cz/item/CS_URS_2024_02/781121011</t>
  </si>
  <si>
    <t>83</t>
  </si>
  <si>
    <t>781131112</t>
  </si>
  <si>
    <t>Izolace pod obklad nátěrem nebo stěrkou ve dvou vrstvách</t>
  </si>
  <si>
    <t>-954440466</t>
  </si>
  <si>
    <t>Izolace stěny pod obklad izolace nátěrem nebo stěrkou ve dvou vrstvách</t>
  </si>
  <si>
    <t>https://podminky.urs.cz/item/CS_URS_2024_02/781131112</t>
  </si>
  <si>
    <t>84</t>
  </si>
  <si>
    <t>781151031</t>
  </si>
  <si>
    <t>Celoplošné vyrovnání podkladu stěrkou tl 3 mm</t>
  </si>
  <si>
    <t>157670931</t>
  </si>
  <si>
    <t>Příprava podkladu před provedením obkladu celoplošné vyrovnání podkladu stěrkou, tloušťky 3 mm</t>
  </si>
  <si>
    <t>https://podminky.urs.cz/item/CS_URS_2024_02/781151031</t>
  </si>
  <si>
    <t>85</t>
  </si>
  <si>
    <t>781472219</t>
  </si>
  <si>
    <t>Montáž obkladů keramických hladkých lepených cementovým flexibilním lepidlem přes 22 do 25 ks/m2</t>
  </si>
  <si>
    <t>-1316961839</t>
  </si>
  <si>
    <t>Montáž keramických obkladů stěn lepených cementovým flexibilním lepidlem hladkých přes 22 do 25 ks/m2</t>
  </si>
  <si>
    <t>https://podminky.urs.cz/item/CS_URS_2024_02/781472219</t>
  </si>
  <si>
    <t xml:space="preserve">KERO"bude vyměněno předběžně 10% plochy obkladů, bude fakturováno dle skutečnosti </t>
  </si>
  <si>
    <t>86</t>
  </si>
  <si>
    <t>59761714</t>
  </si>
  <si>
    <t>obklad keramický nemrazuvzdorný povrch hladký/matný tl do 10mm přes 22 do 25ks/m2</t>
  </si>
  <si>
    <t>604757520</t>
  </si>
  <si>
    <t>12,348*1,05 'Přepočtené koeficientem množství</t>
  </si>
  <si>
    <t>87</t>
  </si>
  <si>
    <t>781491021</t>
  </si>
  <si>
    <t>Montáž zrcadel plochy do 1 m2 lepených silikonovým tmelem na keramický obklad</t>
  </si>
  <si>
    <t>-985371343</t>
  </si>
  <si>
    <t>Montáž zrcadel lepených silikonovým tmelem na keramický obklad, plochy do 1 m2</t>
  </si>
  <si>
    <t>https://podminky.urs.cz/item/CS_URS_2024_02/781491021</t>
  </si>
  <si>
    <t>4*(0,9*0,5)</t>
  </si>
  <si>
    <t>88</t>
  </si>
  <si>
    <t>OST_3</t>
  </si>
  <si>
    <t>Zrcadlo, rozměr 900/500mm, kompletní dodávka viz ost výrobky viz odkaz 3</t>
  </si>
  <si>
    <t>1931532366</t>
  </si>
  <si>
    <t>89</t>
  </si>
  <si>
    <t>998781121</t>
  </si>
  <si>
    <t>Přesun hmot tonážní pro obklady keramické ruční v objektech v do 6 m</t>
  </si>
  <si>
    <t>999947380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</si>
  <si>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</si>
  <si>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https://podminky.urs.cz/item/CS_URS_2024_02/998781121</t>
  </si>
  <si>
    <t>783</t>
  </si>
  <si>
    <t>Dokončovací práce - nátěry</t>
  </si>
  <si>
    <t>90</t>
  </si>
  <si>
    <t>783301311</t>
  </si>
  <si>
    <t>Odmaštění zámečnických konstrukcí vodou ředitelným odmašťovačem</t>
  </si>
  <si>
    <t>-1414524617</t>
  </si>
  <si>
    <t>Příprava podkladu zámečnických konstrukcí před provedením nátěru odmaštění odmašťovačem vodou ředitelným</t>
  </si>
  <si>
    <t>https://podminky.urs.cz/item/CS_URS_2024_02/783301311</t>
  </si>
  <si>
    <t>ocelové zárubně</t>
  </si>
  <si>
    <t>6*(1,97+0,8+1,97)*0,1" P1</t>
  </si>
  <si>
    <t>(1,97+0,8+1,97)*0,1"P2</t>
  </si>
  <si>
    <t>91</t>
  </si>
  <si>
    <t>783315101</t>
  </si>
  <si>
    <t>Mezinátěr jednonásobný syntetický standardní zámečnických konstrukcí</t>
  </si>
  <si>
    <t>-1058783832</t>
  </si>
  <si>
    <t>Mezinátěr zámečnických konstrukcí jednonásobný syntetický standardní</t>
  </si>
  <si>
    <t>https://podminky.urs.cz/item/CS_URS_2024_02/783315101</t>
  </si>
  <si>
    <t>92</t>
  </si>
  <si>
    <t>783317101</t>
  </si>
  <si>
    <t>Krycí jednonásobný syntetický standardní nátěr zámečnických konstrukcí</t>
  </si>
  <si>
    <t>57055672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</si>
  <si>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</si>
  <si>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</si>
  <si>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</si>
  <si>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</si>
  <si>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93</t>
  </si>
  <si>
    <t>784171101</t>
  </si>
  <si>
    <t>Zakrytí vnitřních podlah včetně pozdějšího odkrytí</t>
  </si>
  <si>
    <t>-1376263215</t>
  </si>
  <si>
    <t>Zakrytí nemalovaných ploch (materiál ve specifikaci) včetně pozdějšího odkrytí podlah</t>
  </si>
  <si>
    <t>https://podminky.urs.cz/item/CS_URS_2024_02/784171101</t>
  </si>
  <si>
    <t>VSTUP</t>
  </si>
  <si>
    <t>5,95</t>
  </si>
  <si>
    <t xml:space="preserve">ZÁDVEŘÍ </t>
  </si>
  <si>
    <t>7,07</t>
  </si>
  <si>
    <t>58124844</t>
  </si>
  <si>
    <t>fólie pro malířské potřeby zakrývací tl 25µ 4x5m</t>
  </si>
  <si>
    <t>93870150</t>
  </si>
  <si>
    <t>356,8*1,1 'Přepočtené koeficientem množství</t>
  </si>
  <si>
    <t>784181101</t>
  </si>
  <si>
    <t>Základní akrylátová jednonásobná bezbarvá penetrace podkladu v místnostech v do 3,80 m</t>
  </si>
  <si>
    <t>-779249814</t>
  </si>
  <si>
    <t>Penetrace podkladu jednonásobná základní akrylátová bezbarvá v místnostech výšky do 3,80 m</t>
  </si>
  <si>
    <t>https://podminky.urs.cz/item/CS_URS_2024_02/784181101</t>
  </si>
  <si>
    <t>22,8+16,5" STROPY</t>
  </si>
  <si>
    <t>3*(16,8+19,1)" STĚNY</t>
  </si>
  <si>
    <t>ODD1 - STROPY</t>
  </si>
  <si>
    <t>ŠPINAVÁ ŠATNA+ČISTÁ ŠATNA+JÍDELNA+HERNA+WC DĚTI</t>
  </si>
  <si>
    <t>12+16,05+7,64+49,2+14,8</t>
  </si>
  <si>
    <t>3*(14,74+16,38+32,46+11+20,74)" STĚNY</t>
  </si>
  <si>
    <t>UMÝVÁRNA + WC+HERNA+JÍDELNA + KK+LOŽNICE A STUDOVNA+CHODBA+LOŽNICE+LOŽNICE</t>
  </si>
  <si>
    <t>14,84+38,31+19,5+22,94+9,1+12,43+10,8</t>
  </si>
  <si>
    <t>3*(21+18,72+26,12+20,86+17,06+15+14)" STĚNY</t>
  </si>
  <si>
    <t>LOŽNICE+HERNA+JÍDELNA + KK+UMÝVÁRNA + WC+VSTUP+ZÁDVEŘÍ</t>
  </si>
  <si>
    <t>55,54+44,27+21,55+19,55+5,95+7,07</t>
  </si>
  <si>
    <t>3*(29,80+26,65+18,96+20+9,68+10,64)" STĚNY</t>
  </si>
  <si>
    <t>-KO</t>
  </si>
  <si>
    <t>784221101</t>
  </si>
  <si>
    <t>Dvojnásobné bílé malby ze směsí za sucha dobře otěruvzdorných v místnostech do 3,80 m</t>
  </si>
  <si>
    <t>-1392984004</t>
  </si>
  <si>
    <t>Malby z malířských směsí otěruvzdorných za sucha dvojnásobné, bílé za sucha otěruvzdorné dobře v místnostech výšky do 3,80 m</t>
  </si>
  <si>
    <t>https://podminky.urs.cz/item/CS_URS_2024_02/784221101</t>
  </si>
  <si>
    <t>HZS</t>
  </si>
  <si>
    <t>Hodinové zúčtovací sazby</t>
  </si>
  <si>
    <t>HZS2171</t>
  </si>
  <si>
    <t>Hodinová zúčtovací sazba sádrokartonář</t>
  </si>
  <si>
    <t>hod</t>
  </si>
  <si>
    <t>1137277203</t>
  </si>
  <si>
    <t>Hodinové zúčtovací sazby profesí PSV provádění stavebních konstrukcí sádrokartonář</t>
  </si>
  <si>
    <t>https://podminky.urs.cz/item/CS_URS_2024_02/HZS2171</t>
  </si>
  <si>
    <t>Podhledy jsou stávající sádrokartonové. Budou upraveny pouze v místě osazení nových stropních svítidel</t>
  </si>
  <si>
    <t xml:space="preserve">2*8*2" ODD 1,2,3 </t>
  </si>
  <si>
    <t>ÚT</t>
  </si>
  <si>
    <t>demontáž a následná montáž SDK kastlíku ve dvou místech po napojení 2 přípojek k novým otopným tělesům - rozsah cca 1m2</t>
  </si>
  <si>
    <t>1*4</t>
  </si>
  <si>
    <t>98</t>
  </si>
  <si>
    <t>HZS2231</t>
  </si>
  <si>
    <t>Hodinová zúčtovací sazba elektrikář</t>
  </si>
  <si>
    <t>-243925919</t>
  </si>
  <si>
    <t>Hodinové zúčtovací sazby profesí PSV provádění stavebních instalací elektrikář</t>
  </si>
  <si>
    <t>https://podminky.urs.cz/item/CS_URS_2024_02/HZS2231</t>
  </si>
  <si>
    <t>Stávající klimatizační jednotku přemístit do prostoru nové chodby</t>
  </si>
  <si>
    <t>2*4" ODD2</t>
  </si>
  <si>
    <t>99</t>
  </si>
  <si>
    <t>HZS2491</t>
  </si>
  <si>
    <t>Hodinová zúčtovací sazba dělník zednických výpomocí</t>
  </si>
  <si>
    <t>-1978933355</t>
  </si>
  <si>
    <t>Hodinové zúčtovací sazby profesí PSV zednické výpomoci a pomocné práce PSV dělník zednických výpomocí</t>
  </si>
  <si>
    <t>https://podminky.urs.cz/item/CS_URS_2024_02/HZS2491</t>
  </si>
  <si>
    <t>Demontáž stávajících krytů OT</t>
  </si>
  <si>
    <t>1*2" ODD3</t>
  </si>
  <si>
    <t>D.1.4. - Technika prostředí staveb</t>
  </si>
  <si>
    <t>Soupis:</t>
  </si>
  <si>
    <t>D.1.4.1. - Zařízení elektroinstalací</t>
  </si>
  <si>
    <t>D1 - Dodávky zařízení</t>
  </si>
  <si>
    <t>D2 - Materiál elektromontážní</t>
  </si>
  <si>
    <t>D3 - Elektromontáže</t>
  </si>
  <si>
    <t>D4 - Demontáže</t>
  </si>
  <si>
    <t>D5 - Ostatní náklady</t>
  </si>
  <si>
    <t>D1</t>
  </si>
  <si>
    <t>Dodávky zařízení</t>
  </si>
  <si>
    <t>000900877</t>
  </si>
  <si>
    <t xml:space="preserve">Svítidlo S1  LED s parametry dle výpočtu umělého osvětlení</t>
  </si>
  <si>
    <t>000900888</t>
  </si>
  <si>
    <t xml:space="preserve">Svítidlo S2 LED  s parametry dle výpočtu umělého osvětlení</t>
  </si>
  <si>
    <t>000900875</t>
  </si>
  <si>
    <t xml:space="preserve">Svítidlo S3  LED  s parametry dle výpočtu umělého osvětlení</t>
  </si>
  <si>
    <t>000900879</t>
  </si>
  <si>
    <t xml:space="preserve">Svítidlo S4 LED  s parametry dle výpočtu umělého osvětlení</t>
  </si>
  <si>
    <t>000900890</t>
  </si>
  <si>
    <t>Svítidlo N1 LED nouzové svítidlo s parametry dle výpočtu umělého osvětlení</t>
  </si>
  <si>
    <t>D2</t>
  </si>
  <si>
    <t>Materiál elektromontážní</t>
  </si>
  <si>
    <t>000101106</t>
  </si>
  <si>
    <t>kabel CYKY 3x2,5</t>
  </si>
  <si>
    <t>000101105</t>
  </si>
  <si>
    <t>kabel CYKY 3x1,5</t>
  </si>
  <si>
    <t>000199211</t>
  </si>
  <si>
    <t xml:space="preserve">svorka Wago 273-100  3x1,5mm2 krabicová bezšroubo</t>
  </si>
  <si>
    <t>000199222</t>
  </si>
  <si>
    <t xml:space="preserve">svorka Wago 273-104  3x2,5mm2 krabicová bezšroubo</t>
  </si>
  <si>
    <t>000311413</t>
  </si>
  <si>
    <t>krabice univerzální KUL68-45/LD2 vč. V68</t>
  </si>
  <si>
    <t>000311428</t>
  </si>
  <si>
    <t>krabice přístrojová KPL64-50/5LD</t>
  </si>
  <si>
    <t>000311427</t>
  </si>
  <si>
    <t>krabice přístrojová KPL64-50/4LD</t>
  </si>
  <si>
    <t>000311426</t>
  </si>
  <si>
    <t>krabice přístrojová KPL64-50/3LD</t>
  </si>
  <si>
    <t>000311425</t>
  </si>
  <si>
    <t>krabice přístrojová KPL64-50/2LD</t>
  </si>
  <si>
    <t>000311423</t>
  </si>
  <si>
    <t>krabice přístrojová KPL64-50/LD</t>
  </si>
  <si>
    <t>000364043</t>
  </si>
  <si>
    <t xml:space="preserve">DZ 60X150  ŽLAB KABELOVÝ DRÁTĚNÝ  BASOR/ŽÁROVÝ ZIN</t>
  </si>
  <si>
    <t>000364111</t>
  </si>
  <si>
    <t xml:space="preserve">DZZ/B  ZÁVĚS  ZINKOCHROMÁT BÍLÝ</t>
  </si>
  <si>
    <t>000409820</t>
  </si>
  <si>
    <t>spínač/strojek 10A/250Vstř 3558-A01340 řaz. 1,1So</t>
  </si>
  <si>
    <t>000410101</t>
  </si>
  <si>
    <t>kryt spínače 1-duchý 3558A-A651 pro ř.1,6,7,1/0</t>
  </si>
  <si>
    <t>000409822</t>
  </si>
  <si>
    <t>přepínač/strojek 10A/250Vstř 3558-A06340 řaz.6,6So</t>
  </si>
  <si>
    <t>000413003</t>
  </si>
  <si>
    <t>spínač 10A/250Vstř 3558A-05940 řazení1 IP44</t>
  </si>
  <si>
    <t>000420002</t>
  </si>
  <si>
    <t xml:space="preserve">zásuvka 16A/250Vstř  clonky</t>
  </si>
  <si>
    <t>000423002</t>
  </si>
  <si>
    <t xml:space="preserve">zásuvka 16A/250Vstř  IP44 clonky</t>
  </si>
  <si>
    <t>000420053</t>
  </si>
  <si>
    <t>kryt zásuvky komunikační Tango 5014A-A100</t>
  </si>
  <si>
    <t>000420091</t>
  </si>
  <si>
    <t>rámeček pro 1 přístroj Tango 3901A-B10</t>
  </si>
  <si>
    <t>000420205</t>
  </si>
  <si>
    <t>zásuvka komunik ModularJack RJ45-8Cat.5e/u R302518</t>
  </si>
  <si>
    <t>000420212</t>
  </si>
  <si>
    <t>nosná maska pro 2xZásuvka ModularJack 5014A-B1018</t>
  </si>
  <si>
    <t>000420092</t>
  </si>
  <si>
    <t>rámeček pro 2 přístroje Tango 3901A-B20 vodorovný</t>
  </si>
  <si>
    <t>000420093</t>
  </si>
  <si>
    <t>rámeček pro 3 přístroje Tango 3901A-B30 vodorovný</t>
  </si>
  <si>
    <t>000420094</t>
  </si>
  <si>
    <t>rámeček pro 4 přístroje Tango 3901A-B40 vodorovný</t>
  </si>
  <si>
    <t>000420095</t>
  </si>
  <si>
    <t>rámeček pro 5 přístrojů Tango 3901A-B50 vodorovný</t>
  </si>
  <si>
    <t>000438012</t>
  </si>
  <si>
    <t>proud chránič+jistič 1 modul 1+N -10B-N1-030AC</t>
  </si>
  <si>
    <t>000438013</t>
  </si>
  <si>
    <t>proud chránič+jistič 1 modul/1+N 16B-N1-030AC</t>
  </si>
  <si>
    <t>000171208</t>
  </si>
  <si>
    <t>vodič CYY 6</t>
  </si>
  <si>
    <t>000900241</t>
  </si>
  <si>
    <t xml:space="preserve">drobný  upevňovací a spojovací materiál</t>
  </si>
  <si>
    <t>000900176</t>
  </si>
  <si>
    <t>likvidace demont. materiálu</t>
  </si>
  <si>
    <t>000900281</t>
  </si>
  <si>
    <t>projektová dokumentace skut. stavu</t>
  </si>
  <si>
    <t>D3</t>
  </si>
  <si>
    <t>Elektromontáže</t>
  </si>
  <si>
    <t>210810048</t>
  </si>
  <si>
    <t>kabel(-CYKY) pevně uložený do 3x6/4x4/7x2,5</t>
  </si>
  <si>
    <t>210100001</t>
  </si>
  <si>
    <t>ukončení v rozvaděči vč.zapojení vodiče do 2,5mm2</t>
  </si>
  <si>
    <t>210010321</t>
  </si>
  <si>
    <t>krabicová rozvodka vč.svorkovn.a zapojení(-KR68)</t>
  </si>
  <si>
    <t>210010306</t>
  </si>
  <si>
    <t>krabice přístrojová bez zapojení trojitá</t>
  </si>
  <si>
    <t>210010305</t>
  </si>
  <si>
    <t>krabice přístrojová bez zapojení dvojitá</t>
  </si>
  <si>
    <t>210010301</t>
  </si>
  <si>
    <t>krabice přístrojová bez zapojení</t>
  </si>
  <si>
    <t>210020133</t>
  </si>
  <si>
    <t>kabelový rošt do š.40cm</t>
  </si>
  <si>
    <t>210110041</t>
  </si>
  <si>
    <t>spínač zapuštěný vč.zapojení 1pólový/řazení 1</t>
  </si>
  <si>
    <t>100</t>
  </si>
  <si>
    <t>210110045</t>
  </si>
  <si>
    <t>přepínač zapuštěný vč.zapojení střídavý/řazení 6</t>
  </si>
  <si>
    <t>102</t>
  </si>
  <si>
    <t>210110043</t>
  </si>
  <si>
    <t>spínač zapuštěný vč.zapojení řazení 1</t>
  </si>
  <si>
    <t>104</t>
  </si>
  <si>
    <t>210111012</t>
  </si>
  <si>
    <t>zásuvka domovní zapuštěná vč.zapojení průběžně</t>
  </si>
  <si>
    <t>106</t>
  </si>
  <si>
    <t>210111011</t>
  </si>
  <si>
    <t>zásuvka domovní zapuštěná vč.zapojení</t>
  </si>
  <si>
    <t>108</t>
  </si>
  <si>
    <t>210111312</t>
  </si>
  <si>
    <t>zásuvka domovní sdělovací 2násobná vč.zapojení</t>
  </si>
  <si>
    <t>110</t>
  </si>
  <si>
    <t>210120481</t>
  </si>
  <si>
    <t>proudový chránič vč.zapojení 2pól/25A</t>
  </si>
  <si>
    <t>112</t>
  </si>
  <si>
    <t>114</t>
  </si>
  <si>
    <t>210800851</t>
  </si>
  <si>
    <t>vodič Cu(-CY,CYA) pevně uložený do 1x35</t>
  </si>
  <si>
    <t>116</t>
  </si>
  <si>
    <t>210990625</t>
  </si>
  <si>
    <t>svítidlo LED stropní</t>
  </si>
  <si>
    <t>118</t>
  </si>
  <si>
    <t>120</t>
  </si>
  <si>
    <t>122</t>
  </si>
  <si>
    <t>124</t>
  </si>
  <si>
    <t>126</t>
  </si>
  <si>
    <t>210990456</t>
  </si>
  <si>
    <t>přepojení stávajících světelných rozvodů</t>
  </si>
  <si>
    <t>128</t>
  </si>
  <si>
    <t>210990222</t>
  </si>
  <si>
    <t>práce mimo ceník</t>
  </si>
  <si>
    <t>130</t>
  </si>
  <si>
    <t>210990207</t>
  </si>
  <si>
    <t>práce v rozvaděči</t>
  </si>
  <si>
    <t>132</t>
  </si>
  <si>
    <t>210990280</t>
  </si>
  <si>
    <t>revize el. zařízení</t>
  </si>
  <si>
    <t>134</t>
  </si>
  <si>
    <t>D4</t>
  </si>
  <si>
    <t>Demontáže</t>
  </si>
  <si>
    <t>210990208</t>
  </si>
  <si>
    <t xml:space="preserve">demontáž stáv elektroinstalace /dmtž         /dmtž</t>
  </si>
  <si>
    <t>136</t>
  </si>
  <si>
    <t>demontáž stáv elektroinstalace /dmtž /dmtž</t>
  </si>
  <si>
    <t>D5</t>
  </si>
  <si>
    <t>Ostatní náklady</t>
  </si>
  <si>
    <t>219990161</t>
  </si>
  <si>
    <t>zjištění stáv. stavu elektroinstalace</t>
  </si>
  <si>
    <t>138</t>
  </si>
  <si>
    <t>D.1.4.2. - Zařízení zdravotně-technických instalací</t>
  </si>
  <si>
    <t xml:space="preserve">    721 - Zdravotechnika - vnitřní kanalizace</t>
  </si>
  <si>
    <t xml:space="preserve">    722 - Zdravotechnika - vnitřní vodovod</t>
  </si>
  <si>
    <t>974031134</t>
  </si>
  <si>
    <t>Vysekání rýh ve zdivu cihelném hl do 50 mm š do 150 mm</t>
  </si>
  <si>
    <t>785089676</t>
  </si>
  <si>
    <t>Vysekání rýh ve zdivu cihelném na maltu vápennou nebo vápenocementovou do hl. 50 mm a šířky do 150 mm</t>
  </si>
  <si>
    <t>https://podminky.urs.cz/item/CS_URS_2024_02/974031134</t>
  </si>
  <si>
    <t>KANALIZACE</t>
  </si>
  <si>
    <t>VODOVOD</t>
  </si>
  <si>
    <t>-50871015</t>
  </si>
  <si>
    <t>1358964938</t>
  </si>
  <si>
    <t>1183279485</t>
  </si>
  <si>
    <t>0,364*19 'Přepočtené koeficientem množství</t>
  </si>
  <si>
    <t>-1198914368</t>
  </si>
  <si>
    <t>721</t>
  </si>
  <si>
    <t>Zdravotechnika - vnitřní kanalizace</t>
  </si>
  <si>
    <t>721171808</t>
  </si>
  <si>
    <t>Demontáž potrubí z PVC D přes 75 do 114</t>
  </si>
  <si>
    <t>1429297611</t>
  </si>
  <si>
    <t>Demontáž potrubí z novodurových trub odpadních nebo připojovacích přes 75 do D 114</t>
  </si>
  <si>
    <t>https://podminky.urs.cz/item/CS_URS_2024_02/721171808</t>
  </si>
  <si>
    <t>721174042</t>
  </si>
  <si>
    <t>Potrubí kanalizační z PP připojovací DN 40</t>
  </si>
  <si>
    <t>-817279379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</si>
  <si>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</si>
  <si>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</si>
  <si>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</si>
  <si>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</si>
  <si>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20253684</t>
  </si>
  <si>
    <t>Potrubí z trub polypropylenových připojovací DN 50</t>
  </si>
  <si>
    <t>https://podminky.urs.cz/item/CS_URS_2024_02/721174043</t>
  </si>
  <si>
    <t>721174045</t>
  </si>
  <si>
    <t>Potrubí kanalizační z PP připojovací DN 110</t>
  </si>
  <si>
    <t>-1522326763</t>
  </si>
  <si>
    <t>Potrubí z trub polypropylenových připojovací DN 110</t>
  </si>
  <si>
    <t>https://podminky.urs.cz/item/CS_URS_2024_02/721174045</t>
  </si>
  <si>
    <t>721274121</t>
  </si>
  <si>
    <t>Přivzdušňovací ventil vnitřní odpadních potrubí DN od 32 do 50</t>
  </si>
  <si>
    <t>-110413812</t>
  </si>
  <si>
    <t>Ventily přivzdušňovací odpadních potrubí vnitřní od DN 32 do DN 50</t>
  </si>
  <si>
    <t>https://podminky.urs.cz/item/CS_URS_2024_02/721274121</t>
  </si>
  <si>
    <t>721290111</t>
  </si>
  <si>
    <t>Zkouška těsnosti potrubí kanalizace vodou DN do 125</t>
  </si>
  <si>
    <t>-485600071</t>
  </si>
  <si>
    <t>Zkouška těsnosti kanalizace v objektech vodou do DN 125</t>
  </si>
  <si>
    <t>https://podminky.urs.cz/item/CS_URS_2024_02/721290111</t>
  </si>
  <si>
    <t>998721121</t>
  </si>
  <si>
    <t>Přesun hmot tonážní pro vnitřní kanalizaci ruční v objektech v do 6 m</t>
  </si>
  <si>
    <t>261351904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</si>
  <si>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</si>
  <si>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https://podminky.urs.cz/item/CS_URS_2024_02/998721121</t>
  </si>
  <si>
    <t>722</t>
  </si>
  <si>
    <t>Zdravotechnika - vnitřní vodovod</t>
  </si>
  <si>
    <t>722130801</t>
  </si>
  <si>
    <t>Demontáž potrubí ocelové pozinkované závitové DN do 25</t>
  </si>
  <si>
    <t>-971571038</t>
  </si>
  <si>
    <t>Demontáž potrubí z ocelových trubek pozinkovaných závitových do DN 25</t>
  </si>
  <si>
    <t>https://podminky.urs.cz/item/CS_URS_2024_02/722130801</t>
  </si>
  <si>
    <t>722175002</t>
  </si>
  <si>
    <t>Potrubí vodovodní plastové PP-RCT svar polyfúze D 20x2,8 mm</t>
  </si>
  <si>
    <t>1980116009</t>
  </si>
  <si>
    <t>Potrubí z plastových trubek z polypropylenu PP-RCT svařovaných polyfúzně D 20 x 2,8</t>
  </si>
  <si>
    <t>https://podminky.urs.cz/item/CS_URS_2024_02/722175002</t>
  </si>
  <si>
    <t>722181241</t>
  </si>
  <si>
    <t>Ochrana vodovodního potrubí přilepenými termoizolačními trubicemi z PE tl přes 13 do 20 mm DN do 22 mm</t>
  </si>
  <si>
    <t>1547548020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</si>
  <si>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</si>
  <si>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</si>
  <si>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722190901</t>
  </si>
  <si>
    <t>Uzavření nebo otevření vodovodního potrubí při opravách</t>
  </si>
  <si>
    <t>1349769483</t>
  </si>
  <si>
    <t>Opravy ostatní uzavření nebo otevření vodovodního potrubí při opravách včetně vypuštění a napuštění</t>
  </si>
  <si>
    <t>https://podminky.urs.cz/item/CS_URS_2024_02/722190901</t>
  </si>
  <si>
    <t>722290234</t>
  </si>
  <si>
    <t>Proplach a dezinfekce vodovodního potrubí DN do 80</t>
  </si>
  <si>
    <t>-1793762825</t>
  </si>
  <si>
    <t>Zkoušky, proplach a desinfekce vodovodního potrubí proplach a desinfekce vodovodního potrubí do DN 80</t>
  </si>
  <si>
    <t>https://podminky.urs.cz/item/CS_URS_2024_02/722290234</t>
  </si>
  <si>
    <t>722290246</t>
  </si>
  <si>
    <t>Zkouška těsnosti vodovodního potrubí plastového DN do 40</t>
  </si>
  <si>
    <t>512541417</t>
  </si>
  <si>
    <t>Zkoušky, proplach a desinfekce vodovodního potrubí zkoušky těsnosti vodovodního potrubí plastového do DN 40</t>
  </si>
  <si>
    <t>https://podminky.urs.cz/item/CS_URS_2024_02/722290246</t>
  </si>
  <si>
    <t>998722121</t>
  </si>
  <si>
    <t>Přesun hmot tonážní pro vnitřní vodovod ruční v objektech v do 6 m</t>
  </si>
  <si>
    <t>1926871919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</si>
  <si>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</si>
  <si>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https://podminky.urs.cz/item/CS_URS_2024_02/998722121</t>
  </si>
  <si>
    <t>725110811</t>
  </si>
  <si>
    <t>Demontáž klozetů splachovacích s nádrží</t>
  </si>
  <si>
    <t>-1404777649</t>
  </si>
  <si>
    <t>Demontáž klozetů splachovacíchch s nádrží nebo tlakovým splachovačem</t>
  </si>
  <si>
    <t>https://podminky.urs.cz/item/CS_URS_2024_02/725110811</t>
  </si>
  <si>
    <t>725119122</t>
  </si>
  <si>
    <t>Montáž klozetových mís kombi</t>
  </si>
  <si>
    <t>-127643221</t>
  </si>
  <si>
    <t>Zařízení záchodů montáž klozetových mís kombi</t>
  </si>
  <si>
    <t>https://podminky.urs.cz/item/CS_URS_2024_02/725119122</t>
  </si>
  <si>
    <t>WC</t>
  </si>
  <si>
    <t>klozet kombi s nádrží + sedátko + rohový ventil + montážní sada</t>
  </si>
  <si>
    <t>-1620461311</t>
  </si>
  <si>
    <t>725210821</t>
  </si>
  <si>
    <t>Demontáž umyvadel bez výtokových armatur</t>
  </si>
  <si>
    <t>1846281122</t>
  </si>
  <si>
    <t>Demontáž umyvadel bez výtokových armatur umyvadel</t>
  </si>
  <si>
    <t>https://podminky.urs.cz/item/CS_URS_2024_02/725210821</t>
  </si>
  <si>
    <t>28615691</t>
  </si>
  <si>
    <t>zátka hrdlová odpadní HTM DN 110</t>
  </si>
  <si>
    <t>1303862250</t>
  </si>
  <si>
    <t>725219102</t>
  </si>
  <si>
    <t>Montáž umyvadla připevněného na šrouby do zdiva</t>
  </si>
  <si>
    <t>-1372034091</t>
  </si>
  <si>
    <t>Umyvadla montáž umyvadel ostatních typů na šrouby</t>
  </si>
  <si>
    <t>https://podminky.urs.cz/item/CS_URS_2024_02/725219102</t>
  </si>
  <si>
    <t>Us1</t>
  </si>
  <si>
    <t>umyvadlo diturvitové vel.60 + sifon plastový + výpusť + baterie stojánková páková + 2x roh.v. 1/2“ + instalační sada</t>
  </si>
  <si>
    <t>1698782325</t>
  </si>
  <si>
    <t>Us2</t>
  </si>
  <si>
    <t>umyvadlo diturvitové vel.50 + sifon plastový + výpusť + baterie stojánková páková + 2x roh.v. 1/2“ + instalační sada</t>
  </si>
  <si>
    <t>1182369306</t>
  </si>
  <si>
    <t>U</t>
  </si>
  <si>
    <t>umyvadlo diturvitové vel.55 + sifon plastový + výpusť + baterie nástěnná páková + instalační sada</t>
  </si>
  <si>
    <t>297659940</t>
  </si>
  <si>
    <t>725220851</t>
  </si>
  <si>
    <t>Demontáž van akrylátových</t>
  </si>
  <si>
    <t>-1036992933</t>
  </si>
  <si>
    <t>https://podminky.urs.cz/item/CS_URS_2024_02/725220851</t>
  </si>
  <si>
    <t>725330820</t>
  </si>
  <si>
    <t>Demontáž výlevka diturvitová</t>
  </si>
  <si>
    <t>-935959363</t>
  </si>
  <si>
    <t>Demontáž výlevek bez výtokových armatur a bez nádrže a splachovacího potrubí diturvitových</t>
  </si>
  <si>
    <t>https://podminky.urs.cz/item/CS_URS_2024_02/725330820</t>
  </si>
  <si>
    <t>725339111</t>
  </si>
  <si>
    <t>Montáž výlevky</t>
  </si>
  <si>
    <t>-1944506741</t>
  </si>
  <si>
    <t>Výlevky montáž výlevky</t>
  </si>
  <si>
    <t>https://podminky.urs.cz/item/CS_URS_2024_02/725339111</t>
  </si>
  <si>
    <t>725820801</t>
  </si>
  <si>
    <t>Demontáž baterie nástěnné do G 3 / 4</t>
  </si>
  <si>
    <t>-1777989207</t>
  </si>
  <si>
    <t>Demontáž baterií nástěnných do G 3/4</t>
  </si>
  <si>
    <t>https://podminky.urs.cz/item/CS_URS_2024_02/725820801</t>
  </si>
  <si>
    <t>1"výlevka</t>
  </si>
  <si>
    <t>725820802</t>
  </si>
  <si>
    <t>Demontáž baterie stojánkové do jednoho otvoru</t>
  </si>
  <si>
    <t>-1558057354</t>
  </si>
  <si>
    <t>Demontáž baterií stojánkových do 1 otvoru</t>
  </si>
  <si>
    <t>https://podminky.urs.cz/item/CS_URS_2024_02/725820802</t>
  </si>
  <si>
    <t>725829121</t>
  </si>
  <si>
    <t>Montáž baterie umyvadlové nástěnné pákové a klasické ostatní typ</t>
  </si>
  <si>
    <t>1082536709</t>
  </si>
  <si>
    <t>Baterie umyvadlové montáž ostatních typů nástěnných pákových nebo klasických</t>
  </si>
  <si>
    <t>https://podminky.urs.cz/item/CS_URS_2024_02/725829121</t>
  </si>
  <si>
    <t>1" výlevka</t>
  </si>
  <si>
    <t>725840850</t>
  </si>
  <si>
    <t>Demontáž baterie sprch diferenciální do G 3/4x1</t>
  </si>
  <si>
    <t>-1283071655</t>
  </si>
  <si>
    <t>Demontáž baterií sprchových diferenciálních do G 3/4 x 1</t>
  </si>
  <si>
    <t>https://podminky.urs.cz/item/CS_URS_2024_02/725840850</t>
  </si>
  <si>
    <t>725860811</t>
  </si>
  <si>
    <t>Demontáž uzávěrů zápachu jednoduchých</t>
  </si>
  <si>
    <t>1441629806</t>
  </si>
  <si>
    <t>Demontáž zápachových uzávěrek pro zařizovací předměty jednoduchých</t>
  </si>
  <si>
    <t>https://podminky.urs.cz/item/CS_URS_2024_02/725860811</t>
  </si>
  <si>
    <t>1" UMYVADLO</t>
  </si>
  <si>
    <t>1" VANA</t>
  </si>
  <si>
    <t>-732242180</t>
  </si>
  <si>
    <t>HZS1301</t>
  </si>
  <si>
    <t>Hodinová zúčtovací sazba zedník</t>
  </si>
  <si>
    <t>-923010874</t>
  </si>
  <si>
    <t>Hodinové zúčtovací sazby profesí HSV provádění konstrukcí zedník</t>
  </si>
  <si>
    <t>https://podminky.urs.cz/item/CS_URS_2024_02/HZS1301</t>
  </si>
  <si>
    <t>STAVEBNÍ PŘÍPOMOCE</t>
  </si>
  <si>
    <t>8" montážní jáma hl.cca 0,10m včetně hrubého začištění /podlaha + izolace/</t>
  </si>
  <si>
    <t>3" nový prostup zdí u výlevky /chránička/</t>
  </si>
  <si>
    <t>4" osazení přizdívky místo vany</t>
  </si>
  <si>
    <t>HZS2211</t>
  </si>
  <si>
    <t>Hodinová zúčtovací sazba instalatér</t>
  </si>
  <si>
    <t>158405526</t>
  </si>
  <si>
    <t>Hodinové zúčtovací sazby profesí PSV provádění stavebních instalací instalatér</t>
  </si>
  <si>
    <t>https://podminky.urs.cz/item/CS_URS_2024_02/HZS2211</t>
  </si>
  <si>
    <t>4" propojení kanalizace na stávající v objektu</t>
  </si>
  <si>
    <t>1"zajištění stávajících odpadů proti možnému znečištění/ pročištění stávajících/</t>
  </si>
  <si>
    <t>2"chráničky-utěsnění prostupů</t>
  </si>
  <si>
    <t>7" propojení na stávající rozvody</t>
  </si>
  <si>
    <t>4" zaslepení stáv.rozvodů-odpojení nezavodněné části potrubí</t>
  </si>
  <si>
    <t>1" prověření propojení kovových částí na zemní vodič</t>
  </si>
  <si>
    <t>TOPENÍ</t>
  </si>
  <si>
    <t>2" demontáž a zpětná montáž radiátoru / v koordinaci s ÚT/</t>
  </si>
  <si>
    <t>D.1.4.3. - Ústřední vytápění</t>
  </si>
  <si>
    <t>713 - Izolace tepelné</t>
  </si>
  <si>
    <t>733 - Rozvod potrubí</t>
  </si>
  <si>
    <t>734 - Armatury</t>
  </si>
  <si>
    <t>735 - Otopná tělesa</t>
  </si>
  <si>
    <t>90 - Hodinové zúčtovací sazby (HZS)</t>
  </si>
  <si>
    <t>D1 - Ostatní materiál</t>
  </si>
  <si>
    <t>713</t>
  </si>
  <si>
    <t>Izolace tepelné</t>
  </si>
  <si>
    <t>713111111RT1</t>
  </si>
  <si>
    <t>Izolace potrubí z pěnového polyetylenu, tl.13 prum.15</t>
  </si>
  <si>
    <t>713492415R00</t>
  </si>
  <si>
    <t>Montáž izolace z pěnového polyetylenu</t>
  </si>
  <si>
    <t>733</t>
  </si>
  <si>
    <t>Rozvod potrubí</t>
  </si>
  <si>
    <t>733161104R00</t>
  </si>
  <si>
    <t>Potrubí měděné 15 x 1 mm, polotvrdé</t>
  </si>
  <si>
    <t>733120832R00</t>
  </si>
  <si>
    <t>Úpravy na stávajícím rozvodu ÚT</t>
  </si>
  <si>
    <t>734</t>
  </si>
  <si>
    <t>Armatury</t>
  </si>
  <si>
    <t>734209103R00</t>
  </si>
  <si>
    <t>Montáž armatur závitových,se 2závity</t>
  </si>
  <si>
    <t>734209113R00</t>
  </si>
  <si>
    <t>Montáž armatur závitových,s 1závitem</t>
  </si>
  <si>
    <t>734222622RT2</t>
  </si>
  <si>
    <t>Termostatický ventil, G 1/2</t>
  </si>
  <si>
    <t>734222623RT3</t>
  </si>
  <si>
    <t>Reg.šroubení s vypouštěním, G 1/2</t>
  </si>
  <si>
    <t>734222623RT2</t>
  </si>
  <si>
    <t>Termostatická hlavice</t>
  </si>
  <si>
    <t>734149122R00</t>
  </si>
  <si>
    <t>Drobný montážní, připevňovací a těsnící materiál</t>
  </si>
  <si>
    <t>735</t>
  </si>
  <si>
    <t>Otopná tělesa</t>
  </si>
  <si>
    <t>735159100R00</t>
  </si>
  <si>
    <t>Demontáž otopných těles, vč.přípojky</t>
  </si>
  <si>
    <t>735159111R00</t>
  </si>
  <si>
    <t>Montáž otopných těles</t>
  </si>
  <si>
    <t>735120911R00</t>
  </si>
  <si>
    <t>Odvzdušnění otopné soustavy</t>
  </si>
  <si>
    <t>735159111RT2</t>
  </si>
  <si>
    <t>Tlaková zkouška otopných těles</t>
  </si>
  <si>
    <t>735121220R00</t>
  </si>
  <si>
    <t>Stojánek nebo konzola otopných těles Korado Radik</t>
  </si>
  <si>
    <t>Hodinové zúčtovací sazby (HZS)</t>
  </si>
  <si>
    <t>90 VD</t>
  </si>
  <si>
    <t>Topná zkouška</t>
  </si>
  <si>
    <t>90 1001VD</t>
  </si>
  <si>
    <t>Doregulování otopného systému</t>
  </si>
  <si>
    <t>90 1002VD</t>
  </si>
  <si>
    <t>Likvidace odpadů, doprava a skládkování</t>
  </si>
  <si>
    <t>90 111VD</t>
  </si>
  <si>
    <t>Napouštění systému, proplach</t>
  </si>
  <si>
    <t>90 300VD</t>
  </si>
  <si>
    <t>Provozní zkoušky a revize</t>
  </si>
  <si>
    <t>90 400VD</t>
  </si>
  <si>
    <t>Montážní práce mimo položky rozpočtu</t>
  </si>
  <si>
    <t>Ostatní materiál</t>
  </si>
  <si>
    <t>7351862IM</t>
  </si>
  <si>
    <t>Radiátor deskový typ klasik 33/900/600</t>
  </si>
  <si>
    <t>7351864IM</t>
  </si>
  <si>
    <t>Radiátor deskový typ klasik 33/600/1400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</si>
  <si>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</si>
  <si>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</si>
  <si>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</si>
  <si>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</si>
  <si>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</si>
  <si>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</si>
  <si>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</si>
  <si>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</si>
  <si>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01324400R</t>
  </si>
  <si>
    <t>Dokumentace IV. stupně (dílenská dokumentace)</t>
  </si>
  <si>
    <t>Kč</t>
  </si>
  <si>
    <t>1024</t>
  </si>
  <si>
    <t>966160913</t>
  </si>
  <si>
    <t>P</t>
  </si>
  <si>
    <t xml:space="preserve">Poznámka k položce:_x000d_
Dodavatel zpracuje IV.stupeň výrobní dokumentace a  návrh předá k odsouhlasení  architektovi, investorovi  a památkovému dozoru.</t>
  </si>
  <si>
    <t>013254000</t>
  </si>
  <si>
    <t>Dokumentace skutečného provedení stavby</t>
  </si>
  <si>
    <t>677255399</t>
  </si>
  <si>
    <t>Průzkumné, geodetické a projektové práce projektové práce dokumentace stavby (výkresová a textová) skutečného provedení stavby</t>
  </si>
  <si>
    <t>https://podminky.urs.cz/item/CS_URS_2024_02/013254000</t>
  </si>
  <si>
    <t>Poznámka k položce:_x000d_
Poznámka k položce: elektroinstalace</t>
  </si>
  <si>
    <t>VRN3</t>
  </si>
  <si>
    <t>Zařízení staveniště</t>
  </si>
  <si>
    <t>030001000</t>
  </si>
  <si>
    <t>-1378523093</t>
  </si>
  <si>
    <t>https://podminky.urs.cz/item/CS_URS_2024_02/030001000</t>
  </si>
  <si>
    <t>034103000</t>
  </si>
  <si>
    <t>Energie pro zařízení staveniště</t>
  </si>
  <si>
    <t>2070525669</t>
  </si>
  <si>
    <t>zřízení staveništní přípojky, podružné měření, spotřeba dle skutečnosti</t>
  </si>
  <si>
    <t>https://podminky.urs.cz/item/CS_URS_2024_02/034103000</t>
  </si>
  <si>
    <t>SEZNAM FIGUR</t>
  </si>
  <si>
    <t>Výměra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</si>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</sst>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67111101" TargetMode="External" /><Relationship Id="rId5" Type="http://schemas.openxmlformats.org/officeDocument/2006/relationships/hyperlink" Target="https://podminky.urs.cz/item/CS_URS_2024_02/17120122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310239211" TargetMode="External" /><Relationship Id="rId8" Type="http://schemas.openxmlformats.org/officeDocument/2006/relationships/hyperlink" Target="https://podminky.urs.cz/item/CS_URS_2024_02/317944321" TargetMode="External" /><Relationship Id="rId9" Type="http://schemas.openxmlformats.org/officeDocument/2006/relationships/hyperlink" Target="https://podminky.urs.cz/item/CS_URS_2024_02/342272225" TargetMode="External" /><Relationship Id="rId10" Type="http://schemas.openxmlformats.org/officeDocument/2006/relationships/hyperlink" Target="https://podminky.urs.cz/item/CS_URS_2024_02/342291111" TargetMode="External" /><Relationship Id="rId11" Type="http://schemas.openxmlformats.org/officeDocument/2006/relationships/hyperlink" Target="https://podminky.urs.cz/item/CS_URS_2024_02/342291121" TargetMode="External" /><Relationship Id="rId12" Type="http://schemas.openxmlformats.org/officeDocument/2006/relationships/hyperlink" Target="https://podminky.urs.cz/item/CS_URS_2024_02/612325225" TargetMode="External" /><Relationship Id="rId13" Type="http://schemas.openxmlformats.org/officeDocument/2006/relationships/hyperlink" Target="https://podminky.urs.cz/item/CS_URS_2024_02/622221023" TargetMode="External" /><Relationship Id="rId14" Type="http://schemas.openxmlformats.org/officeDocument/2006/relationships/hyperlink" Target="https://podminky.urs.cz/item/CS_URS_2024_02/622525105" TargetMode="External" /><Relationship Id="rId15" Type="http://schemas.openxmlformats.org/officeDocument/2006/relationships/hyperlink" Target="https://podminky.urs.cz/item/CS_URS_2024_02/642942111" TargetMode="External" /><Relationship Id="rId16" Type="http://schemas.openxmlformats.org/officeDocument/2006/relationships/hyperlink" Target="https://podminky.urs.cz/item/CS_URS_2024_02/642945111" TargetMode="External" /><Relationship Id="rId17" Type="http://schemas.openxmlformats.org/officeDocument/2006/relationships/hyperlink" Target="https://podminky.urs.cz/item/CS_URS_2024_02/949111112" TargetMode="External" /><Relationship Id="rId18" Type="http://schemas.openxmlformats.org/officeDocument/2006/relationships/hyperlink" Target="https://podminky.urs.cz/item/CS_URS_2024_02/949111212" TargetMode="External" /><Relationship Id="rId19" Type="http://schemas.openxmlformats.org/officeDocument/2006/relationships/hyperlink" Target="https://podminky.urs.cz/item/CS_URS_2024_02/949111812" TargetMode="External" /><Relationship Id="rId20" Type="http://schemas.openxmlformats.org/officeDocument/2006/relationships/hyperlink" Target="https://podminky.urs.cz/item/CS_URS_2024_02/952901111" TargetMode="External" /><Relationship Id="rId21" Type="http://schemas.openxmlformats.org/officeDocument/2006/relationships/hyperlink" Target="https://podminky.urs.cz/item/CS_URS_2024_02/962031132" TargetMode="External" /><Relationship Id="rId22" Type="http://schemas.openxmlformats.org/officeDocument/2006/relationships/hyperlink" Target="https://podminky.urs.cz/item/CS_URS_2024_02/962032230" TargetMode="External" /><Relationship Id="rId23" Type="http://schemas.openxmlformats.org/officeDocument/2006/relationships/hyperlink" Target="https://podminky.urs.cz/item/CS_URS_2024_02/962032231" TargetMode="External" /><Relationship Id="rId24" Type="http://schemas.openxmlformats.org/officeDocument/2006/relationships/hyperlink" Target="https://podminky.urs.cz/item/CS_URS_2024_02/965081213" TargetMode="External" /><Relationship Id="rId25" Type="http://schemas.openxmlformats.org/officeDocument/2006/relationships/hyperlink" Target="https://podminky.urs.cz/item/CS_URS_2024_02/968072455" TargetMode="External" /><Relationship Id="rId26" Type="http://schemas.openxmlformats.org/officeDocument/2006/relationships/hyperlink" Target="https://podminky.urs.cz/item/CS_URS_2024_02/968062375" TargetMode="External" /><Relationship Id="rId27" Type="http://schemas.openxmlformats.org/officeDocument/2006/relationships/hyperlink" Target="https://podminky.urs.cz/item/CS_URS_2024_02/974031154" TargetMode="External" /><Relationship Id="rId28" Type="http://schemas.openxmlformats.org/officeDocument/2006/relationships/hyperlink" Target="https://podminky.urs.cz/item/CS_URS_2024_02/978059541" TargetMode="External" /><Relationship Id="rId29" Type="http://schemas.openxmlformats.org/officeDocument/2006/relationships/hyperlink" Target="https://podminky.urs.cz/item/CS_URS_2024_02/997013211" TargetMode="External" /><Relationship Id="rId30" Type="http://schemas.openxmlformats.org/officeDocument/2006/relationships/hyperlink" Target="https://podminky.urs.cz/item/CS_URS_2024_02/997013501" TargetMode="External" /><Relationship Id="rId31" Type="http://schemas.openxmlformats.org/officeDocument/2006/relationships/hyperlink" Target="https://podminky.urs.cz/item/CS_URS_2024_02/997013509" TargetMode="External" /><Relationship Id="rId32" Type="http://schemas.openxmlformats.org/officeDocument/2006/relationships/hyperlink" Target="https://podminky.urs.cz/item/CS_URS_2024_02/997013871" TargetMode="External" /><Relationship Id="rId33" Type="http://schemas.openxmlformats.org/officeDocument/2006/relationships/hyperlink" Target="https://podminky.urs.cz/item/CS_URS_2024_02/998018001" TargetMode="External" /><Relationship Id="rId34" Type="http://schemas.openxmlformats.org/officeDocument/2006/relationships/hyperlink" Target="https://podminky.urs.cz/item/CS_URS_2024_02/998725121" TargetMode="External" /><Relationship Id="rId35" Type="http://schemas.openxmlformats.org/officeDocument/2006/relationships/hyperlink" Target="https://podminky.urs.cz/item/CS_URS_2024_02/751398024" TargetMode="External" /><Relationship Id="rId36" Type="http://schemas.openxmlformats.org/officeDocument/2006/relationships/hyperlink" Target="https://podminky.urs.cz/item/CS_URS_2024_02/998751121" TargetMode="External" /><Relationship Id="rId37" Type="http://schemas.openxmlformats.org/officeDocument/2006/relationships/hyperlink" Target="https://podminky.urs.cz/item/CS_URS_2024_02/998762121" TargetMode="External" /><Relationship Id="rId38" Type="http://schemas.openxmlformats.org/officeDocument/2006/relationships/hyperlink" Target="https://podminky.urs.cz/item/CS_URS_2024_02/763121426" TargetMode="External" /><Relationship Id="rId39" Type="http://schemas.openxmlformats.org/officeDocument/2006/relationships/hyperlink" Target="https://podminky.urs.cz/item/CS_URS_2024_02/766621211" TargetMode="External" /><Relationship Id="rId40" Type="http://schemas.openxmlformats.org/officeDocument/2006/relationships/hyperlink" Target="https://podminky.urs.cz/item/CS_URS_2024_02/766660001" TargetMode="External" /><Relationship Id="rId41" Type="http://schemas.openxmlformats.org/officeDocument/2006/relationships/hyperlink" Target="https://podminky.urs.cz/item/CS_URS_2024_02/998766121" TargetMode="External" /><Relationship Id="rId42" Type="http://schemas.openxmlformats.org/officeDocument/2006/relationships/hyperlink" Target="https://podminky.urs.cz/item/CS_URS_2024_02/767154110" TargetMode="External" /><Relationship Id="rId43" Type="http://schemas.openxmlformats.org/officeDocument/2006/relationships/hyperlink" Target="https://podminky.urs.cz/item/CS_URS_2024_02/767210161" TargetMode="External" /><Relationship Id="rId44" Type="http://schemas.openxmlformats.org/officeDocument/2006/relationships/hyperlink" Target="https://podminky.urs.cz/item/CS_URS_2024_02/767211801" TargetMode="External" /><Relationship Id="rId45" Type="http://schemas.openxmlformats.org/officeDocument/2006/relationships/hyperlink" Target="https://podminky.urs.cz/item/CS_URS_2024_02/998767121" TargetMode="External" /><Relationship Id="rId46" Type="http://schemas.openxmlformats.org/officeDocument/2006/relationships/hyperlink" Target="https://podminky.urs.cz/item/CS_URS_2024_02/771111011" TargetMode="External" /><Relationship Id="rId47" Type="http://schemas.openxmlformats.org/officeDocument/2006/relationships/hyperlink" Target="https://podminky.urs.cz/item/CS_URS_2024_02/771121011" TargetMode="External" /><Relationship Id="rId48" Type="http://schemas.openxmlformats.org/officeDocument/2006/relationships/hyperlink" Target="https://podminky.urs.cz/item/CS_URS_2024_02/771151011" TargetMode="External" /><Relationship Id="rId49" Type="http://schemas.openxmlformats.org/officeDocument/2006/relationships/hyperlink" Target="https://podminky.urs.cz/item/CS_URS_2024_02/771574415" TargetMode="External" /><Relationship Id="rId50" Type="http://schemas.openxmlformats.org/officeDocument/2006/relationships/hyperlink" Target="https://podminky.urs.cz/item/CS_URS_2024_02/771591112" TargetMode="External" /><Relationship Id="rId51" Type="http://schemas.openxmlformats.org/officeDocument/2006/relationships/hyperlink" Target="https://podminky.urs.cz/item/CS_URS_2024_02/998771121" TargetMode="External" /><Relationship Id="rId52" Type="http://schemas.openxmlformats.org/officeDocument/2006/relationships/hyperlink" Target="https://podminky.urs.cz/item/CS_URS_2024_02/776111311" TargetMode="External" /><Relationship Id="rId53" Type="http://schemas.openxmlformats.org/officeDocument/2006/relationships/hyperlink" Target="https://podminky.urs.cz/item/CS_URS_2024_02/776121112" TargetMode="External" /><Relationship Id="rId54" Type="http://schemas.openxmlformats.org/officeDocument/2006/relationships/hyperlink" Target="https://podminky.urs.cz/item/CS_URS_2024_02/776141111" TargetMode="External" /><Relationship Id="rId55" Type="http://schemas.openxmlformats.org/officeDocument/2006/relationships/hyperlink" Target="https://podminky.urs.cz/item/CS_URS_2024_02/776201811" TargetMode="External" /><Relationship Id="rId56" Type="http://schemas.openxmlformats.org/officeDocument/2006/relationships/hyperlink" Target="https://podminky.urs.cz/item/CS_URS_2024_02/776212111" TargetMode="External" /><Relationship Id="rId57" Type="http://schemas.openxmlformats.org/officeDocument/2006/relationships/hyperlink" Target="https://podminky.urs.cz/item/CS_URS_2024_02/776251111" TargetMode="External" /><Relationship Id="rId58" Type="http://schemas.openxmlformats.org/officeDocument/2006/relationships/hyperlink" Target="https://podminky.urs.cz/item/CS_URS_2024_02/776251411" TargetMode="External" /><Relationship Id="rId59" Type="http://schemas.openxmlformats.org/officeDocument/2006/relationships/hyperlink" Target="https://podminky.urs.cz/item/CS_URS_2024_02/776410811" TargetMode="External" /><Relationship Id="rId60" Type="http://schemas.openxmlformats.org/officeDocument/2006/relationships/hyperlink" Target="https://podminky.urs.cz/item/CS_URS_2024_02/776411111" TargetMode="External" /><Relationship Id="rId61" Type="http://schemas.openxmlformats.org/officeDocument/2006/relationships/hyperlink" Target="https://podminky.urs.cz/item/CS_URS_2024_02/776411211" TargetMode="External" /><Relationship Id="rId62" Type="http://schemas.openxmlformats.org/officeDocument/2006/relationships/hyperlink" Target="https://podminky.urs.cz/item/CS_URS_2024_02/998776121" TargetMode="External" /><Relationship Id="rId63" Type="http://schemas.openxmlformats.org/officeDocument/2006/relationships/hyperlink" Target="https://podminky.urs.cz/item/CS_URS_2024_02/781111011" TargetMode="External" /><Relationship Id="rId64" Type="http://schemas.openxmlformats.org/officeDocument/2006/relationships/hyperlink" Target="https://podminky.urs.cz/item/CS_URS_2024_02/781121011" TargetMode="External" /><Relationship Id="rId65" Type="http://schemas.openxmlformats.org/officeDocument/2006/relationships/hyperlink" Target="https://podminky.urs.cz/item/CS_URS_2024_02/781131112" TargetMode="External" /><Relationship Id="rId66" Type="http://schemas.openxmlformats.org/officeDocument/2006/relationships/hyperlink" Target="https://podminky.urs.cz/item/CS_URS_2024_02/781151031" TargetMode="External" /><Relationship Id="rId67" Type="http://schemas.openxmlformats.org/officeDocument/2006/relationships/hyperlink" Target="https://podminky.urs.cz/item/CS_URS_2024_02/781472219" TargetMode="External" /><Relationship Id="rId68" Type="http://schemas.openxmlformats.org/officeDocument/2006/relationships/hyperlink" Target="https://podminky.urs.cz/item/CS_URS_2024_02/781491021" TargetMode="External" /><Relationship Id="rId69" Type="http://schemas.openxmlformats.org/officeDocument/2006/relationships/hyperlink" Target="https://podminky.urs.cz/item/CS_URS_2024_02/998781121" TargetMode="External" /><Relationship Id="rId70" Type="http://schemas.openxmlformats.org/officeDocument/2006/relationships/hyperlink" Target="https://podminky.urs.cz/item/CS_URS_2024_02/783301311" TargetMode="External" /><Relationship Id="rId71" Type="http://schemas.openxmlformats.org/officeDocument/2006/relationships/hyperlink" Target="https://podminky.urs.cz/item/CS_URS_2024_02/783315101" TargetMode="External" /><Relationship Id="rId72" Type="http://schemas.openxmlformats.org/officeDocument/2006/relationships/hyperlink" Target="https://podminky.urs.cz/item/CS_URS_2024_02/783317101" TargetMode="External" /><Relationship Id="rId73" Type="http://schemas.openxmlformats.org/officeDocument/2006/relationships/hyperlink" Target="https://podminky.urs.cz/item/CS_URS_2024_02/784171101" TargetMode="External" /><Relationship Id="rId74" Type="http://schemas.openxmlformats.org/officeDocument/2006/relationships/hyperlink" Target="https://podminky.urs.cz/item/CS_URS_2024_02/784181101" TargetMode="External" /><Relationship Id="rId75" Type="http://schemas.openxmlformats.org/officeDocument/2006/relationships/hyperlink" Target="https://podminky.urs.cz/item/CS_URS_2024_02/784221101" TargetMode="External" /><Relationship Id="rId76" Type="http://schemas.openxmlformats.org/officeDocument/2006/relationships/hyperlink" Target="https://podminky.urs.cz/item/CS_URS_2024_02/HZS2171" TargetMode="External" /><Relationship Id="rId77" Type="http://schemas.openxmlformats.org/officeDocument/2006/relationships/hyperlink" Target="https://podminky.urs.cz/item/CS_URS_2024_02/HZS2231" TargetMode="External" /><Relationship Id="rId78" Type="http://schemas.openxmlformats.org/officeDocument/2006/relationships/hyperlink" Target="https://podminky.urs.cz/item/CS_URS_2024_02/HZS2491" TargetMode="External" /><Relationship Id="rId7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4031134" TargetMode="External" /><Relationship Id="rId2" Type="http://schemas.openxmlformats.org/officeDocument/2006/relationships/hyperlink" Target="https://podminky.urs.cz/item/CS_URS_2024_02/997013211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871" TargetMode="External" /><Relationship Id="rId6" Type="http://schemas.openxmlformats.org/officeDocument/2006/relationships/hyperlink" Target="https://podminky.urs.cz/item/CS_URS_2024_02/721171808" TargetMode="External" /><Relationship Id="rId7" Type="http://schemas.openxmlformats.org/officeDocument/2006/relationships/hyperlink" Target="https://podminky.urs.cz/item/CS_URS_2024_02/721174042" TargetMode="External" /><Relationship Id="rId8" Type="http://schemas.openxmlformats.org/officeDocument/2006/relationships/hyperlink" Target="https://podminky.urs.cz/item/CS_URS_2024_02/721174043" TargetMode="External" /><Relationship Id="rId9" Type="http://schemas.openxmlformats.org/officeDocument/2006/relationships/hyperlink" Target="https://podminky.urs.cz/item/CS_URS_2024_02/721174045" TargetMode="External" /><Relationship Id="rId10" Type="http://schemas.openxmlformats.org/officeDocument/2006/relationships/hyperlink" Target="https://podminky.urs.cz/item/CS_URS_2024_02/721274121" TargetMode="External" /><Relationship Id="rId11" Type="http://schemas.openxmlformats.org/officeDocument/2006/relationships/hyperlink" Target="https://podminky.urs.cz/item/CS_URS_2024_02/721290111" TargetMode="External" /><Relationship Id="rId12" Type="http://schemas.openxmlformats.org/officeDocument/2006/relationships/hyperlink" Target="https://podminky.urs.cz/item/CS_URS_2024_02/998721121" TargetMode="External" /><Relationship Id="rId13" Type="http://schemas.openxmlformats.org/officeDocument/2006/relationships/hyperlink" Target="https://podminky.urs.cz/item/CS_URS_2024_02/722130801" TargetMode="External" /><Relationship Id="rId14" Type="http://schemas.openxmlformats.org/officeDocument/2006/relationships/hyperlink" Target="https://podminky.urs.cz/item/CS_URS_2024_02/722175002" TargetMode="External" /><Relationship Id="rId15" Type="http://schemas.openxmlformats.org/officeDocument/2006/relationships/hyperlink" Target="https://podminky.urs.cz/item/CS_URS_2024_02/722181241" TargetMode="External" /><Relationship Id="rId16" Type="http://schemas.openxmlformats.org/officeDocument/2006/relationships/hyperlink" Target="https://podminky.urs.cz/item/CS_URS_2024_02/722190901" TargetMode="External" /><Relationship Id="rId17" Type="http://schemas.openxmlformats.org/officeDocument/2006/relationships/hyperlink" Target="https://podminky.urs.cz/item/CS_URS_2024_02/722290234" TargetMode="External" /><Relationship Id="rId18" Type="http://schemas.openxmlformats.org/officeDocument/2006/relationships/hyperlink" Target="https://podminky.urs.cz/item/CS_URS_2024_02/722290246" TargetMode="External" /><Relationship Id="rId19" Type="http://schemas.openxmlformats.org/officeDocument/2006/relationships/hyperlink" Target="https://podminky.urs.cz/item/CS_URS_2024_02/998722121" TargetMode="External" /><Relationship Id="rId20" Type="http://schemas.openxmlformats.org/officeDocument/2006/relationships/hyperlink" Target="https://podminky.urs.cz/item/CS_URS_2024_02/725110811" TargetMode="External" /><Relationship Id="rId21" Type="http://schemas.openxmlformats.org/officeDocument/2006/relationships/hyperlink" Target="https://podminky.urs.cz/item/CS_URS_2024_02/725119122" TargetMode="External" /><Relationship Id="rId22" Type="http://schemas.openxmlformats.org/officeDocument/2006/relationships/hyperlink" Target="https://podminky.urs.cz/item/CS_URS_2024_02/725210821" TargetMode="External" /><Relationship Id="rId23" Type="http://schemas.openxmlformats.org/officeDocument/2006/relationships/hyperlink" Target="https://podminky.urs.cz/item/CS_URS_2024_02/725219102" TargetMode="External" /><Relationship Id="rId24" Type="http://schemas.openxmlformats.org/officeDocument/2006/relationships/hyperlink" Target="https://podminky.urs.cz/item/CS_URS_2024_02/725220851" TargetMode="External" /><Relationship Id="rId25" Type="http://schemas.openxmlformats.org/officeDocument/2006/relationships/hyperlink" Target="https://podminky.urs.cz/item/CS_URS_2024_02/725330820" TargetMode="External" /><Relationship Id="rId26" Type="http://schemas.openxmlformats.org/officeDocument/2006/relationships/hyperlink" Target="https://podminky.urs.cz/item/CS_URS_2024_02/725339111" TargetMode="External" /><Relationship Id="rId27" Type="http://schemas.openxmlformats.org/officeDocument/2006/relationships/hyperlink" Target="https://podminky.urs.cz/item/CS_URS_2024_02/725820801" TargetMode="External" /><Relationship Id="rId28" Type="http://schemas.openxmlformats.org/officeDocument/2006/relationships/hyperlink" Target="https://podminky.urs.cz/item/CS_URS_2024_02/725820802" TargetMode="External" /><Relationship Id="rId29" Type="http://schemas.openxmlformats.org/officeDocument/2006/relationships/hyperlink" Target="https://podminky.urs.cz/item/CS_URS_2024_02/725829121" TargetMode="External" /><Relationship Id="rId30" Type="http://schemas.openxmlformats.org/officeDocument/2006/relationships/hyperlink" Target="https://podminky.urs.cz/item/CS_URS_2024_02/725840850" TargetMode="External" /><Relationship Id="rId31" Type="http://schemas.openxmlformats.org/officeDocument/2006/relationships/hyperlink" Target="https://podminky.urs.cz/item/CS_URS_2024_02/725860811" TargetMode="External" /><Relationship Id="rId32" Type="http://schemas.openxmlformats.org/officeDocument/2006/relationships/hyperlink" Target="https://podminky.urs.cz/item/CS_URS_2024_02/998725121" TargetMode="External" /><Relationship Id="rId33" Type="http://schemas.openxmlformats.org/officeDocument/2006/relationships/hyperlink" Target="https://podminky.urs.cz/item/CS_URS_2024_02/HZS1301" TargetMode="External" /><Relationship Id="rId34" Type="http://schemas.openxmlformats.org/officeDocument/2006/relationships/hyperlink" Target="https://podminky.urs.cz/item/CS_URS_2024_02/HZS2211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34103000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2024-46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Transformace Dětského domova Trnová a Zařízení vyžadující okamžitou pomoc Delfínek při DD Trnová, Trnová č.p. 200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DD Trnová ZDVOP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30. 7. 2024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Dětský domov Trnová příspěvková organizace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PLANSTAV a.s.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Jirka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ROUND(AG55+AG56+AG60,2)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ROUND(AS55+AS56+AS60,2)</f>
        <v>0</v>
      </c>
      <c r="AT54" s="109">
        <f>ROUND(SUM(AV54:AW54),2)</f>
        <v>0</v>
      </c>
      <c r="AU54" s="110">
        <f>ROUND(AU55+AU56+AU60,5)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ROUND(AZ55+AZ56+AZ60,2)</f>
        <v>0</v>
      </c>
      <c r="BA54" s="109">
        <f>ROUND(BA55+BA56+BA60,2)</f>
        <v>0</v>
      </c>
      <c r="BB54" s="109">
        <f>ROUND(BB55+BB56+BB60,2)</f>
        <v>0</v>
      </c>
      <c r="BC54" s="109">
        <f>ROUND(BC55+BC56+BC60,2)</f>
        <v>0</v>
      </c>
      <c r="BD54" s="111">
        <f>ROUND(BD55+BD56+BD60,2)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'D.1.1.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'D.1.1. - Stavební část'!P107</f>
        <v>0</v>
      </c>
      <c r="AV55" s="123">
        <f>'D.1.1. - Stavební část'!J33</f>
        <v>0</v>
      </c>
      <c r="AW55" s="123">
        <f>'D.1.1. - Stavební část'!J34</f>
        <v>0</v>
      </c>
      <c r="AX55" s="123">
        <f>'D.1.1. - Stavební část'!J35</f>
        <v>0</v>
      </c>
      <c r="AY55" s="123">
        <f>'D.1.1. - Stavební část'!J36</f>
        <v>0</v>
      </c>
      <c r="AZ55" s="123">
        <f>'D.1.1. - Stavební část'!F33</f>
        <v>0</v>
      </c>
      <c r="BA55" s="123">
        <f>'D.1.1. - Stavební část'!F34</f>
        <v>0</v>
      </c>
      <c r="BB55" s="123">
        <f>'D.1.1. - Stavební část'!F35</f>
        <v>0</v>
      </c>
      <c r="BC55" s="123">
        <f>'D.1.1. - Stavební část'!F36</f>
        <v>0</v>
      </c>
      <c r="BD55" s="125">
        <f>'D.1.1. - Stavební část'!F37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7"/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ROUND(SUM(AG57:AG59),2)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f>ROUND(SUM(AS57:AS59),2)</f>
        <v>0</v>
      </c>
      <c r="AT56" s="123">
        <f>ROUND(SUM(AV56:AW56),2)</f>
        <v>0</v>
      </c>
      <c r="AU56" s="124">
        <f>ROUND(SUM(AU57:AU59),5)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ROUND(SUM(AZ57:AZ59),2)</f>
        <v>0</v>
      </c>
      <c r="BA56" s="123">
        <f>ROUND(SUM(BA57:BA59),2)</f>
        <v>0</v>
      </c>
      <c r="BB56" s="123">
        <f>ROUND(SUM(BB57:BB59),2)</f>
        <v>0</v>
      </c>
      <c r="BC56" s="123">
        <f>ROUND(SUM(BC57:BC59),2)</f>
        <v>0</v>
      </c>
      <c r="BD56" s="125">
        <f>ROUND(SUM(BD57:BD59),2)</f>
        <v>0</v>
      </c>
      <c r="BE56" s="7"/>
      <c r="BS56" s="126" t="s">
        <v>71</v>
      </c>
      <c r="BT56" s="126" t="s">
        <v>80</v>
      </c>
      <c r="BU56" s="126" t="s">
        <v>73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4" customFormat="1" ht="16.5" customHeight="1">
      <c r="A57" s="114" t="s">
        <v>76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'D.1.4.1. - Zařízení elekt...'!J32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'D.1.4.1. - Zařízení elekt...'!P90</f>
        <v>0</v>
      </c>
      <c r="AV57" s="133">
        <f>'D.1.4.1. - Zařízení elekt...'!J35</f>
        <v>0</v>
      </c>
      <c r="AW57" s="133">
        <f>'D.1.4.1. - Zařízení elekt...'!J36</f>
        <v>0</v>
      </c>
      <c r="AX57" s="133">
        <f>'D.1.4.1. - Zařízení elekt...'!J37</f>
        <v>0</v>
      </c>
      <c r="AY57" s="133">
        <f>'D.1.4.1. - Zařízení elekt...'!J38</f>
        <v>0</v>
      </c>
      <c r="AZ57" s="133">
        <f>'D.1.4.1. - Zařízení elekt...'!F35</f>
        <v>0</v>
      </c>
      <c r="BA57" s="133">
        <f>'D.1.4.1. - Zařízení elekt...'!F36</f>
        <v>0</v>
      </c>
      <c r="BB57" s="133">
        <f>'D.1.4.1. - Zařízení elekt...'!F37</f>
        <v>0</v>
      </c>
      <c r="BC57" s="133">
        <f>'D.1.4.1. - Zařízení elekt...'!F38</f>
        <v>0</v>
      </c>
      <c r="BD57" s="135">
        <f>'D.1.4.1. - Zařízení elekt...'!F39</f>
        <v>0</v>
      </c>
      <c r="BE57" s="4"/>
      <c r="BT57" s="136" t="s">
        <v>82</v>
      </c>
      <c r="BV57" s="136" t="s">
        <v>74</v>
      </c>
      <c r="BW57" s="136" t="s">
        <v>89</v>
      </c>
      <c r="BX57" s="136" t="s">
        <v>85</v>
      </c>
      <c r="CL57" s="136" t="s">
        <v>19</v>
      </c>
    </row>
    <row r="58" s="4" customFormat="1" ht="16.5" customHeight="1">
      <c r="A58" s="114" t="s">
        <v>76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'D.1.4.2. - Zařízení zdrav...'!J32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v>0</v>
      </c>
      <c r="AT58" s="133">
        <f>ROUND(SUM(AV58:AW58),2)</f>
        <v>0</v>
      </c>
      <c r="AU58" s="134">
        <f>'D.1.4.2. - Zařízení zdrav...'!P94</f>
        <v>0</v>
      </c>
      <c r="AV58" s="133">
        <f>'D.1.4.2. - Zařízení zdrav...'!J35</f>
        <v>0</v>
      </c>
      <c r="AW58" s="133">
        <f>'D.1.4.2. - Zařízení zdrav...'!J36</f>
        <v>0</v>
      </c>
      <c r="AX58" s="133">
        <f>'D.1.4.2. - Zařízení zdrav...'!J37</f>
        <v>0</v>
      </c>
      <c r="AY58" s="133">
        <f>'D.1.4.2. - Zařízení zdrav...'!J38</f>
        <v>0</v>
      </c>
      <c r="AZ58" s="133">
        <f>'D.1.4.2. - Zařízení zdrav...'!F35</f>
        <v>0</v>
      </c>
      <c r="BA58" s="133">
        <f>'D.1.4.2. - Zařízení zdrav...'!F36</f>
        <v>0</v>
      </c>
      <c r="BB58" s="133">
        <f>'D.1.4.2. - Zařízení zdrav...'!F37</f>
        <v>0</v>
      </c>
      <c r="BC58" s="133">
        <f>'D.1.4.2. - Zařízení zdrav...'!F38</f>
        <v>0</v>
      </c>
      <c r="BD58" s="135">
        <f>'D.1.4.2. - Zařízení zdrav...'!F39</f>
        <v>0</v>
      </c>
      <c r="BE58" s="4"/>
      <c r="BT58" s="136" t="s">
        <v>82</v>
      </c>
      <c r="BV58" s="136" t="s">
        <v>74</v>
      </c>
      <c r="BW58" s="136" t="s">
        <v>92</v>
      </c>
      <c r="BX58" s="136" t="s">
        <v>85</v>
      </c>
      <c r="CL58" s="136" t="s">
        <v>19</v>
      </c>
    </row>
    <row r="59" s="4" customFormat="1" ht="16.5" customHeight="1">
      <c r="A59" s="114" t="s">
        <v>76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'D.1.4.3. - Ústřední vytápění'!J32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'D.1.4.3. - Ústřední vytápění'!P91</f>
        <v>0</v>
      </c>
      <c r="AV59" s="133">
        <f>'D.1.4.3. - Ústřední vytápění'!J35</f>
        <v>0</v>
      </c>
      <c r="AW59" s="133">
        <f>'D.1.4.3. - Ústřední vytápění'!J36</f>
        <v>0</v>
      </c>
      <c r="AX59" s="133">
        <f>'D.1.4.3. - Ústřední vytápění'!J37</f>
        <v>0</v>
      </c>
      <c r="AY59" s="133">
        <f>'D.1.4.3. - Ústřední vytápění'!J38</f>
        <v>0</v>
      </c>
      <c r="AZ59" s="133">
        <f>'D.1.4.3. - Ústřední vytápění'!F35</f>
        <v>0</v>
      </c>
      <c r="BA59" s="133">
        <f>'D.1.4.3. - Ústřední vytápění'!F36</f>
        <v>0</v>
      </c>
      <c r="BB59" s="133">
        <f>'D.1.4.3. - Ústřední vytápění'!F37</f>
        <v>0</v>
      </c>
      <c r="BC59" s="133">
        <f>'D.1.4.3. - Ústřední vytápění'!F38</f>
        <v>0</v>
      </c>
      <c r="BD59" s="135">
        <f>'D.1.4.3. - Ústřední vytápění'!F39</f>
        <v>0</v>
      </c>
      <c r="BE59" s="4"/>
      <c r="BT59" s="136" t="s">
        <v>82</v>
      </c>
      <c r="BV59" s="136" t="s">
        <v>74</v>
      </c>
      <c r="BW59" s="136" t="s">
        <v>95</v>
      </c>
      <c r="BX59" s="136" t="s">
        <v>85</v>
      </c>
      <c r="CL59" s="136" t="s">
        <v>19</v>
      </c>
    </row>
    <row r="60" s="7" customFormat="1" ht="16.5" customHeight="1">
      <c r="A60" s="114" t="s">
        <v>76</v>
      </c>
      <c r="B60" s="115"/>
      <c r="C60" s="116"/>
      <c r="D60" s="117" t="s">
        <v>96</v>
      </c>
      <c r="E60" s="117"/>
      <c r="F60" s="117"/>
      <c r="G60" s="117"/>
      <c r="H60" s="117"/>
      <c r="I60" s="118"/>
      <c r="J60" s="117" t="s">
        <v>97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'VON - Vedlejší a ostatní 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37">
        <v>0</v>
      </c>
      <c r="AT60" s="138">
        <f>ROUND(SUM(AV60:AW60),2)</f>
        <v>0</v>
      </c>
      <c r="AU60" s="139">
        <f>'VON - Vedlejší a ostatní ...'!P82</f>
        <v>0</v>
      </c>
      <c r="AV60" s="138">
        <f>'VON - Vedlejší a ostatní ...'!J33</f>
        <v>0</v>
      </c>
      <c r="AW60" s="138">
        <f>'VON - Vedlejší a ostatní ...'!J34</f>
        <v>0</v>
      </c>
      <c r="AX60" s="138">
        <f>'VON - Vedlejší a ostatní ...'!J35</f>
        <v>0</v>
      </c>
      <c r="AY60" s="138">
        <f>'VON - Vedlejší a ostatní ...'!J36</f>
        <v>0</v>
      </c>
      <c r="AZ60" s="138">
        <f>'VON - Vedlejší a ostatní ...'!F33</f>
        <v>0</v>
      </c>
      <c r="BA60" s="138">
        <f>'VON - Vedlejší a ostatní ...'!F34</f>
        <v>0</v>
      </c>
      <c r="BB60" s="138">
        <f>'VON - Vedlejší a ostatní ...'!F35</f>
        <v>0</v>
      </c>
      <c r="BC60" s="138">
        <f>'VON - Vedlejší a ostatní ...'!F36</f>
        <v>0</v>
      </c>
      <c r="BD60" s="140">
        <f>'VON - Vedlejší a ostatní ...'!F37</f>
        <v>0</v>
      </c>
      <c r="BE60" s="7"/>
      <c r="BT60" s="126" t="s">
        <v>80</v>
      </c>
      <c r="BV60" s="126" t="s">
        <v>74</v>
      </c>
      <c r="BW60" s="126" t="s">
        <v>98</v>
      </c>
      <c r="BX60" s="126" t="s">
        <v>5</v>
      </c>
      <c r="CL60" s="126" t="s">
        <v>19</v>
      </c>
      <c r="CM60" s="126" t="s">
        <v>82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Jzq3p/iz3RJgy/3V7YGT3Ab7LAn6i+5IU7PUJt2WsgZqNulKxEkV/iy1oYA04Fz4Cxqrob+WaFc5Q/+GAb8f3w==" hashValue="eGxIk98+3W5zJWj0q+j/+jCIEZ4OaFVZ2btjH3zfRkZa/hU7RA5VuYWWQx6MDVbnHu7oVYKZeGOTEX9sg9qQDA==" algorithmName="SHA-512" password="C675"/>
  <mergeCells count="62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D.1.1. - Stavební část'!C2" display="/"/>
    <hyperlink ref="A57" location="'D.1.4.1. - Zařízení elekt...'!C2" display="/"/>
    <hyperlink ref="A58" location="'D.1.4.2. - Zařízení zdrav...'!C2" display="/"/>
    <hyperlink ref="A59" location="'D.1.4.3. - Ústřední vytápění'!C2" display="/"/>
    <hyperlink ref="A6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41" t="s">
        <v>99</v>
      </c>
      <c r="BA2" s="141" t="s">
        <v>19</v>
      </c>
      <c r="BB2" s="141" t="s">
        <v>19</v>
      </c>
      <c r="BC2" s="141" t="s">
        <v>100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  <c r="AZ3" s="141" t="s">
        <v>101</v>
      </c>
      <c r="BA3" s="141" t="s">
        <v>19</v>
      </c>
      <c r="BB3" s="141" t="s">
        <v>19</v>
      </c>
      <c r="BC3" s="141" t="s">
        <v>102</v>
      </c>
      <c r="BD3" s="141" t="s">
        <v>82</v>
      </c>
    </row>
    <row r="4" s="1" customFormat="1" ht="24.96" customHeight="1">
      <c r="B4" s="23"/>
      <c r="D4" s="144" t="s">
        <v>103</v>
      </c>
      <c r="L4" s="23"/>
      <c r="M4" s="145" t="s">
        <v>10</v>
      </c>
      <c r="AT4" s="20" t="s">
        <v>4</v>
      </c>
      <c r="AZ4" s="141" t="s">
        <v>104</v>
      </c>
      <c r="BA4" s="141" t="s">
        <v>19</v>
      </c>
      <c r="BB4" s="141" t="s">
        <v>19</v>
      </c>
      <c r="BC4" s="141" t="s">
        <v>105</v>
      </c>
      <c r="BD4" s="141" t="s">
        <v>82</v>
      </c>
    </row>
    <row r="5" s="1" customFormat="1" ht="6.96" customHeight="1">
      <c r="B5" s="23"/>
      <c r="L5" s="23"/>
      <c r="AZ5" s="141" t="s">
        <v>106</v>
      </c>
      <c r="BA5" s="141" t="s">
        <v>19</v>
      </c>
      <c r="BB5" s="141" t="s">
        <v>19</v>
      </c>
      <c r="BC5" s="141" t="s">
        <v>107</v>
      </c>
      <c r="BD5" s="141" t="s">
        <v>82</v>
      </c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Transformace Dětského domova Trnová a Zařízení vyžadující okamžitou pomoc Delfínek při DD Trnová, Trnová č.p. 200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108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30. 7. 2024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1"/>
      <c r="B27" s="152"/>
      <c r="C27" s="151"/>
      <c r="D27" s="151"/>
      <c r="E27" s="153" t="s">
        <v>37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ROUND(J107,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ROUND((SUM(BE107:BE962)),  2)</f>
        <v>0</v>
      </c>
      <c r="G33" s="41"/>
      <c r="H33" s="41"/>
      <c r="I33" s="161">
        <v>0.20999999999999999</v>
      </c>
      <c r="J33" s="160">
        <f>ROUND(((SUM(BE107:BE962))*I33),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ROUND((SUM(BF107:BF962)),  2)</f>
        <v>0</v>
      </c>
      <c r="G34" s="41"/>
      <c r="H34" s="41"/>
      <c r="I34" s="161">
        <v>0.12</v>
      </c>
      <c r="J34" s="160">
        <f>ROUND(((SUM(BF107:BF962))*I34),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ROUND((SUM(BG107:BG962)),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ROUND((SUM(BH107:BH962)),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ROUND((SUM(BI107:BI962)),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3" t="str">
        <f>E7</f>
        <v>Transformace Dětského domova Trnová a Zařízení vyžadující okamžitou pomoc Delfínek při DD Trnová, Trnová č.p. 200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D.1.1. - Stavební část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DD Trnová ZDVOP</v>
      </c>
      <c r="G52" s="43"/>
      <c r="H52" s="43"/>
      <c r="I52" s="35" t="s">
        <v>23</v>
      </c>
      <c r="J52" s="75" t="str">
        <f>IF(J12="","",J12)</f>
        <v>30. 7. 2024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Dětský domov Trnová příspěvková organizace</v>
      </c>
      <c r="G54" s="43"/>
      <c r="H54" s="43"/>
      <c r="I54" s="35" t="s">
        <v>31</v>
      </c>
      <c r="J54" s="39" t="str">
        <f>E21</f>
        <v>PLANSTAV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111</v>
      </c>
      <c r="D57" s="175"/>
      <c r="E57" s="175"/>
      <c r="F57" s="175"/>
      <c r="G57" s="175"/>
      <c r="H57" s="175"/>
      <c r="I57" s="175"/>
      <c r="J57" s="176" t="s">
        <v>112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J107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78"/>
      <c r="C60" s="179"/>
      <c r="D60" s="180" t="s">
        <v>114</v>
      </c>
      <c r="E60" s="181"/>
      <c r="F60" s="181"/>
      <c r="G60" s="181"/>
      <c r="H60" s="181"/>
      <c r="I60" s="181"/>
      <c r="J60" s="182">
        <f>J108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115</v>
      </c>
      <c r="E61" s="186"/>
      <c r="F61" s="186"/>
      <c r="G61" s="186"/>
      <c r="H61" s="186"/>
      <c r="I61" s="186"/>
      <c r="J61" s="187">
        <f>J109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116</v>
      </c>
      <c r="E62" s="186"/>
      <c r="F62" s="186"/>
      <c r="G62" s="186"/>
      <c r="H62" s="186"/>
      <c r="I62" s="186"/>
      <c r="J62" s="187">
        <f>J129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117</v>
      </c>
      <c r="E63" s="186"/>
      <c r="F63" s="186"/>
      <c r="G63" s="186"/>
      <c r="H63" s="186"/>
      <c r="I63" s="186"/>
      <c r="J63" s="187">
        <f>J135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118</v>
      </c>
      <c r="E64" s="186"/>
      <c r="F64" s="186"/>
      <c r="G64" s="186"/>
      <c r="H64" s="186"/>
      <c r="I64" s="186"/>
      <c r="J64" s="187">
        <f>J188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8"/>
      <c r="D65" s="185" t="s">
        <v>119</v>
      </c>
      <c r="E65" s="186"/>
      <c r="F65" s="186"/>
      <c r="G65" s="186"/>
      <c r="H65" s="186"/>
      <c r="I65" s="186"/>
      <c r="J65" s="187">
        <f>J189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120</v>
      </c>
      <c r="E66" s="186"/>
      <c r="F66" s="186"/>
      <c r="G66" s="186"/>
      <c r="H66" s="186"/>
      <c r="I66" s="186"/>
      <c r="J66" s="187">
        <f>J194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8"/>
      <c r="D67" s="185" t="s">
        <v>121</v>
      </c>
      <c r="E67" s="186"/>
      <c r="F67" s="186"/>
      <c r="G67" s="186"/>
      <c r="H67" s="186"/>
      <c r="I67" s="186"/>
      <c r="J67" s="187">
        <f>J208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122</v>
      </c>
      <c r="E68" s="186"/>
      <c r="F68" s="186"/>
      <c r="G68" s="186"/>
      <c r="H68" s="186"/>
      <c r="I68" s="186"/>
      <c r="J68" s="187">
        <f>J223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8"/>
      <c r="D69" s="185" t="s">
        <v>123</v>
      </c>
      <c r="E69" s="186"/>
      <c r="F69" s="186"/>
      <c r="G69" s="186"/>
      <c r="H69" s="186"/>
      <c r="I69" s="186"/>
      <c r="J69" s="187">
        <f>J224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8"/>
      <c r="D70" s="185" t="s">
        <v>124</v>
      </c>
      <c r="E70" s="186"/>
      <c r="F70" s="186"/>
      <c r="G70" s="186"/>
      <c r="H70" s="186"/>
      <c r="I70" s="186"/>
      <c r="J70" s="187">
        <f>J235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125</v>
      </c>
      <c r="E71" s="186"/>
      <c r="F71" s="186"/>
      <c r="G71" s="186"/>
      <c r="H71" s="186"/>
      <c r="I71" s="186"/>
      <c r="J71" s="187">
        <f>J239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126</v>
      </c>
      <c r="E72" s="186"/>
      <c r="F72" s="186"/>
      <c r="G72" s="186"/>
      <c r="H72" s="186"/>
      <c r="I72" s="186"/>
      <c r="J72" s="187">
        <f>J293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127</v>
      </c>
      <c r="E73" s="186"/>
      <c r="F73" s="186"/>
      <c r="G73" s="186"/>
      <c r="H73" s="186"/>
      <c r="I73" s="186"/>
      <c r="J73" s="187">
        <f>J313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128</v>
      </c>
      <c r="E74" s="186"/>
      <c r="F74" s="186"/>
      <c r="G74" s="186"/>
      <c r="H74" s="186"/>
      <c r="I74" s="186"/>
      <c r="J74" s="187">
        <f>J327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129</v>
      </c>
      <c r="E75" s="181"/>
      <c r="F75" s="181"/>
      <c r="G75" s="181"/>
      <c r="H75" s="181"/>
      <c r="I75" s="181"/>
      <c r="J75" s="182">
        <f>J331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8"/>
      <c r="D76" s="185" t="s">
        <v>130</v>
      </c>
      <c r="E76" s="186"/>
      <c r="F76" s="186"/>
      <c r="G76" s="186"/>
      <c r="H76" s="186"/>
      <c r="I76" s="186"/>
      <c r="J76" s="187">
        <f>J332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131</v>
      </c>
      <c r="E77" s="186"/>
      <c r="F77" s="186"/>
      <c r="G77" s="186"/>
      <c r="H77" s="186"/>
      <c r="I77" s="186"/>
      <c r="J77" s="187">
        <f>J341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132</v>
      </c>
      <c r="E78" s="186"/>
      <c r="F78" s="186"/>
      <c r="G78" s="186"/>
      <c r="H78" s="186"/>
      <c r="I78" s="186"/>
      <c r="J78" s="187">
        <f>J353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133</v>
      </c>
      <c r="E79" s="186"/>
      <c r="F79" s="186"/>
      <c r="G79" s="186"/>
      <c r="H79" s="186"/>
      <c r="I79" s="186"/>
      <c r="J79" s="187">
        <f>J361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134</v>
      </c>
      <c r="E80" s="186"/>
      <c r="F80" s="186"/>
      <c r="G80" s="186"/>
      <c r="H80" s="186"/>
      <c r="I80" s="186"/>
      <c r="J80" s="187">
        <f>J367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135</v>
      </c>
      <c r="E81" s="186"/>
      <c r="F81" s="186"/>
      <c r="G81" s="186"/>
      <c r="H81" s="186"/>
      <c r="I81" s="186"/>
      <c r="J81" s="187">
        <f>J394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136</v>
      </c>
      <c r="E82" s="186"/>
      <c r="F82" s="186"/>
      <c r="G82" s="186"/>
      <c r="H82" s="186"/>
      <c r="I82" s="186"/>
      <c r="J82" s="187">
        <f>J418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137</v>
      </c>
      <c r="E83" s="186"/>
      <c r="F83" s="186"/>
      <c r="G83" s="186"/>
      <c r="H83" s="186"/>
      <c r="I83" s="186"/>
      <c r="J83" s="187">
        <f>J457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138</v>
      </c>
      <c r="E84" s="186"/>
      <c r="F84" s="186"/>
      <c r="G84" s="186"/>
      <c r="H84" s="186"/>
      <c r="I84" s="186"/>
      <c r="J84" s="187">
        <f>J780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139</v>
      </c>
      <c r="E85" s="186"/>
      <c r="F85" s="186"/>
      <c r="G85" s="186"/>
      <c r="H85" s="186"/>
      <c r="I85" s="186"/>
      <c r="J85" s="187">
        <f>J842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140</v>
      </c>
      <c r="E86" s="186"/>
      <c r="F86" s="186"/>
      <c r="G86" s="186"/>
      <c r="H86" s="186"/>
      <c r="I86" s="186"/>
      <c r="J86" s="187">
        <f>J864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8"/>
      <c r="C87" s="179"/>
      <c r="D87" s="180" t="s">
        <v>141</v>
      </c>
      <c r="E87" s="181"/>
      <c r="F87" s="181"/>
      <c r="G87" s="181"/>
      <c r="H87" s="181"/>
      <c r="I87" s="181"/>
      <c r="J87" s="182">
        <f>J941</f>
        <v>0</v>
      </c>
      <c r="K87" s="179"/>
      <c r="L87" s="18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142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6.25" customHeight="1">
      <c r="A97" s="41"/>
      <c r="B97" s="42"/>
      <c r="C97" s="43"/>
      <c r="D97" s="43"/>
      <c r="E97" s="173" t="str">
        <f>E7</f>
        <v>Transformace Dětského domova Trnová a Zařízení vyžadující okamžitou pomoc Delfínek při DD Trnová, Trnová č.p. 200</v>
      </c>
      <c r="F97" s="35"/>
      <c r="G97" s="35"/>
      <c r="H97" s="35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108</v>
      </c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E9</f>
        <v>D.1.1. - Stavební část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F12</f>
        <v>DD Trnová ZDVOP</v>
      </c>
      <c r="G101" s="43"/>
      <c r="H101" s="43"/>
      <c r="I101" s="35" t="s">
        <v>23</v>
      </c>
      <c r="J101" s="75" t="str">
        <f>IF(J12="","",J12)</f>
        <v>30. 7. 2024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25</v>
      </c>
      <c r="D103" s="43"/>
      <c r="E103" s="43"/>
      <c r="F103" s="30" t="str">
        <f>E15</f>
        <v>Dětský domov Trnová příspěvková organizace</v>
      </c>
      <c r="G103" s="43"/>
      <c r="H103" s="43"/>
      <c r="I103" s="35" t="s">
        <v>31</v>
      </c>
      <c r="J103" s="39" t="str">
        <f>E21</f>
        <v>PLANSTAV a.s.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29</v>
      </c>
      <c r="D104" s="43"/>
      <c r="E104" s="43"/>
      <c r="F104" s="30" t="str">
        <f>IF(E18="","",E18)</f>
        <v>Vyplň údaj</v>
      </c>
      <c r="G104" s="43"/>
      <c r="H104" s="43"/>
      <c r="I104" s="35" t="s">
        <v>34</v>
      </c>
      <c r="J104" s="39" t="str">
        <f>E24</f>
        <v>Michal Jirka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9"/>
      <c r="B106" s="190"/>
      <c r="C106" s="191" t="s">
        <v>143</v>
      </c>
      <c r="D106" s="192" t="s">
        <v>57</v>
      </c>
      <c r="E106" s="192" t="s">
        <v>53</v>
      </c>
      <c r="F106" s="192" t="s">
        <v>54</v>
      </c>
      <c r="G106" s="192" t="s">
        <v>144</v>
      </c>
      <c r="H106" s="192" t="s">
        <v>145</v>
      </c>
      <c r="I106" s="192" t="s">
        <v>146</v>
      </c>
      <c r="J106" s="192" t="s">
        <v>112</v>
      </c>
      <c r="K106" s="193" t="s">
        <v>147</v>
      </c>
      <c r="L106" s="194"/>
      <c r="M106" s="95" t="s">
        <v>19</v>
      </c>
      <c r="N106" s="96" t="s">
        <v>42</v>
      </c>
      <c r="O106" s="96" t="s">
        <v>148</v>
      </c>
      <c r="P106" s="96" t="s">
        <v>149</v>
      </c>
      <c r="Q106" s="96" t="s">
        <v>150</v>
      </c>
      <c r="R106" s="96" t="s">
        <v>151</v>
      </c>
      <c r="S106" s="96" t="s">
        <v>152</v>
      </c>
      <c r="T106" s="97" t="s">
        <v>153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1"/>
      <c r="B107" s="42"/>
      <c r="C107" s="102" t="s">
        <v>154</v>
      </c>
      <c r="D107" s="43"/>
      <c r="E107" s="43"/>
      <c r="F107" s="43"/>
      <c r="G107" s="43"/>
      <c r="H107" s="43"/>
      <c r="I107" s="43"/>
      <c r="J107" s="195">
        <f>BK107</f>
        <v>0</v>
      </c>
      <c r="K107" s="43"/>
      <c r="L107" s="47"/>
      <c r="M107" s="98"/>
      <c r="N107" s="196"/>
      <c r="O107" s="99"/>
      <c r="P107" s="197">
        <f>P108+P331+P941</f>
        <v>0</v>
      </c>
      <c r="Q107" s="99"/>
      <c r="R107" s="197">
        <f>R108+R331+R941</f>
        <v>15.447531640000001</v>
      </c>
      <c r="S107" s="99"/>
      <c r="T107" s="198">
        <f>T108+T331+T941</f>
        <v>21.144738199999999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71</v>
      </c>
      <c r="AU107" s="20" t="s">
        <v>113</v>
      </c>
      <c r="BK107" s="199">
        <f>BK108+BK331+BK941</f>
        <v>0</v>
      </c>
    </row>
    <row r="108" s="12" customFormat="1" ht="25.92" customHeight="1">
      <c r="A108" s="12"/>
      <c r="B108" s="200"/>
      <c r="C108" s="201"/>
      <c r="D108" s="202" t="s">
        <v>71</v>
      </c>
      <c r="E108" s="203" t="s">
        <v>155</v>
      </c>
      <c r="F108" s="203" t="s">
        <v>156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P109+P129+P135+P188+P223+P313+P327</f>
        <v>0</v>
      </c>
      <c r="Q108" s="208"/>
      <c r="R108" s="209">
        <f>R109+R129+R135+R188+R223+R313+R327</f>
        <v>8.4194694600000002</v>
      </c>
      <c r="S108" s="208"/>
      <c r="T108" s="210">
        <f>T109+T129+T135+T188+T223+T313+T327</f>
        <v>20.139177999999998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80</v>
      </c>
      <c r="AT108" s="212" t="s">
        <v>71</v>
      </c>
      <c r="AU108" s="212" t="s">
        <v>72</v>
      </c>
      <c r="AY108" s="211" t="s">
        <v>157</v>
      </c>
      <c r="BK108" s="213">
        <f>BK109+BK129+BK135+BK188+BK223+BK313+BK327</f>
        <v>0</v>
      </c>
    </row>
    <row r="109" s="12" customFormat="1" ht="22.8" customHeight="1">
      <c r="A109" s="12"/>
      <c r="B109" s="200"/>
      <c r="C109" s="201"/>
      <c r="D109" s="202" t="s">
        <v>71</v>
      </c>
      <c r="E109" s="214" t="s">
        <v>80</v>
      </c>
      <c r="F109" s="214" t="s">
        <v>158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SUM(P110:P128)</f>
        <v>0</v>
      </c>
      <c r="Q109" s="208"/>
      <c r="R109" s="209">
        <f>SUM(R110:R128)</f>
        <v>0</v>
      </c>
      <c r="S109" s="208"/>
      <c r="T109" s="210">
        <f>SUM(T110:T128)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80</v>
      </c>
      <c r="AT109" s="212" t="s">
        <v>71</v>
      </c>
      <c r="AU109" s="212" t="s">
        <v>80</v>
      </c>
      <c r="AY109" s="211" t="s">
        <v>157</v>
      </c>
      <c r="BK109" s="213">
        <f>SUM(BK110:BK128)</f>
        <v>0</v>
      </c>
    </row>
    <row r="110" s="2" customFormat="1" ht="33" customHeight="1">
      <c r="A110" s="41"/>
      <c r="B110" s="42"/>
      <c r="C110" s="216" t="s">
        <v>80</v>
      </c>
      <c r="D110" s="216" t="s">
        <v>159</v>
      </c>
      <c r="E110" s="217" t="s">
        <v>160</v>
      </c>
      <c r="F110" s="218" t="s">
        <v>161</v>
      </c>
      <c r="G110" s="219" t="s">
        <v>162</v>
      </c>
      <c r="H110" s="220">
        <v>0.45000000000000001</v>
      </c>
      <c r="I110" s="221"/>
      <c r="J110" s="222">
        <f>ROUND(I110*H110,2)</f>
        <v>0</v>
      </c>
      <c r="K110" s="218" t="s">
        <v>163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164</v>
      </c>
      <c r="AT110" s="227" t="s">
        <v>159</v>
      </c>
      <c r="AU110" s="227" t="s">
        <v>82</v>
      </c>
      <c r="AY110" s="20" t="s">
        <v>157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164</v>
      </c>
      <c r="BM110" s="227" t="s">
        <v>165</v>
      </c>
    </row>
    <row r="111" s="2" customFormat="1">
      <c r="A111" s="41"/>
      <c r="B111" s="42"/>
      <c r="C111" s="43"/>
      <c r="D111" s="229" t="s">
        <v>166</v>
      </c>
      <c r="E111" s="43"/>
      <c r="F111" s="230" t="s">
        <v>167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166</v>
      </c>
      <c r="AU111" s="20" t="s">
        <v>82</v>
      </c>
    </row>
    <row r="112" s="2" customFormat="1">
      <c r="A112" s="41"/>
      <c r="B112" s="42"/>
      <c r="C112" s="43"/>
      <c r="D112" s="234" t="s">
        <v>168</v>
      </c>
      <c r="E112" s="43"/>
      <c r="F112" s="235" t="s">
        <v>169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168</v>
      </c>
      <c r="AU112" s="20" t="s">
        <v>82</v>
      </c>
    </row>
    <row r="113" s="13" customFormat="1">
      <c r="A113" s="13"/>
      <c r="B113" s="236"/>
      <c r="C113" s="237"/>
      <c r="D113" s="229" t="s">
        <v>170</v>
      </c>
      <c r="E113" s="238" t="s">
        <v>19</v>
      </c>
      <c r="F113" s="239" t="s">
        <v>171</v>
      </c>
      <c r="G113" s="237"/>
      <c r="H113" s="240">
        <v>0.45000000000000001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170</v>
      </c>
      <c r="AU113" s="246" t="s">
        <v>82</v>
      </c>
      <c r="AV113" s="13" t="s">
        <v>82</v>
      </c>
      <c r="AW113" s="13" t="s">
        <v>33</v>
      </c>
      <c r="AX113" s="13" t="s">
        <v>72</v>
      </c>
      <c r="AY113" s="246" t="s">
        <v>157</v>
      </c>
    </row>
    <row r="114" s="14" customFormat="1">
      <c r="A114" s="14"/>
      <c r="B114" s="247"/>
      <c r="C114" s="248"/>
      <c r="D114" s="229" t="s">
        <v>170</v>
      </c>
      <c r="E114" s="249" t="s">
        <v>19</v>
      </c>
      <c r="F114" s="250" t="s">
        <v>172</v>
      </c>
      <c r="G114" s="248"/>
      <c r="H114" s="251">
        <v>0.45000000000000001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170</v>
      </c>
      <c r="AU114" s="257" t="s">
        <v>82</v>
      </c>
      <c r="AV114" s="14" t="s">
        <v>164</v>
      </c>
      <c r="AW114" s="14" t="s">
        <v>33</v>
      </c>
      <c r="AX114" s="14" t="s">
        <v>80</v>
      </c>
      <c r="AY114" s="257" t="s">
        <v>157</v>
      </c>
    </row>
    <row r="115" s="2" customFormat="1" ht="37.8" customHeight="1">
      <c r="A115" s="41"/>
      <c r="B115" s="42"/>
      <c r="C115" s="216" t="s">
        <v>82</v>
      </c>
      <c r="D115" s="216" t="s">
        <v>159</v>
      </c>
      <c r="E115" s="217" t="s">
        <v>173</v>
      </c>
      <c r="F115" s="218" t="s">
        <v>174</v>
      </c>
      <c r="G115" s="219" t="s">
        <v>162</v>
      </c>
      <c r="H115" s="220">
        <v>0.45000000000000001</v>
      </c>
      <c r="I115" s="221"/>
      <c r="J115" s="222">
        <f>ROUND(I115*H115,2)</f>
        <v>0</v>
      </c>
      <c r="K115" s="218" t="s">
        <v>163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164</v>
      </c>
      <c r="AT115" s="227" t="s">
        <v>159</v>
      </c>
      <c r="AU115" s="227" t="s">
        <v>82</v>
      </c>
      <c r="AY115" s="20" t="s">
        <v>157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164</v>
      </c>
      <c r="BM115" s="227" t="s">
        <v>175</v>
      </c>
    </row>
    <row r="116" s="2" customFormat="1">
      <c r="A116" s="41"/>
      <c r="B116" s="42"/>
      <c r="C116" s="43"/>
      <c r="D116" s="229" t="s">
        <v>166</v>
      </c>
      <c r="E116" s="43"/>
      <c r="F116" s="230" t="s">
        <v>176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166</v>
      </c>
      <c r="AU116" s="20" t="s">
        <v>82</v>
      </c>
    </row>
    <row r="117" s="2" customFormat="1">
      <c r="A117" s="41"/>
      <c r="B117" s="42"/>
      <c r="C117" s="43"/>
      <c r="D117" s="234" t="s">
        <v>168</v>
      </c>
      <c r="E117" s="43"/>
      <c r="F117" s="235" t="s">
        <v>177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82</v>
      </c>
    </row>
    <row r="118" s="2" customFormat="1" ht="37.8" customHeight="1">
      <c r="A118" s="41"/>
      <c r="B118" s="42"/>
      <c r="C118" s="216" t="s">
        <v>178</v>
      </c>
      <c r="D118" s="216" t="s">
        <v>159</v>
      </c>
      <c r="E118" s="217" t="s">
        <v>179</v>
      </c>
      <c r="F118" s="218" t="s">
        <v>180</v>
      </c>
      <c r="G118" s="219" t="s">
        <v>162</v>
      </c>
      <c r="H118" s="220">
        <v>4.5</v>
      </c>
      <c r="I118" s="221"/>
      <c r="J118" s="222">
        <f>ROUND(I118*H118,2)</f>
        <v>0</v>
      </c>
      <c r="K118" s="218" t="s">
        <v>163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164</v>
      </c>
      <c r="AT118" s="227" t="s">
        <v>159</v>
      </c>
      <c r="AU118" s="227" t="s">
        <v>82</v>
      </c>
      <c r="AY118" s="20" t="s">
        <v>157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164</v>
      </c>
      <c r="BM118" s="227" t="s">
        <v>181</v>
      </c>
    </row>
    <row r="119" s="2" customFormat="1">
      <c r="A119" s="41"/>
      <c r="B119" s="42"/>
      <c r="C119" s="43"/>
      <c r="D119" s="229" t="s">
        <v>166</v>
      </c>
      <c r="E119" s="43"/>
      <c r="F119" s="230" t="s">
        <v>182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166</v>
      </c>
      <c r="AU119" s="20" t="s">
        <v>82</v>
      </c>
    </row>
    <row r="120" s="2" customFormat="1">
      <c r="A120" s="41"/>
      <c r="B120" s="42"/>
      <c r="C120" s="43"/>
      <c r="D120" s="234" t="s">
        <v>168</v>
      </c>
      <c r="E120" s="43"/>
      <c r="F120" s="235" t="s">
        <v>183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82</v>
      </c>
    </row>
    <row r="121" s="13" customFormat="1">
      <c r="A121" s="13"/>
      <c r="B121" s="236"/>
      <c r="C121" s="237"/>
      <c r="D121" s="229" t="s">
        <v>170</v>
      </c>
      <c r="E121" s="237"/>
      <c r="F121" s="239" t="s">
        <v>184</v>
      </c>
      <c r="G121" s="237"/>
      <c r="H121" s="240">
        <v>4.5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170</v>
      </c>
      <c r="AU121" s="246" t="s">
        <v>82</v>
      </c>
      <c r="AV121" s="13" t="s">
        <v>82</v>
      </c>
      <c r="AW121" s="13" t="s">
        <v>4</v>
      </c>
      <c r="AX121" s="13" t="s">
        <v>80</v>
      </c>
      <c r="AY121" s="246" t="s">
        <v>157</v>
      </c>
    </row>
    <row r="122" s="2" customFormat="1" ht="24.15" customHeight="1">
      <c r="A122" s="41"/>
      <c r="B122" s="42"/>
      <c r="C122" s="216" t="s">
        <v>164</v>
      </c>
      <c r="D122" s="216" t="s">
        <v>159</v>
      </c>
      <c r="E122" s="217" t="s">
        <v>185</v>
      </c>
      <c r="F122" s="218" t="s">
        <v>186</v>
      </c>
      <c r="G122" s="219" t="s">
        <v>162</v>
      </c>
      <c r="H122" s="220">
        <v>0.45000000000000001</v>
      </c>
      <c r="I122" s="221"/>
      <c r="J122" s="222">
        <f>ROUND(I122*H122,2)</f>
        <v>0</v>
      </c>
      <c r="K122" s="218" t="s">
        <v>163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164</v>
      </c>
      <c r="AT122" s="227" t="s">
        <v>159</v>
      </c>
      <c r="AU122" s="227" t="s">
        <v>82</v>
      </c>
      <c r="AY122" s="20" t="s">
        <v>157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164</v>
      </c>
      <c r="BM122" s="227" t="s">
        <v>187</v>
      </c>
    </row>
    <row r="123" s="2" customFormat="1">
      <c r="A123" s="41"/>
      <c r="B123" s="42"/>
      <c r="C123" s="43"/>
      <c r="D123" s="229" t="s">
        <v>166</v>
      </c>
      <c r="E123" s="43"/>
      <c r="F123" s="230" t="s">
        <v>188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166</v>
      </c>
      <c r="AU123" s="20" t="s">
        <v>82</v>
      </c>
    </row>
    <row r="124" s="2" customFormat="1">
      <c r="A124" s="41"/>
      <c r="B124" s="42"/>
      <c r="C124" s="43"/>
      <c r="D124" s="234" t="s">
        <v>168</v>
      </c>
      <c r="E124" s="43"/>
      <c r="F124" s="235" t="s">
        <v>189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82</v>
      </c>
    </row>
    <row r="125" s="2" customFormat="1" ht="24.15" customHeight="1">
      <c r="A125" s="41"/>
      <c r="B125" s="42"/>
      <c r="C125" s="216" t="s">
        <v>190</v>
      </c>
      <c r="D125" s="216" t="s">
        <v>159</v>
      </c>
      <c r="E125" s="217" t="s">
        <v>191</v>
      </c>
      <c r="F125" s="218" t="s">
        <v>192</v>
      </c>
      <c r="G125" s="219" t="s">
        <v>193</v>
      </c>
      <c r="H125" s="220">
        <v>0.81000000000000005</v>
      </c>
      <c r="I125" s="221"/>
      <c r="J125" s="222">
        <f>ROUND(I125*H125,2)</f>
        <v>0</v>
      </c>
      <c r="K125" s="218" t="s">
        <v>163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164</v>
      </c>
      <c r="AT125" s="227" t="s">
        <v>159</v>
      </c>
      <c r="AU125" s="227" t="s">
        <v>82</v>
      </c>
      <c r="AY125" s="20" t="s">
        <v>157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164</v>
      </c>
      <c r="BM125" s="227" t="s">
        <v>194</v>
      </c>
    </row>
    <row r="126" s="2" customFormat="1">
      <c r="A126" s="41"/>
      <c r="B126" s="42"/>
      <c r="C126" s="43"/>
      <c r="D126" s="229" t="s">
        <v>166</v>
      </c>
      <c r="E126" s="43"/>
      <c r="F126" s="230" t="s">
        <v>195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166</v>
      </c>
      <c r="AU126" s="20" t="s">
        <v>82</v>
      </c>
    </row>
    <row r="127" s="2" customFormat="1">
      <c r="A127" s="41"/>
      <c r="B127" s="42"/>
      <c r="C127" s="43"/>
      <c r="D127" s="234" t="s">
        <v>168</v>
      </c>
      <c r="E127" s="43"/>
      <c r="F127" s="235" t="s">
        <v>196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82</v>
      </c>
    </row>
    <row r="128" s="13" customFormat="1">
      <c r="A128" s="13"/>
      <c r="B128" s="236"/>
      <c r="C128" s="237"/>
      <c r="D128" s="229" t="s">
        <v>170</v>
      </c>
      <c r="E128" s="237"/>
      <c r="F128" s="239" t="s">
        <v>197</v>
      </c>
      <c r="G128" s="237"/>
      <c r="H128" s="240">
        <v>0.81000000000000005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170</v>
      </c>
      <c r="AU128" s="246" t="s">
        <v>82</v>
      </c>
      <c r="AV128" s="13" t="s">
        <v>82</v>
      </c>
      <c r="AW128" s="13" t="s">
        <v>4</v>
      </c>
      <c r="AX128" s="13" t="s">
        <v>80</v>
      </c>
      <c r="AY128" s="246" t="s">
        <v>157</v>
      </c>
    </row>
    <row r="129" s="12" customFormat="1" ht="22.8" customHeight="1">
      <c r="A129" s="12"/>
      <c r="B129" s="200"/>
      <c r="C129" s="201"/>
      <c r="D129" s="202" t="s">
        <v>71</v>
      </c>
      <c r="E129" s="214" t="s">
        <v>82</v>
      </c>
      <c r="F129" s="214" t="s">
        <v>198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SUM(P130:P134)</f>
        <v>0</v>
      </c>
      <c r="Q129" s="208"/>
      <c r="R129" s="209">
        <f>SUM(R130:R134)</f>
        <v>1.06767328</v>
      </c>
      <c r="S129" s="208"/>
      <c r="T129" s="210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80</v>
      </c>
      <c r="AT129" s="212" t="s">
        <v>71</v>
      </c>
      <c r="AU129" s="212" t="s">
        <v>80</v>
      </c>
      <c r="AY129" s="211" t="s">
        <v>157</v>
      </c>
      <c r="BK129" s="213">
        <f>SUM(BK130:BK134)</f>
        <v>0</v>
      </c>
    </row>
    <row r="130" s="2" customFormat="1" ht="16.5" customHeight="1">
      <c r="A130" s="41"/>
      <c r="B130" s="42"/>
      <c r="C130" s="216" t="s">
        <v>199</v>
      </c>
      <c r="D130" s="216" t="s">
        <v>159</v>
      </c>
      <c r="E130" s="217" t="s">
        <v>200</v>
      </c>
      <c r="F130" s="218" t="s">
        <v>201</v>
      </c>
      <c r="G130" s="219" t="s">
        <v>162</v>
      </c>
      <c r="H130" s="220">
        <v>0.46400000000000002</v>
      </c>
      <c r="I130" s="221"/>
      <c r="J130" s="222">
        <f>ROUND(I130*H130,2)</f>
        <v>0</v>
      </c>
      <c r="K130" s="218" t="s">
        <v>163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2.3010199999999998</v>
      </c>
      <c r="R130" s="225">
        <f>Q130*H130</f>
        <v>1.06767328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164</v>
      </c>
      <c r="AT130" s="227" t="s">
        <v>159</v>
      </c>
      <c r="AU130" s="227" t="s">
        <v>82</v>
      </c>
      <c r="AY130" s="20" t="s">
        <v>157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164</v>
      </c>
      <c r="BM130" s="227" t="s">
        <v>202</v>
      </c>
    </row>
    <row r="131" s="2" customFormat="1">
      <c r="A131" s="41"/>
      <c r="B131" s="42"/>
      <c r="C131" s="43"/>
      <c r="D131" s="229" t="s">
        <v>166</v>
      </c>
      <c r="E131" s="43"/>
      <c r="F131" s="230" t="s">
        <v>203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166</v>
      </c>
      <c r="AU131" s="20" t="s">
        <v>82</v>
      </c>
    </row>
    <row r="132" s="2" customFormat="1">
      <c r="A132" s="41"/>
      <c r="B132" s="42"/>
      <c r="C132" s="43"/>
      <c r="D132" s="234" t="s">
        <v>168</v>
      </c>
      <c r="E132" s="43"/>
      <c r="F132" s="235" t="s">
        <v>204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82</v>
      </c>
    </row>
    <row r="133" s="13" customFormat="1">
      <c r="A133" s="13"/>
      <c r="B133" s="236"/>
      <c r="C133" s="237"/>
      <c r="D133" s="229" t="s">
        <v>170</v>
      </c>
      <c r="E133" s="238" t="s">
        <v>19</v>
      </c>
      <c r="F133" s="239" t="s">
        <v>205</v>
      </c>
      <c r="G133" s="237"/>
      <c r="H133" s="240">
        <v>0.46400000000000002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170</v>
      </c>
      <c r="AU133" s="246" t="s">
        <v>82</v>
      </c>
      <c r="AV133" s="13" t="s">
        <v>82</v>
      </c>
      <c r="AW133" s="13" t="s">
        <v>33</v>
      </c>
      <c r="AX133" s="13" t="s">
        <v>72</v>
      </c>
      <c r="AY133" s="246" t="s">
        <v>157</v>
      </c>
    </row>
    <row r="134" s="14" customFormat="1">
      <c r="A134" s="14"/>
      <c r="B134" s="247"/>
      <c r="C134" s="248"/>
      <c r="D134" s="229" t="s">
        <v>170</v>
      </c>
      <c r="E134" s="249" t="s">
        <v>19</v>
      </c>
      <c r="F134" s="250" t="s">
        <v>172</v>
      </c>
      <c r="G134" s="248"/>
      <c r="H134" s="251">
        <v>0.46400000000000002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170</v>
      </c>
      <c r="AU134" s="257" t="s">
        <v>82</v>
      </c>
      <c r="AV134" s="14" t="s">
        <v>164</v>
      </c>
      <c r="AW134" s="14" t="s">
        <v>33</v>
      </c>
      <c r="AX134" s="14" t="s">
        <v>80</v>
      </c>
      <c r="AY134" s="257" t="s">
        <v>157</v>
      </c>
    </row>
    <row r="135" s="12" customFormat="1" ht="22.8" customHeight="1">
      <c r="A135" s="12"/>
      <c r="B135" s="200"/>
      <c r="C135" s="201"/>
      <c r="D135" s="202" t="s">
        <v>71</v>
      </c>
      <c r="E135" s="214" t="s">
        <v>178</v>
      </c>
      <c r="F135" s="214" t="s">
        <v>206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SUM(P136:P187)</f>
        <v>0</v>
      </c>
      <c r="Q135" s="208"/>
      <c r="R135" s="209">
        <f>SUM(R136:R187)</f>
        <v>6.3224012399999996</v>
      </c>
      <c r="S135" s="208"/>
      <c r="T135" s="210">
        <f>SUM(T136:T187)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71</v>
      </c>
      <c r="AU135" s="212" t="s">
        <v>80</v>
      </c>
      <c r="AY135" s="211" t="s">
        <v>157</v>
      </c>
      <c r="BK135" s="213">
        <f>SUM(BK136:BK187)</f>
        <v>0</v>
      </c>
    </row>
    <row r="136" s="2" customFormat="1" ht="24.15" customHeight="1">
      <c r="A136" s="41"/>
      <c r="B136" s="42"/>
      <c r="C136" s="216" t="s">
        <v>207</v>
      </c>
      <c r="D136" s="216" t="s">
        <v>159</v>
      </c>
      <c r="E136" s="217" t="s">
        <v>208</v>
      </c>
      <c r="F136" s="218" t="s">
        <v>209</v>
      </c>
      <c r="G136" s="219" t="s">
        <v>162</v>
      </c>
      <c r="H136" s="220">
        <v>1.298</v>
      </c>
      <c r="I136" s="221"/>
      <c r="J136" s="222">
        <f>ROUND(I136*H136,2)</f>
        <v>0</v>
      </c>
      <c r="K136" s="218" t="s">
        <v>163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1.8775</v>
      </c>
      <c r="R136" s="225">
        <f>Q136*H136</f>
        <v>2.436995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164</v>
      </c>
      <c r="AT136" s="227" t="s">
        <v>159</v>
      </c>
      <c r="AU136" s="227" t="s">
        <v>82</v>
      </c>
      <c r="AY136" s="20" t="s">
        <v>157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164</v>
      </c>
      <c r="BM136" s="227" t="s">
        <v>210</v>
      </c>
    </row>
    <row r="137" s="2" customFormat="1">
      <c r="A137" s="41"/>
      <c r="B137" s="42"/>
      <c r="C137" s="43"/>
      <c r="D137" s="229" t="s">
        <v>166</v>
      </c>
      <c r="E137" s="43"/>
      <c r="F137" s="230" t="s">
        <v>211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166</v>
      </c>
      <c r="AU137" s="20" t="s">
        <v>82</v>
      </c>
    </row>
    <row r="138" s="2" customFormat="1">
      <c r="A138" s="41"/>
      <c r="B138" s="42"/>
      <c r="C138" s="43"/>
      <c r="D138" s="234" t="s">
        <v>168</v>
      </c>
      <c r="E138" s="43"/>
      <c r="F138" s="235" t="s">
        <v>212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168</v>
      </c>
      <c r="AU138" s="20" t="s">
        <v>82</v>
      </c>
    </row>
    <row r="139" s="15" customFormat="1">
      <c r="A139" s="15"/>
      <c r="B139" s="258"/>
      <c r="C139" s="259"/>
      <c r="D139" s="229" t="s">
        <v>170</v>
      </c>
      <c r="E139" s="260" t="s">
        <v>19</v>
      </c>
      <c r="F139" s="261" t="s">
        <v>213</v>
      </c>
      <c r="G139" s="259"/>
      <c r="H139" s="260" t="s">
        <v>19</v>
      </c>
      <c r="I139" s="262"/>
      <c r="J139" s="259"/>
      <c r="K139" s="259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170</v>
      </c>
      <c r="AU139" s="267" t="s">
        <v>82</v>
      </c>
      <c r="AV139" s="15" t="s">
        <v>80</v>
      </c>
      <c r="AW139" s="15" t="s">
        <v>33</v>
      </c>
      <c r="AX139" s="15" t="s">
        <v>72</v>
      </c>
      <c r="AY139" s="267" t="s">
        <v>157</v>
      </c>
    </row>
    <row r="140" s="13" customFormat="1">
      <c r="A140" s="13"/>
      <c r="B140" s="236"/>
      <c r="C140" s="237"/>
      <c r="D140" s="229" t="s">
        <v>170</v>
      </c>
      <c r="E140" s="238" t="s">
        <v>19</v>
      </c>
      <c r="F140" s="239" t="s">
        <v>214</v>
      </c>
      <c r="G140" s="237"/>
      <c r="H140" s="240">
        <v>1.298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170</v>
      </c>
      <c r="AU140" s="246" t="s">
        <v>82</v>
      </c>
      <c r="AV140" s="13" t="s">
        <v>82</v>
      </c>
      <c r="AW140" s="13" t="s">
        <v>33</v>
      </c>
      <c r="AX140" s="13" t="s">
        <v>72</v>
      </c>
      <c r="AY140" s="246" t="s">
        <v>157</v>
      </c>
    </row>
    <row r="141" s="14" customFormat="1">
      <c r="A141" s="14"/>
      <c r="B141" s="247"/>
      <c r="C141" s="248"/>
      <c r="D141" s="229" t="s">
        <v>170</v>
      </c>
      <c r="E141" s="249" t="s">
        <v>19</v>
      </c>
      <c r="F141" s="250" t="s">
        <v>172</v>
      </c>
      <c r="G141" s="248"/>
      <c r="H141" s="251">
        <v>1.298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170</v>
      </c>
      <c r="AU141" s="257" t="s">
        <v>82</v>
      </c>
      <c r="AV141" s="14" t="s">
        <v>164</v>
      </c>
      <c r="AW141" s="14" t="s">
        <v>33</v>
      </c>
      <c r="AX141" s="14" t="s">
        <v>80</v>
      </c>
      <c r="AY141" s="257" t="s">
        <v>157</v>
      </c>
    </row>
    <row r="142" s="2" customFormat="1" ht="24.15" customHeight="1">
      <c r="A142" s="41"/>
      <c r="B142" s="42"/>
      <c r="C142" s="216" t="s">
        <v>215</v>
      </c>
      <c r="D142" s="216" t="s">
        <v>159</v>
      </c>
      <c r="E142" s="217" t="s">
        <v>216</v>
      </c>
      <c r="F142" s="218" t="s">
        <v>217</v>
      </c>
      <c r="G142" s="219" t="s">
        <v>193</v>
      </c>
      <c r="H142" s="220">
        <v>0.040000000000000001</v>
      </c>
      <c r="I142" s="221"/>
      <c r="J142" s="222">
        <f>ROUND(I142*H142,2)</f>
        <v>0</v>
      </c>
      <c r="K142" s="218" t="s">
        <v>163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1.0900000000000001</v>
      </c>
      <c r="R142" s="225">
        <f>Q142*H142</f>
        <v>0.043600000000000007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164</v>
      </c>
      <c r="AT142" s="227" t="s">
        <v>159</v>
      </c>
      <c r="AU142" s="227" t="s">
        <v>82</v>
      </c>
      <c r="AY142" s="20" t="s">
        <v>157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164</v>
      </c>
      <c r="BM142" s="227" t="s">
        <v>218</v>
      </c>
    </row>
    <row r="143" s="2" customFormat="1">
      <c r="A143" s="41"/>
      <c r="B143" s="42"/>
      <c r="C143" s="43"/>
      <c r="D143" s="229" t="s">
        <v>166</v>
      </c>
      <c r="E143" s="43"/>
      <c r="F143" s="230" t="s">
        <v>219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166</v>
      </c>
      <c r="AU143" s="20" t="s">
        <v>82</v>
      </c>
    </row>
    <row r="144" s="2" customFormat="1">
      <c r="A144" s="41"/>
      <c r="B144" s="42"/>
      <c r="C144" s="43"/>
      <c r="D144" s="234" t="s">
        <v>168</v>
      </c>
      <c r="E144" s="43"/>
      <c r="F144" s="235" t="s">
        <v>220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168</v>
      </c>
      <c r="AU144" s="20" t="s">
        <v>82</v>
      </c>
    </row>
    <row r="145" s="15" customFormat="1">
      <c r="A145" s="15"/>
      <c r="B145" s="258"/>
      <c r="C145" s="259"/>
      <c r="D145" s="229" t="s">
        <v>170</v>
      </c>
      <c r="E145" s="260" t="s">
        <v>19</v>
      </c>
      <c r="F145" s="261" t="s">
        <v>213</v>
      </c>
      <c r="G145" s="259"/>
      <c r="H145" s="260" t="s">
        <v>19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170</v>
      </c>
      <c r="AU145" s="267" t="s">
        <v>82</v>
      </c>
      <c r="AV145" s="15" t="s">
        <v>80</v>
      </c>
      <c r="AW145" s="15" t="s">
        <v>33</v>
      </c>
      <c r="AX145" s="15" t="s">
        <v>72</v>
      </c>
      <c r="AY145" s="267" t="s">
        <v>157</v>
      </c>
    </row>
    <row r="146" s="13" customFormat="1">
      <c r="A146" s="13"/>
      <c r="B146" s="236"/>
      <c r="C146" s="237"/>
      <c r="D146" s="229" t="s">
        <v>170</v>
      </c>
      <c r="E146" s="238" t="s">
        <v>19</v>
      </c>
      <c r="F146" s="239" t="s">
        <v>221</v>
      </c>
      <c r="G146" s="237"/>
      <c r="H146" s="240">
        <v>0.040000000000000001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170</v>
      </c>
      <c r="AU146" s="246" t="s">
        <v>82</v>
      </c>
      <c r="AV146" s="13" t="s">
        <v>82</v>
      </c>
      <c r="AW146" s="13" t="s">
        <v>33</v>
      </c>
      <c r="AX146" s="13" t="s">
        <v>72</v>
      </c>
      <c r="AY146" s="246" t="s">
        <v>157</v>
      </c>
    </row>
    <row r="147" s="14" customFormat="1">
      <c r="A147" s="14"/>
      <c r="B147" s="247"/>
      <c r="C147" s="248"/>
      <c r="D147" s="229" t="s">
        <v>170</v>
      </c>
      <c r="E147" s="249" t="s">
        <v>19</v>
      </c>
      <c r="F147" s="250" t="s">
        <v>172</v>
      </c>
      <c r="G147" s="248"/>
      <c r="H147" s="251">
        <v>0.040000000000000001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170</v>
      </c>
      <c r="AU147" s="257" t="s">
        <v>82</v>
      </c>
      <c r="AV147" s="14" t="s">
        <v>164</v>
      </c>
      <c r="AW147" s="14" t="s">
        <v>33</v>
      </c>
      <c r="AX147" s="14" t="s">
        <v>80</v>
      </c>
      <c r="AY147" s="257" t="s">
        <v>157</v>
      </c>
    </row>
    <row r="148" s="2" customFormat="1" ht="24.15" customHeight="1">
      <c r="A148" s="41"/>
      <c r="B148" s="42"/>
      <c r="C148" s="216" t="s">
        <v>222</v>
      </c>
      <c r="D148" s="216" t="s">
        <v>159</v>
      </c>
      <c r="E148" s="217" t="s">
        <v>223</v>
      </c>
      <c r="F148" s="218" t="s">
        <v>224</v>
      </c>
      <c r="G148" s="219" t="s">
        <v>225</v>
      </c>
      <c r="H148" s="220">
        <v>62.142000000000003</v>
      </c>
      <c r="I148" s="221"/>
      <c r="J148" s="222">
        <f>ROUND(I148*H148,2)</f>
        <v>0</v>
      </c>
      <c r="K148" s="218" t="s">
        <v>163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0.061719999999999997</v>
      </c>
      <c r="R148" s="225">
        <f>Q148*H148</f>
        <v>3.8354042399999999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164</v>
      </c>
      <c r="AT148" s="227" t="s">
        <v>159</v>
      </c>
      <c r="AU148" s="227" t="s">
        <v>82</v>
      </c>
      <c r="AY148" s="20" t="s">
        <v>157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164</v>
      </c>
      <c r="BM148" s="227" t="s">
        <v>226</v>
      </c>
    </row>
    <row r="149" s="2" customFormat="1">
      <c r="A149" s="41"/>
      <c r="B149" s="42"/>
      <c r="C149" s="43"/>
      <c r="D149" s="229" t="s">
        <v>166</v>
      </c>
      <c r="E149" s="43"/>
      <c r="F149" s="230" t="s">
        <v>227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166</v>
      </c>
      <c r="AU149" s="20" t="s">
        <v>82</v>
      </c>
    </row>
    <row r="150" s="2" customFormat="1">
      <c r="A150" s="41"/>
      <c r="B150" s="42"/>
      <c r="C150" s="43"/>
      <c r="D150" s="234" t="s">
        <v>168</v>
      </c>
      <c r="E150" s="43"/>
      <c r="F150" s="235" t="s">
        <v>228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168</v>
      </c>
      <c r="AU150" s="20" t="s">
        <v>82</v>
      </c>
    </row>
    <row r="151" s="15" customFormat="1">
      <c r="A151" s="15"/>
      <c r="B151" s="258"/>
      <c r="C151" s="259"/>
      <c r="D151" s="229" t="s">
        <v>170</v>
      </c>
      <c r="E151" s="260" t="s">
        <v>19</v>
      </c>
      <c r="F151" s="261" t="s">
        <v>229</v>
      </c>
      <c r="G151" s="259"/>
      <c r="H151" s="260" t="s">
        <v>19</v>
      </c>
      <c r="I151" s="262"/>
      <c r="J151" s="259"/>
      <c r="K151" s="259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170</v>
      </c>
      <c r="AU151" s="267" t="s">
        <v>82</v>
      </c>
      <c r="AV151" s="15" t="s">
        <v>80</v>
      </c>
      <c r="AW151" s="15" t="s">
        <v>33</v>
      </c>
      <c r="AX151" s="15" t="s">
        <v>72</v>
      </c>
      <c r="AY151" s="267" t="s">
        <v>157</v>
      </c>
    </row>
    <row r="152" s="13" customFormat="1">
      <c r="A152" s="13"/>
      <c r="B152" s="236"/>
      <c r="C152" s="237"/>
      <c r="D152" s="229" t="s">
        <v>170</v>
      </c>
      <c r="E152" s="238" t="s">
        <v>19</v>
      </c>
      <c r="F152" s="239" t="s">
        <v>230</v>
      </c>
      <c r="G152" s="237"/>
      <c r="H152" s="240">
        <v>3.4199999999999999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170</v>
      </c>
      <c r="AU152" s="246" t="s">
        <v>82</v>
      </c>
      <c r="AV152" s="13" t="s">
        <v>82</v>
      </c>
      <c r="AW152" s="13" t="s">
        <v>33</v>
      </c>
      <c r="AX152" s="13" t="s">
        <v>72</v>
      </c>
      <c r="AY152" s="246" t="s">
        <v>157</v>
      </c>
    </row>
    <row r="153" s="15" customFormat="1">
      <c r="A153" s="15"/>
      <c r="B153" s="258"/>
      <c r="C153" s="259"/>
      <c r="D153" s="229" t="s">
        <v>170</v>
      </c>
      <c r="E153" s="260" t="s">
        <v>19</v>
      </c>
      <c r="F153" s="261" t="s">
        <v>231</v>
      </c>
      <c r="G153" s="259"/>
      <c r="H153" s="260" t="s">
        <v>19</v>
      </c>
      <c r="I153" s="262"/>
      <c r="J153" s="259"/>
      <c r="K153" s="259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170</v>
      </c>
      <c r="AU153" s="267" t="s">
        <v>82</v>
      </c>
      <c r="AV153" s="15" t="s">
        <v>80</v>
      </c>
      <c r="AW153" s="15" t="s">
        <v>33</v>
      </c>
      <c r="AX153" s="15" t="s">
        <v>72</v>
      </c>
      <c r="AY153" s="267" t="s">
        <v>157</v>
      </c>
    </row>
    <row r="154" s="13" customFormat="1">
      <c r="A154" s="13"/>
      <c r="B154" s="236"/>
      <c r="C154" s="237"/>
      <c r="D154" s="229" t="s">
        <v>170</v>
      </c>
      <c r="E154" s="238" t="s">
        <v>19</v>
      </c>
      <c r="F154" s="239" t="s">
        <v>232</v>
      </c>
      <c r="G154" s="237"/>
      <c r="H154" s="240">
        <v>0.85499999999999998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170</v>
      </c>
      <c r="AU154" s="246" t="s">
        <v>82</v>
      </c>
      <c r="AV154" s="13" t="s">
        <v>82</v>
      </c>
      <c r="AW154" s="13" t="s">
        <v>33</v>
      </c>
      <c r="AX154" s="13" t="s">
        <v>72</v>
      </c>
      <c r="AY154" s="246" t="s">
        <v>157</v>
      </c>
    </row>
    <row r="155" s="13" customFormat="1">
      <c r="A155" s="13"/>
      <c r="B155" s="236"/>
      <c r="C155" s="237"/>
      <c r="D155" s="229" t="s">
        <v>170</v>
      </c>
      <c r="E155" s="238" t="s">
        <v>19</v>
      </c>
      <c r="F155" s="239" t="s">
        <v>233</v>
      </c>
      <c r="G155" s="237"/>
      <c r="H155" s="240">
        <v>16.469999999999999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170</v>
      </c>
      <c r="AU155" s="246" t="s">
        <v>82</v>
      </c>
      <c r="AV155" s="13" t="s">
        <v>82</v>
      </c>
      <c r="AW155" s="13" t="s">
        <v>33</v>
      </c>
      <c r="AX155" s="13" t="s">
        <v>72</v>
      </c>
      <c r="AY155" s="246" t="s">
        <v>157</v>
      </c>
    </row>
    <row r="156" s="15" customFormat="1">
      <c r="A156" s="15"/>
      <c r="B156" s="258"/>
      <c r="C156" s="259"/>
      <c r="D156" s="229" t="s">
        <v>170</v>
      </c>
      <c r="E156" s="260" t="s">
        <v>19</v>
      </c>
      <c r="F156" s="261" t="s">
        <v>213</v>
      </c>
      <c r="G156" s="259"/>
      <c r="H156" s="260" t="s">
        <v>19</v>
      </c>
      <c r="I156" s="262"/>
      <c r="J156" s="259"/>
      <c r="K156" s="259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170</v>
      </c>
      <c r="AU156" s="267" t="s">
        <v>82</v>
      </c>
      <c r="AV156" s="15" t="s">
        <v>80</v>
      </c>
      <c r="AW156" s="15" t="s">
        <v>33</v>
      </c>
      <c r="AX156" s="15" t="s">
        <v>72</v>
      </c>
      <c r="AY156" s="267" t="s">
        <v>157</v>
      </c>
    </row>
    <row r="157" s="13" customFormat="1">
      <c r="A157" s="13"/>
      <c r="B157" s="236"/>
      <c r="C157" s="237"/>
      <c r="D157" s="229" t="s">
        <v>170</v>
      </c>
      <c r="E157" s="238" t="s">
        <v>19</v>
      </c>
      <c r="F157" s="239" t="s">
        <v>234</v>
      </c>
      <c r="G157" s="237"/>
      <c r="H157" s="240">
        <v>41.159999999999997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170</v>
      </c>
      <c r="AU157" s="246" t="s">
        <v>82</v>
      </c>
      <c r="AV157" s="13" t="s">
        <v>82</v>
      </c>
      <c r="AW157" s="13" t="s">
        <v>33</v>
      </c>
      <c r="AX157" s="13" t="s">
        <v>72</v>
      </c>
      <c r="AY157" s="246" t="s">
        <v>157</v>
      </c>
    </row>
    <row r="158" s="13" customFormat="1">
      <c r="A158" s="13"/>
      <c r="B158" s="236"/>
      <c r="C158" s="237"/>
      <c r="D158" s="229" t="s">
        <v>170</v>
      </c>
      <c r="E158" s="238" t="s">
        <v>19</v>
      </c>
      <c r="F158" s="239" t="s">
        <v>235</v>
      </c>
      <c r="G158" s="237"/>
      <c r="H158" s="240">
        <v>1.7729999999999999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170</v>
      </c>
      <c r="AU158" s="246" t="s">
        <v>82</v>
      </c>
      <c r="AV158" s="13" t="s">
        <v>82</v>
      </c>
      <c r="AW158" s="13" t="s">
        <v>33</v>
      </c>
      <c r="AX158" s="13" t="s">
        <v>72</v>
      </c>
      <c r="AY158" s="246" t="s">
        <v>157</v>
      </c>
    </row>
    <row r="159" s="15" customFormat="1">
      <c r="A159" s="15"/>
      <c r="B159" s="258"/>
      <c r="C159" s="259"/>
      <c r="D159" s="229" t="s">
        <v>170</v>
      </c>
      <c r="E159" s="260" t="s">
        <v>19</v>
      </c>
      <c r="F159" s="261" t="s">
        <v>236</v>
      </c>
      <c r="G159" s="259"/>
      <c r="H159" s="260" t="s">
        <v>19</v>
      </c>
      <c r="I159" s="262"/>
      <c r="J159" s="259"/>
      <c r="K159" s="259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170</v>
      </c>
      <c r="AU159" s="267" t="s">
        <v>82</v>
      </c>
      <c r="AV159" s="15" t="s">
        <v>80</v>
      </c>
      <c r="AW159" s="15" t="s">
        <v>33</v>
      </c>
      <c r="AX159" s="15" t="s">
        <v>72</v>
      </c>
      <c r="AY159" s="267" t="s">
        <v>157</v>
      </c>
    </row>
    <row r="160" s="13" customFormat="1">
      <c r="A160" s="13"/>
      <c r="B160" s="236"/>
      <c r="C160" s="237"/>
      <c r="D160" s="229" t="s">
        <v>170</v>
      </c>
      <c r="E160" s="238" t="s">
        <v>19</v>
      </c>
      <c r="F160" s="239" t="s">
        <v>237</v>
      </c>
      <c r="G160" s="237"/>
      <c r="H160" s="240">
        <v>7.9199999999999999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170</v>
      </c>
      <c r="AU160" s="246" t="s">
        <v>82</v>
      </c>
      <c r="AV160" s="13" t="s">
        <v>82</v>
      </c>
      <c r="AW160" s="13" t="s">
        <v>33</v>
      </c>
      <c r="AX160" s="13" t="s">
        <v>72</v>
      </c>
      <c r="AY160" s="246" t="s">
        <v>157</v>
      </c>
    </row>
    <row r="161" s="13" customFormat="1">
      <c r="A161" s="13"/>
      <c r="B161" s="236"/>
      <c r="C161" s="237"/>
      <c r="D161" s="229" t="s">
        <v>170</v>
      </c>
      <c r="E161" s="238" t="s">
        <v>19</v>
      </c>
      <c r="F161" s="239" t="s">
        <v>238</v>
      </c>
      <c r="G161" s="237"/>
      <c r="H161" s="240">
        <v>-9.4559999999999995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170</v>
      </c>
      <c r="AU161" s="246" t="s">
        <v>82</v>
      </c>
      <c r="AV161" s="13" t="s">
        <v>82</v>
      </c>
      <c r="AW161" s="13" t="s">
        <v>33</v>
      </c>
      <c r="AX161" s="13" t="s">
        <v>72</v>
      </c>
      <c r="AY161" s="246" t="s">
        <v>157</v>
      </c>
    </row>
    <row r="162" s="14" customFormat="1">
      <c r="A162" s="14"/>
      <c r="B162" s="247"/>
      <c r="C162" s="248"/>
      <c r="D162" s="229" t="s">
        <v>170</v>
      </c>
      <c r="E162" s="249" t="s">
        <v>19</v>
      </c>
      <c r="F162" s="250" t="s">
        <v>172</v>
      </c>
      <c r="G162" s="248"/>
      <c r="H162" s="251">
        <v>62.142000000000003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170</v>
      </c>
      <c r="AU162" s="257" t="s">
        <v>82</v>
      </c>
      <c r="AV162" s="14" t="s">
        <v>164</v>
      </c>
      <c r="AW162" s="14" t="s">
        <v>33</v>
      </c>
      <c r="AX162" s="14" t="s">
        <v>80</v>
      </c>
      <c r="AY162" s="257" t="s">
        <v>157</v>
      </c>
    </row>
    <row r="163" s="2" customFormat="1" ht="24.15" customHeight="1">
      <c r="A163" s="41"/>
      <c r="B163" s="42"/>
      <c r="C163" s="216" t="s">
        <v>239</v>
      </c>
      <c r="D163" s="216" t="s">
        <v>159</v>
      </c>
      <c r="E163" s="217" t="s">
        <v>240</v>
      </c>
      <c r="F163" s="218" t="s">
        <v>241</v>
      </c>
      <c r="G163" s="219" t="s">
        <v>242</v>
      </c>
      <c r="H163" s="220">
        <v>22.800000000000001</v>
      </c>
      <c r="I163" s="221"/>
      <c r="J163" s="222">
        <f>ROUND(I163*H163,2)</f>
        <v>0</v>
      </c>
      <c r="K163" s="218" t="s">
        <v>163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8.0000000000000007E-05</v>
      </c>
      <c r="R163" s="225">
        <f>Q163*H163</f>
        <v>0.0018240000000000001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164</v>
      </c>
      <c r="AT163" s="227" t="s">
        <v>159</v>
      </c>
      <c r="AU163" s="227" t="s">
        <v>82</v>
      </c>
      <c r="AY163" s="20" t="s">
        <v>157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164</v>
      </c>
      <c r="BM163" s="227" t="s">
        <v>243</v>
      </c>
    </row>
    <row r="164" s="2" customFormat="1">
      <c r="A164" s="41"/>
      <c r="B164" s="42"/>
      <c r="C164" s="43"/>
      <c r="D164" s="229" t="s">
        <v>166</v>
      </c>
      <c r="E164" s="43"/>
      <c r="F164" s="230" t="s">
        <v>244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166</v>
      </c>
      <c r="AU164" s="20" t="s">
        <v>82</v>
      </c>
    </row>
    <row r="165" s="2" customFormat="1">
      <c r="A165" s="41"/>
      <c r="B165" s="42"/>
      <c r="C165" s="43"/>
      <c r="D165" s="234" t="s">
        <v>168</v>
      </c>
      <c r="E165" s="43"/>
      <c r="F165" s="235" t="s">
        <v>245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168</v>
      </c>
      <c r="AU165" s="20" t="s">
        <v>82</v>
      </c>
    </row>
    <row r="166" s="15" customFormat="1">
      <c r="A166" s="15"/>
      <c r="B166" s="258"/>
      <c r="C166" s="259"/>
      <c r="D166" s="229" t="s">
        <v>170</v>
      </c>
      <c r="E166" s="260" t="s">
        <v>19</v>
      </c>
      <c r="F166" s="261" t="s">
        <v>229</v>
      </c>
      <c r="G166" s="259"/>
      <c r="H166" s="260" t="s">
        <v>19</v>
      </c>
      <c r="I166" s="262"/>
      <c r="J166" s="259"/>
      <c r="K166" s="259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170</v>
      </c>
      <c r="AU166" s="267" t="s">
        <v>82</v>
      </c>
      <c r="AV166" s="15" t="s">
        <v>80</v>
      </c>
      <c r="AW166" s="15" t="s">
        <v>33</v>
      </c>
      <c r="AX166" s="15" t="s">
        <v>72</v>
      </c>
      <c r="AY166" s="267" t="s">
        <v>157</v>
      </c>
    </row>
    <row r="167" s="13" customFormat="1">
      <c r="A167" s="13"/>
      <c r="B167" s="236"/>
      <c r="C167" s="237"/>
      <c r="D167" s="229" t="s">
        <v>170</v>
      </c>
      <c r="E167" s="238" t="s">
        <v>19</v>
      </c>
      <c r="F167" s="239" t="s">
        <v>246</v>
      </c>
      <c r="G167" s="237"/>
      <c r="H167" s="240">
        <v>0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170</v>
      </c>
      <c r="AU167" s="246" t="s">
        <v>82</v>
      </c>
      <c r="AV167" s="13" t="s">
        <v>82</v>
      </c>
      <c r="AW167" s="13" t="s">
        <v>33</v>
      </c>
      <c r="AX167" s="13" t="s">
        <v>72</v>
      </c>
      <c r="AY167" s="246" t="s">
        <v>157</v>
      </c>
    </row>
    <row r="168" s="15" customFormat="1">
      <c r="A168" s="15"/>
      <c r="B168" s="258"/>
      <c r="C168" s="259"/>
      <c r="D168" s="229" t="s">
        <v>170</v>
      </c>
      <c r="E168" s="260" t="s">
        <v>19</v>
      </c>
      <c r="F168" s="261" t="s">
        <v>231</v>
      </c>
      <c r="G168" s="259"/>
      <c r="H168" s="260" t="s">
        <v>19</v>
      </c>
      <c r="I168" s="262"/>
      <c r="J168" s="259"/>
      <c r="K168" s="259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170</v>
      </c>
      <c r="AU168" s="267" t="s">
        <v>82</v>
      </c>
      <c r="AV168" s="15" t="s">
        <v>80</v>
      </c>
      <c r="AW168" s="15" t="s">
        <v>33</v>
      </c>
      <c r="AX168" s="15" t="s">
        <v>72</v>
      </c>
      <c r="AY168" s="267" t="s">
        <v>157</v>
      </c>
    </row>
    <row r="169" s="13" customFormat="1">
      <c r="A169" s="13"/>
      <c r="B169" s="236"/>
      <c r="C169" s="237"/>
      <c r="D169" s="229" t="s">
        <v>170</v>
      </c>
      <c r="E169" s="238" t="s">
        <v>19</v>
      </c>
      <c r="F169" s="239" t="s">
        <v>247</v>
      </c>
      <c r="G169" s="237"/>
      <c r="H169" s="240">
        <v>0.94999999999999996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170</v>
      </c>
      <c r="AU169" s="246" t="s">
        <v>82</v>
      </c>
      <c r="AV169" s="13" t="s">
        <v>82</v>
      </c>
      <c r="AW169" s="13" t="s">
        <v>33</v>
      </c>
      <c r="AX169" s="13" t="s">
        <v>72</v>
      </c>
      <c r="AY169" s="246" t="s">
        <v>157</v>
      </c>
    </row>
    <row r="170" s="13" customFormat="1">
      <c r="A170" s="13"/>
      <c r="B170" s="236"/>
      <c r="C170" s="237"/>
      <c r="D170" s="229" t="s">
        <v>170</v>
      </c>
      <c r="E170" s="238" t="s">
        <v>19</v>
      </c>
      <c r="F170" s="239" t="s">
        <v>248</v>
      </c>
      <c r="G170" s="237"/>
      <c r="H170" s="240">
        <v>5.4900000000000002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170</v>
      </c>
      <c r="AU170" s="246" t="s">
        <v>82</v>
      </c>
      <c r="AV170" s="13" t="s">
        <v>82</v>
      </c>
      <c r="AW170" s="13" t="s">
        <v>33</v>
      </c>
      <c r="AX170" s="13" t="s">
        <v>72</v>
      </c>
      <c r="AY170" s="246" t="s">
        <v>157</v>
      </c>
    </row>
    <row r="171" s="15" customFormat="1">
      <c r="A171" s="15"/>
      <c r="B171" s="258"/>
      <c r="C171" s="259"/>
      <c r="D171" s="229" t="s">
        <v>170</v>
      </c>
      <c r="E171" s="260" t="s">
        <v>19</v>
      </c>
      <c r="F171" s="261" t="s">
        <v>213</v>
      </c>
      <c r="G171" s="259"/>
      <c r="H171" s="260" t="s">
        <v>19</v>
      </c>
      <c r="I171" s="262"/>
      <c r="J171" s="259"/>
      <c r="K171" s="259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170</v>
      </c>
      <c r="AU171" s="267" t="s">
        <v>82</v>
      </c>
      <c r="AV171" s="15" t="s">
        <v>80</v>
      </c>
      <c r="AW171" s="15" t="s">
        <v>33</v>
      </c>
      <c r="AX171" s="15" t="s">
        <v>72</v>
      </c>
      <c r="AY171" s="267" t="s">
        <v>157</v>
      </c>
    </row>
    <row r="172" s="13" customFormat="1">
      <c r="A172" s="13"/>
      <c r="B172" s="236"/>
      <c r="C172" s="237"/>
      <c r="D172" s="229" t="s">
        <v>170</v>
      </c>
      <c r="E172" s="238" t="s">
        <v>19</v>
      </c>
      <c r="F172" s="239" t="s">
        <v>249</v>
      </c>
      <c r="G172" s="237"/>
      <c r="H172" s="240">
        <v>13.720000000000001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170</v>
      </c>
      <c r="AU172" s="246" t="s">
        <v>82</v>
      </c>
      <c r="AV172" s="13" t="s">
        <v>82</v>
      </c>
      <c r="AW172" s="13" t="s">
        <v>33</v>
      </c>
      <c r="AX172" s="13" t="s">
        <v>72</v>
      </c>
      <c r="AY172" s="246" t="s">
        <v>157</v>
      </c>
    </row>
    <row r="173" s="15" customFormat="1">
      <c r="A173" s="15"/>
      <c r="B173" s="258"/>
      <c r="C173" s="259"/>
      <c r="D173" s="229" t="s">
        <v>170</v>
      </c>
      <c r="E173" s="260" t="s">
        <v>19</v>
      </c>
      <c r="F173" s="261" t="s">
        <v>236</v>
      </c>
      <c r="G173" s="259"/>
      <c r="H173" s="260" t="s">
        <v>19</v>
      </c>
      <c r="I173" s="262"/>
      <c r="J173" s="259"/>
      <c r="K173" s="259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170</v>
      </c>
      <c r="AU173" s="267" t="s">
        <v>82</v>
      </c>
      <c r="AV173" s="15" t="s">
        <v>80</v>
      </c>
      <c r="AW173" s="15" t="s">
        <v>33</v>
      </c>
      <c r="AX173" s="15" t="s">
        <v>72</v>
      </c>
      <c r="AY173" s="267" t="s">
        <v>157</v>
      </c>
    </row>
    <row r="174" s="13" customFormat="1">
      <c r="A174" s="13"/>
      <c r="B174" s="236"/>
      <c r="C174" s="237"/>
      <c r="D174" s="229" t="s">
        <v>170</v>
      </c>
      <c r="E174" s="238" t="s">
        <v>19</v>
      </c>
      <c r="F174" s="239" t="s">
        <v>250</v>
      </c>
      <c r="G174" s="237"/>
      <c r="H174" s="240">
        <v>2.6400000000000001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170</v>
      </c>
      <c r="AU174" s="246" t="s">
        <v>82</v>
      </c>
      <c r="AV174" s="13" t="s">
        <v>82</v>
      </c>
      <c r="AW174" s="13" t="s">
        <v>33</v>
      </c>
      <c r="AX174" s="13" t="s">
        <v>72</v>
      </c>
      <c r="AY174" s="246" t="s">
        <v>157</v>
      </c>
    </row>
    <row r="175" s="14" customFormat="1">
      <c r="A175" s="14"/>
      <c r="B175" s="247"/>
      <c r="C175" s="248"/>
      <c r="D175" s="229" t="s">
        <v>170</v>
      </c>
      <c r="E175" s="249" t="s">
        <v>19</v>
      </c>
      <c r="F175" s="250" t="s">
        <v>172</v>
      </c>
      <c r="G175" s="248"/>
      <c r="H175" s="251">
        <v>22.800000000000001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170</v>
      </c>
      <c r="AU175" s="257" t="s">
        <v>82</v>
      </c>
      <c r="AV175" s="14" t="s">
        <v>164</v>
      </c>
      <c r="AW175" s="14" t="s">
        <v>33</v>
      </c>
      <c r="AX175" s="14" t="s">
        <v>80</v>
      </c>
      <c r="AY175" s="257" t="s">
        <v>157</v>
      </c>
    </row>
    <row r="176" s="2" customFormat="1" ht="24.15" customHeight="1">
      <c r="A176" s="41"/>
      <c r="B176" s="42"/>
      <c r="C176" s="216" t="s">
        <v>251</v>
      </c>
      <c r="D176" s="216" t="s">
        <v>159</v>
      </c>
      <c r="E176" s="217" t="s">
        <v>252</v>
      </c>
      <c r="F176" s="218" t="s">
        <v>253</v>
      </c>
      <c r="G176" s="219" t="s">
        <v>242</v>
      </c>
      <c r="H176" s="220">
        <v>32.700000000000003</v>
      </c>
      <c r="I176" s="221"/>
      <c r="J176" s="222">
        <f>ROUND(I176*H176,2)</f>
        <v>0</v>
      </c>
      <c r="K176" s="218" t="s">
        <v>163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0.00013999999999999999</v>
      </c>
      <c r="R176" s="225">
        <f>Q176*H176</f>
        <v>0.0045779999999999996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164</v>
      </c>
      <c r="AT176" s="227" t="s">
        <v>159</v>
      </c>
      <c r="AU176" s="227" t="s">
        <v>82</v>
      </c>
      <c r="AY176" s="20" t="s">
        <v>157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164</v>
      </c>
      <c r="BM176" s="227" t="s">
        <v>254</v>
      </c>
    </row>
    <row r="177" s="2" customFormat="1">
      <c r="A177" s="41"/>
      <c r="B177" s="42"/>
      <c r="C177" s="43"/>
      <c r="D177" s="229" t="s">
        <v>166</v>
      </c>
      <c r="E177" s="43"/>
      <c r="F177" s="230" t="s">
        <v>255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166</v>
      </c>
      <c r="AU177" s="20" t="s">
        <v>82</v>
      </c>
    </row>
    <row r="178" s="2" customFormat="1">
      <c r="A178" s="41"/>
      <c r="B178" s="42"/>
      <c r="C178" s="43"/>
      <c r="D178" s="234" t="s">
        <v>168</v>
      </c>
      <c r="E178" s="43"/>
      <c r="F178" s="235" t="s">
        <v>256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168</v>
      </c>
      <c r="AU178" s="20" t="s">
        <v>82</v>
      </c>
    </row>
    <row r="179" s="15" customFormat="1">
      <c r="A179" s="15"/>
      <c r="B179" s="258"/>
      <c r="C179" s="259"/>
      <c r="D179" s="229" t="s">
        <v>170</v>
      </c>
      <c r="E179" s="260" t="s">
        <v>19</v>
      </c>
      <c r="F179" s="261" t="s">
        <v>229</v>
      </c>
      <c r="G179" s="259"/>
      <c r="H179" s="260" t="s">
        <v>19</v>
      </c>
      <c r="I179" s="262"/>
      <c r="J179" s="259"/>
      <c r="K179" s="259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170</v>
      </c>
      <c r="AU179" s="267" t="s">
        <v>82</v>
      </c>
      <c r="AV179" s="15" t="s">
        <v>80</v>
      </c>
      <c r="AW179" s="15" t="s">
        <v>33</v>
      </c>
      <c r="AX179" s="15" t="s">
        <v>72</v>
      </c>
      <c r="AY179" s="267" t="s">
        <v>157</v>
      </c>
    </row>
    <row r="180" s="13" customFormat="1">
      <c r="A180" s="13"/>
      <c r="B180" s="236"/>
      <c r="C180" s="237"/>
      <c r="D180" s="229" t="s">
        <v>170</v>
      </c>
      <c r="E180" s="238" t="s">
        <v>19</v>
      </c>
      <c r="F180" s="239" t="s">
        <v>257</v>
      </c>
      <c r="G180" s="237"/>
      <c r="H180" s="240">
        <v>1.8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170</v>
      </c>
      <c r="AU180" s="246" t="s">
        <v>82</v>
      </c>
      <c r="AV180" s="13" t="s">
        <v>82</v>
      </c>
      <c r="AW180" s="13" t="s">
        <v>33</v>
      </c>
      <c r="AX180" s="13" t="s">
        <v>72</v>
      </c>
      <c r="AY180" s="246" t="s">
        <v>157</v>
      </c>
    </row>
    <row r="181" s="15" customFormat="1">
      <c r="A181" s="15"/>
      <c r="B181" s="258"/>
      <c r="C181" s="259"/>
      <c r="D181" s="229" t="s">
        <v>170</v>
      </c>
      <c r="E181" s="260" t="s">
        <v>19</v>
      </c>
      <c r="F181" s="261" t="s">
        <v>231</v>
      </c>
      <c r="G181" s="259"/>
      <c r="H181" s="260" t="s">
        <v>19</v>
      </c>
      <c r="I181" s="262"/>
      <c r="J181" s="259"/>
      <c r="K181" s="259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170</v>
      </c>
      <c r="AU181" s="267" t="s">
        <v>82</v>
      </c>
      <c r="AV181" s="15" t="s">
        <v>80</v>
      </c>
      <c r="AW181" s="15" t="s">
        <v>33</v>
      </c>
      <c r="AX181" s="15" t="s">
        <v>72</v>
      </c>
      <c r="AY181" s="267" t="s">
        <v>157</v>
      </c>
    </row>
    <row r="182" s="13" customFormat="1">
      <c r="A182" s="13"/>
      <c r="B182" s="236"/>
      <c r="C182" s="237"/>
      <c r="D182" s="229" t="s">
        <v>170</v>
      </c>
      <c r="E182" s="238" t="s">
        <v>19</v>
      </c>
      <c r="F182" s="239" t="s">
        <v>258</v>
      </c>
      <c r="G182" s="237"/>
      <c r="H182" s="240">
        <v>12.9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170</v>
      </c>
      <c r="AU182" s="246" t="s">
        <v>82</v>
      </c>
      <c r="AV182" s="13" t="s">
        <v>82</v>
      </c>
      <c r="AW182" s="13" t="s">
        <v>33</v>
      </c>
      <c r="AX182" s="13" t="s">
        <v>72</v>
      </c>
      <c r="AY182" s="246" t="s">
        <v>157</v>
      </c>
    </row>
    <row r="183" s="15" customFormat="1">
      <c r="A183" s="15"/>
      <c r="B183" s="258"/>
      <c r="C183" s="259"/>
      <c r="D183" s="229" t="s">
        <v>170</v>
      </c>
      <c r="E183" s="260" t="s">
        <v>19</v>
      </c>
      <c r="F183" s="261" t="s">
        <v>213</v>
      </c>
      <c r="G183" s="259"/>
      <c r="H183" s="260" t="s">
        <v>19</v>
      </c>
      <c r="I183" s="262"/>
      <c r="J183" s="259"/>
      <c r="K183" s="259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170</v>
      </c>
      <c r="AU183" s="267" t="s">
        <v>82</v>
      </c>
      <c r="AV183" s="15" t="s">
        <v>80</v>
      </c>
      <c r="AW183" s="15" t="s">
        <v>33</v>
      </c>
      <c r="AX183" s="15" t="s">
        <v>72</v>
      </c>
      <c r="AY183" s="267" t="s">
        <v>157</v>
      </c>
    </row>
    <row r="184" s="13" customFormat="1">
      <c r="A184" s="13"/>
      <c r="B184" s="236"/>
      <c r="C184" s="237"/>
      <c r="D184" s="229" t="s">
        <v>170</v>
      </c>
      <c r="E184" s="238" t="s">
        <v>19</v>
      </c>
      <c r="F184" s="239" t="s">
        <v>259</v>
      </c>
      <c r="G184" s="237"/>
      <c r="H184" s="240">
        <v>12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170</v>
      </c>
      <c r="AU184" s="246" t="s">
        <v>82</v>
      </c>
      <c r="AV184" s="13" t="s">
        <v>82</v>
      </c>
      <c r="AW184" s="13" t="s">
        <v>33</v>
      </c>
      <c r="AX184" s="13" t="s">
        <v>72</v>
      </c>
      <c r="AY184" s="246" t="s">
        <v>157</v>
      </c>
    </row>
    <row r="185" s="15" customFormat="1">
      <c r="A185" s="15"/>
      <c r="B185" s="258"/>
      <c r="C185" s="259"/>
      <c r="D185" s="229" t="s">
        <v>170</v>
      </c>
      <c r="E185" s="260" t="s">
        <v>19</v>
      </c>
      <c r="F185" s="261" t="s">
        <v>236</v>
      </c>
      <c r="G185" s="259"/>
      <c r="H185" s="260" t="s">
        <v>19</v>
      </c>
      <c r="I185" s="262"/>
      <c r="J185" s="259"/>
      <c r="K185" s="259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170</v>
      </c>
      <c r="AU185" s="267" t="s">
        <v>82</v>
      </c>
      <c r="AV185" s="15" t="s">
        <v>80</v>
      </c>
      <c r="AW185" s="15" t="s">
        <v>33</v>
      </c>
      <c r="AX185" s="15" t="s">
        <v>72</v>
      </c>
      <c r="AY185" s="267" t="s">
        <v>157</v>
      </c>
    </row>
    <row r="186" s="13" customFormat="1">
      <c r="A186" s="13"/>
      <c r="B186" s="236"/>
      <c r="C186" s="237"/>
      <c r="D186" s="229" t="s">
        <v>170</v>
      </c>
      <c r="E186" s="238" t="s">
        <v>19</v>
      </c>
      <c r="F186" s="239" t="s">
        <v>260</v>
      </c>
      <c r="G186" s="237"/>
      <c r="H186" s="240">
        <v>6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170</v>
      </c>
      <c r="AU186" s="246" t="s">
        <v>82</v>
      </c>
      <c r="AV186" s="13" t="s">
        <v>82</v>
      </c>
      <c r="AW186" s="13" t="s">
        <v>33</v>
      </c>
      <c r="AX186" s="13" t="s">
        <v>72</v>
      </c>
      <c r="AY186" s="246" t="s">
        <v>157</v>
      </c>
    </row>
    <row r="187" s="14" customFormat="1">
      <c r="A187" s="14"/>
      <c r="B187" s="247"/>
      <c r="C187" s="248"/>
      <c r="D187" s="229" t="s">
        <v>170</v>
      </c>
      <c r="E187" s="249" t="s">
        <v>19</v>
      </c>
      <c r="F187" s="250" t="s">
        <v>172</v>
      </c>
      <c r="G187" s="248"/>
      <c r="H187" s="251">
        <v>32.700000000000003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170</v>
      </c>
      <c r="AU187" s="257" t="s">
        <v>82</v>
      </c>
      <c r="AV187" s="14" t="s">
        <v>164</v>
      </c>
      <c r="AW187" s="14" t="s">
        <v>33</v>
      </c>
      <c r="AX187" s="14" t="s">
        <v>80</v>
      </c>
      <c r="AY187" s="257" t="s">
        <v>157</v>
      </c>
    </row>
    <row r="188" s="12" customFormat="1" ht="22.8" customHeight="1">
      <c r="A188" s="12"/>
      <c r="B188" s="200"/>
      <c r="C188" s="201"/>
      <c r="D188" s="202" t="s">
        <v>71</v>
      </c>
      <c r="E188" s="214" t="s">
        <v>199</v>
      </c>
      <c r="F188" s="214" t="s">
        <v>261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P189+P194+P208</f>
        <v>0</v>
      </c>
      <c r="Q188" s="208"/>
      <c r="R188" s="209">
        <f>R189+R194+R208</f>
        <v>1.01256134</v>
      </c>
      <c r="S188" s="208"/>
      <c r="T188" s="210">
        <f>T189+T194+T208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80</v>
      </c>
      <c r="AT188" s="212" t="s">
        <v>71</v>
      </c>
      <c r="AU188" s="212" t="s">
        <v>80</v>
      </c>
      <c r="AY188" s="211" t="s">
        <v>157</v>
      </c>
      <c r="BK188" s="213">
        <f>BK189+BK194+BK208</f>
        <v>0</v>
      </c>
    </row>
    <row r="189" s="12" customFormat="1" ht="20.88" customHeight="1">
      <c r="A189" s="12"/>
      <c r="B189" s="200"/>
      <c r="C189" s="201"/>
      <c r="D189" s="202" t="s">
        <v>71</v>
      </c>
      <c r="E189" s="214" t="s">
        <v>262</v>
      </c>
      <c r="F189" s="214" t="s">
        <v>263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SUM(P190:P193)</f>
        <v>0</v>
      </c>
      <c r="Q189" s="208"/>
      <c r="R189" s="209">
        <f>SUM(R190:R193)</f>
        <v>0.33160000000000001</v>
      </c>
      <c r="S189" s="208"/>
      <c r="T189" s="21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80</v>
      </c>
      <c r="AT189" s="212" t="s">
        <v>71</v>
      </c>
      <c r="AU189" s="212" t="s">
        <v>82</v>
      </c>
      <c r="AY189" s="211" t="s">
        <v>157</v>
      </c>
      <c r="BK189" s="213">
        <f>SUM(BK190:BK193)</f>
        <v>0</v>
      </c>
    </row>
    <row r="190" s="2" customFormat="1" ht="24.15" customHeight="1">
      <c r="A190" s="41"/>
      <c r="B190" s="42"/>
      <c r="C190" s="216" t="s">
        <v>8</v>
      </c>
      <c r="D190" s="216" t="s">
        <v>159</v>
      </c>
      <c r="E190" s="217" t="s">
        <v>264</v>
      </c>
      <c r="F190" s="218" t="s">
        <v>265</v>
      </c>
      <c r="G190" s="219" t="s">
        <v>266</v>
      </c>
      <c r="H190" s="220">
        <v>2</v>
      </c>
      <c r="I190" s="221"/>
      <c r="J190" s="222">
        <f>ROUND(I190*H190,2)</f>
        <v>0</v>
      </c>
      <c r="K190" s="218" t="s">
        <v>163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0.1658</v>
      </c>
      <c r="R190" s="225">
        <f>Q190*H190</f>
        <v>0.33160000000000001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164</v>
      </c>
      <c r="AT190" s="227" t="s">
        <v>159</v>
      </c>
      <c r="AU190" s="227" t="s">
        <v>178</v>
      </c>
      <c r="AY190" s="20" t="s">
        <v>157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164</v>
      </c>
      <c r="BM190" s="227" t="s">
        <v>267</v>
      </c>
    </row>
    <row r="191" s="2" customFormat="1">
      <c r="A191" s="41"/>
      <c r="B191" s="42"/>
      <c r="C191" s="43"/>
      <c r="D191" s="229" t="s">
        <v>166</v>
      </c>
      <c r="E191" s="43"/>
      <c r="F191" s="230" t="s">
        <v>268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166</v>
      </c>
      <c r="AU191" s="20" t="s">
        <v>178</v>
      </c>
    </row>
    <row r="192" s="2" customFormat="1">
      <c r="A192" s="41"/>
      <c r="B192" s="42"/>
      <c r="C192" s="43"/>
      <c r="D192" s="234" t="s">
        <v>168</v>
      </c>
      <c r="E192" s="43"/>
      <c r="F192" s="235" t="s">
        <v>269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168</v>
      </c>
      <c r="AU192" s="20" t="s">
        <v>178</v>
      </c>
    </row>
    <row r="193" s="13" customFormat="1">
      <c r="A193" s="13"/>
      <c r="B193" s="236"/>
      <c r="C193" s="237"/>
      <c r="D193" s="229" t="s">
        <v>170</v>
      </c>
      <c r="E193" s="238" t="s">
        <v>19</v>
      </c>
      <c r="F193" s="239" t="s">
        <v>270</v>
      </c>
      <c r="G193" s="237"/>
      <c r="H193" s="240">
        <v>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170</v>
      </c>
      <c r="AU193" s="246" t="s">
        <v>178</v>
      </c>
      <c r="AV193" s="13" t="s">
        <v>82</v>
      </c>
      <c r="AW193" s="13" t="s">
        <v>33</v>
      </c>
      <c r="AX193" s="13" t="s">
        <v>80</v>
      </c>
      <c r="AY193" s="246" t="s">
        <v>157</v>
      </c>
    </row>
    <row r="194" s="12" customFormat="1" ht="20.88" customHeight="1">
      <c r="A194" s="12"/>
      <c r="B194" s="200"/>
      <c r="C194" s="201"/>
      <c r="D194" s="202" t="s">
        <v>71</v>
      </c>
      <c r="E194" s="214" t="s">
        <v>271</v>
      </c>
      <c r="F194" s="214" t="s">
        <v>272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SUM(P195:P207)</f>
        <v>0</v>
      </c>
      <c r="Q194" s="208"/>
      <c r="R194" s="209">
        <f>SUM(R195:R207)</f>
        <v>0.054501339999999995</v>
      </c>
      <c r="S194" s="208"/>
      <c r="T194" s="210">
        <f>SUM(T195:T207)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80</v>
      </c>
      <c r="AT194" s="212" t="s">
        <v>71</v>
      </c>
      <c r="AU194" s="212" t="s">
        <v>82</v>
      </c>
      <c r="AY194" s="211" t="s">
        <v>157</v>
      </c>
      <c r="BK194" s="213">
        <f>SUM(BK195:BK207)</f>
        <v>0</v>
      </c>
    </row>
    <row r="195" s="2" customFormat="1" ht="44.25" customHeight="1">
      <c r="A195" s="41"/>
      <c r="B195" s="42"/>
      <c r="C195" s="216" t="s">
        <v>273</v>
      </c>
      <c r="D195" s="216" t="s">
        <v>159</v>
      </c>
      <c r="E195" s="217" t="s">
        <v>274</v>
      </c>
      <c r="F195" s="218" t="s">
        <v>275</v>
      </c>
      <c r="G195" s="219" t="s">
        <v>225</v>
      </c>
      <c r="H195" s="220">
        <v>1.4379999999999999</v>
      </c>
      <c r="I195" s="221"/>
      <c r="J195" s="222">
        <f>ROUND(I195*H195,2)</f>
        <v>0</v>
      </c>
      <c r="K195" s="218" t="s">
        <v>163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0.011429999999999999</v>
      </c>
      <c r="R195" s="225">
        <f>Q195*H195</f>
        <v>0.016436339999999997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164</v>
      </c>
      <c r="AT195" s="227" t="s">
        <v>159</v>
      </c>
      <c r="AU195" s="227" t="s">
        <v>178</v>
      </c>
      <c r="AY195" s="20" t="s">
        <v>157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164</v>
      </c>
      <c r="BM195" s="227" t="s">
        <v>276</v>
      </c>
    </row>
    <row r="196" s="2" customFormat="1">
      <c r="A196" s="41"/>
      <c r="B196" s="42"/>
      <c r="C196" s="43"/>
      <c r="D196" s="229" t="s">
        <v>166</v>
      </c>
      <c r="E196" s="43"/>
      <c r="F196" s="230" t="s">
        <v>277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166</v>
      </c>
      <c r="AU196" s="20" t="s">
        <v>178</v>
      </c>
    </row>
    <row r="197" s="2" customFormat="1">
      <c r="A197" s="41"/>
      <c r="B197" s="42"/>
      <c r="C197" s="43"/>
      <c r="D197" s="234" t="s">
        <v>168</v>
      </c>
      <c r="E197" s="43"/>
      <c r="F197" s="235" t="s">
        <v>278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168</v>
      </c>
      <c r="AU197" s="20" t="s">
        <v>178</v>
      </c>
    </row>
    <row r="198" s="13" customFormat="1">
      <c r="A198" s="13"/>
      <c r="B198" s="236"/>
      <c r="C198" s="237"/>
      <c r="D198" s="229" t="s">
        <v>170</v>
      </c>
      <c r="E198" s="238" t="s">
        <v>19</v>
      </c>
      <c r="F198" s="239" t="s">
        <v>279</v>
      </c>
      <c r="G198" s="237"/>
      <c r="H198" s="240">
        <v>1.4379999999999999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170</v>
      </c>
      <c r="AU198" s="246" t="s">
        <v>178</v>
      </c>
      <c r="AV198" s="13" t="s">
        <v>82</v>
      </c>
      <c r="AW198" s="13" t="s">
        <v>33</v>
      </c>
      <c r="AX198" s="13" t="s">
        <v>72</v>
      </c>
      <c r="AY198" s="246" t="s">
        <v>157</v>
      </c>
    </row>
    <row r="199" s="14" customFormat="1">
      <c r="A199" s="14"/>
      <c r="B199" s="247"/>
      <c r="C199" s="248"/>
      <c r="D199" s="229" t="s">
        <v>170</v>
      </c>
      <c r="E199" s="249" t="s">
        <v>19</v>
      </c>
      <c r="F199" s="250" t="s">
        <v>172</v>
      </c>
      <c r="G199" s="248"/>
      <c r="H199" s="251">
        <v>1.4379999999999999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170</v>
      </c>
      <c r="AU199" s="257" t="s">
        <v>178</v>
      </c>
      <c r="AV199" s="14" t="s">
        <v>164</v>
      </c>
      <c r="AW199" s="14" t="s">
        <v>33</v>
      </c>
      <c r="AX199" s="14" t="s">
        <v>80</v>
      </c>
      <c r="AY199" s="257" t="s">
        <v>157</v>
      </c>
    </row>
    <row r="200" s="2" customFormat="1" ht="24.15" customHeight="1">
      <c r="A200" s="41"/>
      <c r="B200" s="42"/>
      <c r="C200" s="268" t="s">
        <v>280</v>
      </c>
      <c r="D200" s="268" t="s">
        <v>281</v>
      </c>
      <c r="E200" s="269" t="s">
        <v>282</v>
      </c>
      <c r="F200" s="270" t="s">
        <v>283</v>
      </c>
      <c r="G200" s="271" t="s">
        <v>225</v>
      </c>
      <c r="H200" s="272">
        <v>1.51</v>
      </c>
      <c r="I200" s="273"/>
      <c r="J200" s="274">
        <f>ROUND(I200*H200,2)</f>
        <v>0</v>
      </c>
      <c r="K200" s="270" t="s">
        <v>163</v>
      </c>
      <c r="L200" s="275"/>
      <c r="M200" s="276" t="s">
        <v>19</v>
      </c>
      <c r="N200" s="277" t="s">
        <v>43</v>
      </c>
      <c r="O200" s="87"/>
      <c r="P200" s="225">
        <f>O200*H200</f>
        <v>0</v>
      </c>
      <c r="Q200" s="225">
        <v>0.0155</v>
      </c>
      <c r="R200" s="225">
        <f>Q200*H200</f>
        <v>0.023404999999999999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215</v>
      </c>
      <c r="AT200" s="227" t="s">
        <v>281</v>
      </c>
      <c r="AU200" s="227" t="s">
        <v>178</v>
      </c>
      <c r="AY200" s="20" t="s">
        <v>157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164</v>
      </c>
      <c r="BM200" s="227" t="s">
        <v>284</v>
      </c>
    </row>
    <row r="201" s="2" customFormat="1">
      <c r="A201" s="41"/>
      <c r="B201" s="42"/>
      <c r="C201" s="43"/>
      <c r="D201" s="229" t="s">
        <v>166</v>
      </c>
      <c r="E201" s="43"/>
      <c r="F201" s="230" t="s">
        <v>283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166</v>
      </c>
      <c r="AU201" s="20" t="s">
        <v>178</v>
      </c>
    </row>
    <row r="202" s="13" customFormat="1">
      <c r="A202" s="13"/>
      <c r="B202" s="236"/>
      <c r="C202" s="237"/>
      <c r="D202" s="229" t="s">
        <v>170</v>
      </c>
      <c r="E202" s="237"/>
      <c r="F202" s="239" t="s">
        <v>285</v>
      </c>
      <c r="G202" s="237"/>
      <c r="H202" s="240">
        <v>1.51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170</v>
      </c>
      <c r="AU202" s="246" t="s">
        <v>178</v>
      </c>
      <c r="AV202" s="13" t="s">
        <v>82</v>
      </c>
      <c r="AW202" s="13" t="s">
        <v>4</v>
      </c>
      <c r="AX202" s="13" t="s">
        <v>80</v>
      </c>
      <c r="AY202" s="246" t="s">
        <v>157</v>
      </c>
    </row>
    <row r="203" s="2" customFormat="1" ht="24.15" customHeight="1">
      <c r="A203" s="41"/>
      <c r="B203" s="42"/>
      <c r="C203" s="216" t="s">
        <v>286</v>
      </c>
      <c r="D203" s="216" t="s">
        <v>159</v>
      </c>
      <c r="E203" s="217" t="s">
        <v>287</v>
      </c>
      <c r="F203" s="218" t="s">
        <v>288</v>
      </c>
      <c r="G203" s="219" t="s">
        <v>266</v>
      </c>
      <c r="H203" s="220">
        <v>1</v>
      </c>
      <c r="I203" s="221"/>
      <c r="J203" s="222">
        <f>ROUND(I203*H203,2)</f>
        <v>0</v>
      </c>
      <c r="K203" s="218" t="s">
        <v>163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0.014659999999999999</v>
      </c>
      <c r="R203" s="225">
        <f>Q203*H203</f>
        <v>0.014659999999999999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164</v>
      </c>
      <c r="AT203" s="227" t="s">
        <v>159</v>
      </c>
      <c r="AU203" s="227" t="s">
        <v>178</v>
      </c>
      <c r="AY203" s="20" t="s">
        <v>157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164</v>
      </c>
      <c r="BM203" s="227" t="s">
        <v>289</v>
      </c>
    </row>
    <row r="204" s="2" customFormat="1">
      <c r="A204" s="41"/>
      <c r="B204" s="42"/>
      <c r="C204" s="43"/>
      <c r="D204" s="229" t="s">
        <v>166</v>
      </c>
      <c r="E204" s="43"/>
      <c r="F204" s="230" t="s">
        <v>290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166</v>
      </c>
      <c r="AU204" s="20" t="s">
        <v>178</v>
      </c>
    </row>
    <row r="205" s="2" customFormat="1">
      <c r="A205" s="41"/>
      <c r="B205" s="42"/>
      <c r="C205" s="43"/>
      <c r="D205" s="234" t="s">
        <v>168</v>
      </c>
      <c r="E205" s="43"/>
      <c r="F205" s="235" t="s">
        <v>291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178</v>
      </c>
    </row>
    <row r="206" s="13" customFormat="1">
      <c r="A206" s="13"/>
      <c r="B206" s="236"/>
      <c r="C206" s="237"/>
      <c r="D206" s="229" t="s">
        <v>170</v>
      </c>
      <c r="E206" s="238" t="s">
        <v>19</v>
      </c>
      <c r="F206" s="239" t="s">
        <v>292</v>
      </c>
      <c r="G206" s="237"/>
      <c r="H206" s="240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170</v>
      </c>
      <c r="AU206" s="246" t="s">
        <v>178</v>
      </c>
      <c r="AV206" s="13" t="s">
        <v>82</v>
      </c>
      <c r="AW206" s="13" t="s">
        <v>33</v>
      </c>
      <c r="AX206" s="13" t="s">
        <v>72</v>
      </c>
      <c r="AY206" s="246" t="s">
        <v>157</v>
      </c>
    </row>
    <row r="207" s="14" customFormat="1">
      <c r="A207" s="14"/>
      <c r="B207" s="247"/>
      <c r="C207" s="248"/>
      <c r="D207" s="229" t="s">
        <v>170</v>
      </c>
      <c r="E207" s="249" t="s">
        <v>19</v>
      </c>
      <c r="F207" s="250" t="s">
        <v>172</v>
      </c>
      <c r="G207" s="248"/>
      <c r="H207" s="251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170</v>
      </c>
      <c r="AU207" s="257" t="s">
        <v>178</v>
      </c>
      <c r="AV207" s="14" t="s">
        <v>164</v>
      </c>
      <c r="AW207" s="14" t="s">
        <v>33</v>
      </c>
      <c r="AX207" s="14" t="s">
        <v>80</v>
      </c>
      <c r="AY207" s="257" t="s">
        <v>157</v>
      </c>
    </row>
    <row r="208" s="12" customFormat="1" ht="20.88" customHeight="1">
      <c r="A208" s="12"/>
      <c r="B208" s="200"/>
      <c r="C208" s="201"/>
      <c r="D208" s="202" t="s">
        <v>71</v>
      </c>
      <c r="E208" s="214" t="s">
        <v>293</v>
      </c>
      <c r="F208" s="214" t="s">
        <v>294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SUM(P209:P222)</f>
        <v>0</v>
      </c>
      <c r="Q208" s="208"/>
      <c r="R208" s="209">
        <f>SUM(R209:R222)</f>
        <v>0.62646000000000002</v>
      </c>
      <c r="S208" s="208"/>
      <c r="T208" s="210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80</v>
      </c>
      <c r="AT208" s="212" t="s">
        <v>71</v>
      </c>
      <c r="AU208" s="212" t="s">
        <v>82</v>
      </c>
      <c r="AY208" s="211" t="s">
        <v>157</v>
      </c>
      <c r="BK208" s="213">
        <f>SUM(BK209:BK222)</f>
        <v>0</v>
      </c>
    </row>
    <row r="209" s="2" customFormat="1" ht="24.15" customHeight="1">
      <c r="A209" s="41"/>
      <c r="B209" s="42"/>
      <c r="C209" s="216" t="s">
        <v>295</v>
      </c>
      <c r="D209" s="216" t="s">
        <v>159</v>
      </c>
      <c r="E209" s="217" t="s">
        <v>296</v>
      </c>
      <c r="F209" s="218" t="s">
        <v>297</v>
      </c>
      <c r="G209" s="219" t="s">
        <v>266</v>
      </c>
      <c r="H209" s="220">
        <v>6</v>
      </c>
      <c r="I209" s="221"/>
      <c r="J209" s="222">
        <f>ROUND(I209*H209,2)</f>
        <v>0</v>
      </c>
      <c r="K209" s="218" t="s">
        <v>163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0.017770000000000001</v>
      </c>
      <c r="R209" s="225">
        <f>Q209*H209</f>
        <v>0.10662000000000001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164</v>
      </c>
      <c r="AT209" s="227" t="s">
        <v>159</v>
      </c>
      <c r="AU209" s="227" t="s">
        <v>178</v>
      </c>
      <c r="AY209" s="20" t="s">
        <v>157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164</v>
      </c>
      <c r="BM209" s="227" t="s">
        <v>298</v>
      </c>
    </row>
    <row r="210" s="2" customFormat="1">
      <c r="A210" s="41"/>
      <c r="B210" s="42"/>
      <c r="C210" s="43"/>
      <c r="D210" s="229" t="s">
        <v>166</v>
      </c>
      <c r="E210" s="43"/>
      <c r="F210" s="230" t="s">
        <v>299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166</v>
      </c>
      <c r="AU210" s="20" t="s">
        <v>178</v>
      </c>
    </row>
    <row r="211" s="2" customFormat="1">
      <c r="A211" s="41"/>
      <c r="B211" s="42"/>
      <c r="C211" s="43"/>
      <c r="D211" s="234" t="s">
        <v>168</v>
      </c>
      <c r="E211" s="43"/>
      <c r="F211" s="235" t="s">
        <v>300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168</v>
      </c>
      <c r="AU211" s="20" t="s">
        <v>178</v>
      </c>
    </row>
    <row r="212" s="13" customFormat="1">
      <c r="A212" s="13"/>
      <c r="B212" s="236"/>
      <c r="C212" s="237"/>
      <c r="D212" s="229" t="s">
        <v>170</v>
      </c>
      <c r="E212" s="238" t="s">
        <v>19</v>
      </c>
      <c r="F212" s="239" t="s">
        <v>301</v>
      </c>
      <c r="G212" s="237"/>
      <c r="H212" s="240">
        <v>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170</v>
      </c>
      <c r="AU212" s="246" t="s">
        <v>178</v>
      </c>
      <c r="AV212" s="13" t="s">
        <v>82</v>
      </c>
      <c r="AW212" s="13" t="s">
        <v>33</v>
      </c>
      <c r="AX212" s="13" t="s">
        <v>72</v>
      </c>
      <c r="AY212" s="246" t="s">
        <v>157</v>
      </c>
    </row>
    <row r="213" s="14" customFormat="1">
      <c r="A213" s="14"/>
      <c r="B213" s="247"/>
      <c r="C213" s="248"/>
      <c r="D213" s="229" t="s">
        <v>170</v>
      </c>
      <c r="E213" s="249" t="s">
        <v>19</v>
      </c>
      <c r="F213" s="250" t="s">
        <v>172</v>
      </c>
      <c r="G213" s="248"/>
      <c r="H213" s="251">
        <v>6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170</v>
      </c>
      <c r="AU213" s="257" t="s">
        <v>178</v>
      </c>
      <c r="AV213" s="14" t="s">
        <v>164</v>
      </c>
      <c r="AW213" s="14" t="s">
        <v>33</v>
      </c>
      <c r="AX213" s="14" t="s">
        <v>80</v>
      </c>
      <c r="AY213" s="257" t="s">
        <v>157</v>
      </c>
    </row>
    <row r="214" s="2" customFormat="1" ht="24.15" customHeight="1">
      <c r="A214" s="41"/>
      <c r="B214" s="42"/>
      <c r="C214" s="268" t="s">
        <v>302</v>
      </c>
      <c r="D214" s="268" t="s">
        <v>281</v>
      </c>
      <c r="E214" s="269" t="s">
        <v>303</v>
      </c>
      <c r="F214" s="270" t="s">
        <v>304</v>
      </c>
      <c r="G214" s="271" t="s">
        <v>266</v>
      </c>
      <c r="H214" s="272">
        <v>6</v>
      </c>
      <c r="I214" s="273"/>
      <c r="J214" s="274">
        <f>ROUND(I214*H214,2)</f>
        <v>0</v>
      </c>
      <c r="K214" s="270" t="s">
        <v>163</v>
      </c>
      <c r="L214" s="275"/>
      <c r="M214" s="276" t="s">
        <v>19</v>
      </c>
      <c r="N214" s="277" t="s">
        <v>43</v>
      </c>
      <c r="O214" s="87"/>
      <c r="P214" s="225">
        <f>O214*H214</f>
        <v>0</v>
      </c>
      <c r="Q214" s="225">
        <v>0.012489999999999999</v>
      </c>
      <c r="R214" s="225">
        <f>Q214*H214</f>
        <v>0.074939999999999993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215</v>
      </c>
      <c r="AT214" s="227" t="s">
        <v>281</v>
      </c>
      <c r="AU214" s="227" t="s">
        <v>178</v>
      </c>
      <c r="AY214" s="20" t="s">
        <v>157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164</v>
      </c>
      <c r="BM214" s="227" t="s">
        <v>305</v>
      </c>
    </row>
    <row r="215" s="2" customFormat="1">
      <c r="A215" s="41"/>
      <c r="B215" s="42"/>
      <c r="C215" s="43"/>
      <c r="D215" s="229" t="s">
        <v>166</v>
      </c>
      <c r="E215" s="43"/>
      <c r="F215" s="230" t="s">
        <v>304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166</v>
      </c>
      <c r="AU215" s="20" t="s">
        <v>178</v>
      </c>
    </row>
    <row r="216" s="2" customFormat="1" ht="24.15" customHeight="1">
      <c r="A216" s="41"/>
      <c r="B216" s="42"/>
      <c r="C216" s="216" t="s">
        <v>306</v>
      </c>
      <c r="D216" s="216" t="s">
        <v>159</v>
      </c>
      <c r="E216" s="217" t="s">
        <v>307</v>
      </c>
      <c r="F216" s="218" t="s">
        <v>308</v>
      </c>
      <c r="G216" s="219" t="s">
        <v>266</v>
      </c>
      <c r="H216" s="220">
        <v>1</v>
      </c>
      <c r="I216" s="221"/>
      <c r="J216" s="222">
        <f>ROUND(I216*H216,2)</f>
        <v>0</v>
      </c>
      <c r="K216" s="218" t="s">
        <v>163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0.42153000000000002</v>
      </c>
      <c r="R216" s="225">
        <f>Q216*H216</f>
        <v>0.42153000000000002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164</v>
      </c>
      <c r="AT216" s="227" t="s">
        <v>159</v>
      </c>
      <c r="AU216" s="227" t="s">
        <v>178</v>
      </c>
      <c r="AY216" s="20" t="s">
        <v>157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164</v>
      </c>
      <c r="BM216" s="227" t="s">
        <v>309</v>
      </c>
    </row>
    <row r="217" s="2" customFormat="1">
      <c r="A217" s="41"/>
      <c r="B217" s="42"/>
      <c r="C217" s="43"/>
      <c r="D217" s="229" t="s">
        <v>166</v>
      </c>
      <c r="E217" s="43"/>
      <c r="F217" s="230" t="s">
        <v>310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166</v>
      </c>
      <c r="AU217" s="20" t="s">
        <v>178</v>
      </c>
    </row>
    <row r="218" s="2" customFormat="1">
      <c r="A218" s="41"/>
      <c r="B218" s="42"/>
      <c r="C218" s="43"/>
      <c r="D218" s="234" t="s">
        <v>168</v>
      </c>
      <c r="E218" s="43"/>
      <c r="F218" s="235" t="s">
        <v>311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168</v>
      </c>
      <c r="AU218" s="20" t="s">
        <v>178</v>
      </c>
    </row>
    <row r="219" s="13" customFormat="1">
      <c r="A219" s="13"/>
      <c r="B219" s="236"/>
      <c r="C219" s="237"/>
      <c r="D219" s="229" t="s">
        <v>170</v>
      </c>
      <c r="E219" s="238" t="s">
        <v>19</v>
      </c>
      <c r="F219" s="239" t="s">
        <v>312</v>
      </c>
      <c r="G219" s="237"/>
      <c r="H219" s="240">
        <v>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170</v>
      </c>
      <c r="AU219" s="246" t="s">
        <v>178</v>
      </c>
      <c r="AV219" s="13" t="s">
        <v>82</v>
      </c>
      <c r="AW219" s="13" t="s">
        <v>33</v>
      </c>
      <c r="AX219" s="13" t="s">
        <v>72</v>
      </c>
      <c r="AY219" s="246" t="s">
        <v>157</v>
      </c>
    </row>
    <row r="220" s="14" customFormat="1">
      <c r="A220" s="14"/>
      <c r="B220" s="247"/>
      <c r="C220" s="248"/>
      <c r="D220" s="229" t="s">
        <v>170</v>
      </c>
      <c r="E220" s="249" t="s">
        <v>19</v>
      </c>
      <c r="F220" s="250" t="s">
        <v>172</v>
      </c>
      <c r="G220" s="248"/>
      <c r="H220" s="251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170</v>
      </c>
      <c r="AU220" s="257" t="s">
        <v>178</v>
      </c>
      <c r="AV220" s="14" t="s">
        <v>164</v>
      </c>
      <c r="AW220" s="14" t="s">
        <v>33</v>
      </c>
      <c r="AX220" s="14" t="s">
        <v>80</v>
      </c>
      <c r="AY220" s="257" t="s">
        <v>157</v>
      </c>
    </row>
    <row r="221" s="2" customFormat="1" ht="37.8" customHeight="1">
      <c r="A221" s="41"/>
      <c r="B221" s="42"/>
      <c r="C221" s="268" t="s">
        <v>313</v>
      </c>
      <c r="D221" s="268" t="s">
        <v>281</v>
      </c>
      <c r="E221" s="269" t="s">
        <v>314</v>
      </c>
      <c r="F221" s="270" t="s">
        <v>315</v>
      </c>
      <c r="G221" s="271" t="s">
        <v>266</v>
      </c>
      <c r="H221" s="272">
        <v>1</v>
      </c>
      <c r="I221" s="273"/>
      <c r="J221" s="274">
        <f>ROUND(I221*H221,2)</f>
        <v>0</v>
      </c>
      <c r="K221" s="270" t="s">
        <v>163</v>
      </c>
      <c r="L221" s="275"/>
      <c r="M221" s="276" t="s">
        <v>19</v>
      </c>
      <c r="N221" s="277" t="s">
        <v>43</v>
      </c>
      <c r="O221" s="87"/>
      <c r="P221" s="225">
        <f>O221*H221</f>
        <v>0</v>
      </c>
      <c r="Q221" s="225">
        <v>0.023369999999999998</v>
      </c>
      <c r="R221" s="225">
        <f>Q221*H221</f>
        <v>0.023369999999999998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215</v>
      </c>
      <c r="AT221" s="227" t="s">
        <v>281</v>
      </c>
      <c r="AU221" s="227" t="s">
        <v>178</v>
      </c>
      <c r="AY221" s="20" t="s">
        <v>157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164</v>
      </c>
      <c r="BM221" s="227" t="s">
        <v>316</v>
      </c>
    </row>
    <row r="222" s="2" customFormat="1">
      <c r="A222" s="41"/>
      <c r="B222" s="42"/>
      <c r="C222" s="43"/>
      <c r="D222" s="229" t="s">
        <v>166</v>
      </c>
      <c r="E222" s="43"/>
      <c r="F222" s="230" t="s">
        <v>315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166</v>
      </c>
      <c r="AU222" s="20" t="s">
        <v>178</v>
      </c>
    </row>
    <row r="223" s="12" customFormat="1" ht="22.8" customHeight="1">
      <c r="A223" s="12"/>
      <c r="B223" s="200"/>
      <c r="C223" s="201"/>
      <c r="D223" s="202" t="s">
        <v>71</v>
      </c>
      <c r="E223" s="214" t="s">
        <v>222</v>
      </c>
      <c r="F223" s="214" t="s">
        <v>317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P224+P235+P239+P293</f>
        <v>0</v>
      </c>
      <c r="Q223" s="208"/>
      <c r="R223" s="209">
        <f>R224+R235+R239+R293</f>
        <v>0.016833600000000001</v>
      </c>
      <c r="S223" s="208"/>
      <c r="T223" s="210">
        <f>T224+T235+T239+T293</f>
        <v>20.139177999999998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80</v>
      </c>
      <c r="AT223" s="212" t="s">
        <v>71</v>
      </c>
      <c r="AU223" s="212" t="s">
        <v>80</v>
      </c>
      <c r="AY223" s="211" t="s">
        <v>157</v>
      </c>
      <c r="BK223" s="213">
        <f>BK224+BK235+BK239+BK293</f>
        <v>0</v>
      </c>
    </row>
    <row r="224" s="12" customFormat="1" ht="20.88" customHeight="1">
      <c r="A224" s="12"/>
      <c r="B224" s="200"/>
      <c r="C224" s="201"/>
      <c r="D224" s="202" t="s">
        <v>71</v>
      </c>
      <c r="E224" s="214" t="s">
        <v>318</v>
      </c>
      <c r="F224" s="214" t="s">
        <v>319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SUM(P225:P234)</f>
        <v>0</v>
      </c>
      <c r="Q224" s="208"/>
      <c r="R224" s="209">
        <f>SUM(R225:R234)</f>
        <v>0</v>
      </c>
      <c r="S224" s="208"/>
      <c r="T224" s="210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80</v>
      </c>
      <c r="AT224" s="212" t="s">
        <v>71</v>
      </c>
      <c r="AU224" s="212" t="s">
        <v>82</v>
      </c>
      <c r="AY224" s="211" t="s">
        <v>157</v>
      </c>
      <c r="BK224" s="213">
        <f>SUM(BK225:BK234)</f>
        <v>0</v>
      </c>
    </row>
    <row r="225" s="2" customFormat="1" ht="24.15" customHeight="1">
      <c r="A225" s="41"/>
      <c r="B225" s="42"/>
      <c r="C225" s="216" t="s">
        <v>320</v>
      </c>
      <c r="D225" s="216" t="s">
        <v>159</v>
      </c>
      <c r="E225" s="217" t="s">
        <v>321</v>
      </c>
      <c r="F225" s="218" t="s">
        <v>322</v>
      </c>
      <c r="G225" s="219" t="s">
        <v>323</v>
      </c>
      <c r="H225" s="220">
        <v>1</v>
      </c>
      <c r="I225" s="221"/>
      <c r="J225" s="222">
        <f>ROUND(I225*H225,2)</f>
        <v>0</v>
      </c>
      <c r="K225" s="218" t="s">
        <v>163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164</v>
      </c>
      <c r="AT225" s="227" t="s">
        <v>159</v>
      </c>
      <c r="AU225" s="227" t="s">
        <v>178</v>
      </c>
      <c r="AY225" s="20" t="s">
        <v>157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164</v>
      </c>
      <c r="BM225" s="227" t="s">
        <v>324</v>
      </c>
    </row>
    <row r="226" s="2" customFormat="1">
      <c r="A226" s="41"/>
      <c r="B226" s="42"/>
      <c r="C226" s="43"/>
      <c r="D226" s="229" t="s">
        <v>166</v>
      </c>
      <c r="E226" s="43"/>
      <c r="F226" s="230" t="s">
        <v>325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166</v>
      </c>
      <c r="AU226" s="20" t="s">
        <v>178</v>
      </c>
    </row>
    <row r="227" s="2" customFormat="1">
      <c r="A227" s="41"/>
      <c r="B227" s="42"/>
      <c r="C227" s="43"/>
      <c r="D227" s="234" t="s">
        <v>168</v>
      </c>
      <c r="E227" s="43"/>
      <c r="F227" s="235" t="s">
        <v>326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168</v>
      </c>
      <c r="AU227" s="20" t="s">
        <v>178</v>
      </c>
    </row>
    <row r="228" s="2" customFormat="1" ht="24.15" customHeight="1">
      <c r="A228" s="41"/>
      <c r="B228" s="42"/>
      <c r="C228" s="216" t="s">
        <v>7</v>
      </c>
      <c r="D228" s="216" t="s">
        <v>159</v>
      </c>
      <c r="E228" s="217" t="s">
        <v>327</v>
      </c>
      <c r="F228" s="218" t="s">
        <v>328</v>
      </c>
      <c r="G228" s="219" t="s">
        <v>323</v>
      </c>
      <c r="H228" s="220">
        <v>30</v>
      </c>
      <c r="I228" s="221"/>
      <c r="J228" s="222">
        <f>ROUND(I228*H228,2)</f>
        <v>0</v>
      </c>
      <c r="K228" s="218" t="s">
        <v>163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164</v>
      </c>
      <c r="AT228" s="227" t="s">
        <v>159</v>
      </c>
      <c r="AU228" s="227" t="s">
        <v>178</v>
      </c>
      <c r="AY228" s="20" t="s">
        <v>157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164</v>
      </c>
      <c r="BM228" s="227" t="s">
        <v>329</v>
      </c>
    </row>
    <row r="229" s="2" customFormat="1">
      <c r="A229" s="41"/>
      <c r="B229" s="42"/>
      <c r="C229" s="43"/>
      <c r="D229" s="229" t="s">
        <v>166</v>
      </c>
      <c r="E229" s="43"/>
      <c r="F229" s="230" t="s">
        <v>330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166</v>
      </c>
      <c r="AU229" s="20" t="s">
        <v>178</v>
      </c>
    </row>
    <row r="230" s="2" customFormat="1">
      <c r="A230" s="41"/>
      <c r="B230" s="42"/>
      <c r="C230" s="43"/>
      <c r="D230" s="234" t="s">
        <v>168</v>
      </c>
      <c r="E230" s="43"/>
      <c r="F230" s="235" t="s">
        <v>331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168</v>
      </c>
      <c r="AU230" s="20" t="s">
        <v>178</v>
      </c>
    </row>
    <row r="231" s="13" customFormat="1">
      <c r="A231" s="13"/>
      <c r="B231" s="236"/>
      <c r="C231" s="237"/>
      <c r="D231" s="229" t="s">
        <v>170</v>
      </c>
      <c r="E231" s="237"/>
      <c r="F231" s="239" t="s">
        <v>332</v>
      </c>
      <c r="G231" s="237"/>
      <c r="H231" s="240">
        <v>30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170</v>
      </c>
      <c r="AU231" s="246" t="s">
        <v>178</v>
      </c>
      <c r="AV231" s="13" t="s">
        <v>82</v>
      </c>
      <c r="AW231" s="13" t="s">
        <v>4</v>
      </c>
      <c r="AX231" s="13" t="s">
        <v>80</v>
      </c>
      <c r="AY231" s="246" t="s">
        <v>157</v>
      </c>
    </row>
    <row r="232" s="2" customFormat="1" ht="24.15" customHeight="1">
      <c r="A232" s="41"/>
      <c r="B232" s="42"/>
      <c r="C232" s="216" t="s">
        <v>333</v>
      </c>
      <c r="D232" s="216" t="s">
        <v>159</v>
      </c>
      <c r="E232" s="217" t="s">
        <v>334</v>
      </c>
      <c r="F232" s="218" t="s">
        <v>335</v>
      </c>
      <c r="G232" s="219" t="s">
        <v>323</v>
      </c>
      <c r="H232" s="220">
        <v>1</v>
      </c>
      <c r="I232" s="221"/>
      <c r="J232" s="222">
        <f>ROUND(I232*H232,2)</f>
        <v>0</v>
      </c>
      <c r="K232" s="218" t="s">
        <v>163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164</v>
      </c>
      <c r="AT232" s="227" t="s">
        <v>159</v>
      </c>
      <c r="AU232" s="227" t="s">
        <v>178</v>
      </c>
      <c r="AY232" s="20" t="s">
        <v>157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164</v>
      </c>
      <c r="BM232" s="227" t="s">
        <v>336</v>
      </c>
    </row>
    <row r="233" s="2" customFormat="1">
      <c r="A233" s="41"/>
      <c r="B233" s="42"/>
      <c r="C233" s="43"/>
      <c r="D233" s="229" t="s">
        <v>166</v>
      </c>
      <c r="E233" s="43"/>
      <c r="F233" s="230" t="s">
        <v>337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166</v>
      </c>
      <c r="AU233" s="20" t="s">
        <v>178</v>
      </c>
    </row>
    <row r="234" s="2" customFormat="1">
      <c r="A234" s="41"/>
      <c r="B234" s="42"/>
      <c r="C234" s="43"/>
      <c r="D234" s="234" t="s">
        <v>168</v>
      </c>
      <c r="E234" s="43"/>
      <c r="F234" s="235" t="s">
        <v>338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168</v>
      </c>
      <c r="AU234" s="20" t="s">
        <v>178</v>
      </c>
    </row>
    <row r="235" s="12" customFormat="1" ht="20.88" customHeight="1">
      <c r="A235" s="12"/>
      <c r="B235" s="200"/>
      <c r="C235" s="201"/>
      <c r="D235" s="202" t="s">
        <v>71</v>
      </c>
      <c r="E235" s="214" t="s">
        <v>339</v>
      </c>
      <c r="F235" s="214" t="s">
        <v>340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SUM(P236:P238)</f>
        <v>0</v>
      </c>
      <c r="Q235" s="208"/>
      <c r="R235" s="209">
        <f>SUM(R236:R238)</f>
        <v>0.016833600000000001</v>
      </c>
      <c r="S235" s="208"/>
      <c r="T235" s="210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80</v>
      </c>
      <c r="AT235" s="212" t="s">
        <v>71</v>
      </c>
      <c r="AU235" s="212" t="s">
        <v>82</v>
      </c>
      <c r="AY235" s="211" t="s">
        <v>157</v>
      </c>
      <c r="BK235" s="213">
        <f>SUM(BK236:BK238)</f>
        <v>0</v>
      </c>
    </row>
    <row r="236" s="2" customFormat="1" ht="24.15" customHeight="1">
      <c r="A236" s="41"/>
      <c r="B236" s="42"/>
      <c r="C236" s="216" t="s">
        <v>341</v>
      </c>
      <c r="D236" s="216" t="s">
        <v>159</v>
      </c>
      <c r="E236" s="217" t="s">
        <v>342</v>
      </c>
      <c r="F236" s="218" t="s">
        <v>343</v>
      </c>
      <c r="G236" s="219" t="s">
        <v>225</v>
      </c>
      <c r="H236" s="220">
        <v>420.83999999999998</v>
      </c>
      <c r="I236" s="221"/>
      <c r="J236" s="222">
        <f>ROUND(I236*H236,2)</f>
        <v>0</v>
      </c>
      <c r="K236" s="218" t="s">
        <v>163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4.0000000000000003E-05</v>
      </c>
      <c r="R236" s="225">
        <f>Q236*H236</f>
        <v>0.016833600000000001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164</v>
      </c>
      <c r="AT236" s="227" t="s">
        <v>159</v>
      </c>
      <c r="AU236" s="227" t="s">
        <v>178</v>
      </c>
      <c r="AY236" s="20" t="s">
        <v>157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164</v>
      </c>
      <c r="BM236" s="227" t="s">
        <v>344</v>
      </c>
    </row>
    <row r="237" s="2" customFormat="1">
      <c r="A237" s="41"/>
      <c r="B237" s="42"/>
      <c r="C237" s="43"/>
      <c r="D237" s="229" t="s">
        <v>166</v>
      </c>
      <c r="E237" s="43"/>
      <c r="F237" s="230" t="s">
        <v>345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166</v>
      </c>
      <c r="AU237" s="20" t="s">
        <v>178</v>
      </c>
    </row>
    <row r="238" s="2" customFormat="1">
      <c r="A238" s="41"/>
      <c r="B238" s="42"/>
      <c r="C238" s="43"/>
      <c r="D238" s="234" t="s">
        <v>168</v>
      </c>
      <c r="E238" s="43"/>
      <c r="F238" s="235" t="s">
        <v>346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168</v>
      </c>
      <c r="AU238" s="20" t="s">
        <v>178</v>
      </c>
    </row>
    <row r="239" s="12" customFormat="1" ht="20.88" customHeight="1">
      <c r="A239" s="12"/>
      <c r="B239" s="200"/>
      <c r="C239" s="201"/>
      <c r="D239" s="202" t="s">
        <v>71</v>
      </c>
      <c r="E239" s="214" t="s">
        <v>347</v>
      </c>
      <c r="F239" s="214" t="s">
        <v>348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SUM(P240:P292)</f>
        <v>0</v>
      </c>
      <c r="Q239" s="208"/>
      <c r="R239" s="209">
        <f>SUM(R240:R292)</f>
        <v>0</v>
      </c>
      <c r="S239" s="208"/>
      <c r="T239" s="210">
        <f>SUM(T240:T292)</f>
        <v>19.191513999999998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80</v>
      </c>
      <c r="AT239" s="212" t="s">
        <v>71</v>
      </c>
      <c r="AU239" s="212" t="s">
        <v>82</v>
      </c>
      <c r="AY239" s="211" t="s">
        <v>157</v>
      </c>
      <c r="BK239" s="213">
        <f>SUM(BK240:BK292)</f>
        <v>0</v>
      </c>
    </row>
    <row r="240" s="2" customFormat="1" ht="24.15" customHeight="1">
      <c r="A240" s="41"/>
      <c r="B240" s="42"/>
      <c r="C240" s="216" t="s">
        <v>349</v>
      </c>
      <c r="D240" s="216" t="s">
        <v>159</v>
      </c>
      <c r="E240" s="217" t="s">
        <v>350</v>
      </c>
      <c r="F240" s="218" t="s">
        <v>351</v>
      </c>
      <c r="G240" s="219" t="s">
        <v>225</v>
      </c>
      <c r="H240" s="220">
        <v>59.82</v>
      </c>
      <c r="I240" s="221"/>
      <c r="J240" s="222">
        <f>ROUND(I240*H240,2)</f>
        <v>0</v>
      </c>
      <c r="K240" s="218" t="s">
        <v>163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0.18099999999999999</v>
      </c>
      <c r="T240" s="226">
        <f>S240*H240</f>
        <v>10.82742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164</v>
      </c>
      <c r="AT240" s="227" t="s">
        <v>159</v>
      </c>
      <c r="AU240" s="227" t="s">
        <v>178</v>
      </c>
      <c r="AY240" s="20" t="s">
        <v>157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164</v>
      </c>
      <c r="BM240" s="227" t="s">
        <v>352</v>
      </c>
    </row>
    <row r="241" s="2" customFormat="1">
      <c r="A241" s="41"/>
      <c r="B241" s="42"/>
      <c r="C241" s="43"/>
      <c r="D241" s="229" t="s">
        <v>166</v>
      </c>
      <c r="E241" s="43"/>
      <c r="F241" s="230" t="s">
        <v>353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166</v>
      </c>
      <c r="AU241" s="20" t="s">
        <v>178</v>
      </c>
    </row>
    <row r="242" s="2" customFormat="1">
      <c r="A242" s="41"/>
      <c r="B242" s="42"/>
      <c r="C242" s="43"/>
      <c r="D242" s="234" t="s">
        <v>168</v>
      </c>
      <c r="E242" s="43"/>
      <c r="F242" s="235" t="s">
        <v>354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168</v>
      </c>
      <c r="AU242" s="20" t="s">
        <v>178</v>
      </c>
    </row>
    <row r="243" s="15" customFormat="1">
      <c r="A243" s="15"/>
      <c r="B243" s="258"/>
      <c r="C243" s="259"/>
      <c r="D243" s="229" t="s">
        <v>170</v>
      </c>
      <c r="E243" s="260" t="s">
        <v>19</v>
      </c>
      <c r="F243" s="261" t="s">
        <v>231</v>
      </c>
      <c r="G243" s="259"/>
      <c r="H243" s="260" t="s">
        <v>19</v>
      </c>
      <c r="I243" s="262"/>
      <c r="J243" s="259"/>
      <c r="K243" s="259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170</v>
      </c>
      <c r="AU243" s="267" t="s">
        <v>178</v>
      </c>
      <c r="AV243" s="15" t="s">
        <v>80</v>
      </c>
      <c r="AW243" s="15" t="s">
        <v>33</v>
      </c>
      <c r="AX243" s="15" t="s">
        <v>72</v>
      </c>
      <c r="AY243" s="267" t="s">
        <v>157</v>
      </c>
    </row>
    <row r="244" s="13" customFormat="1">
      <c r="A244" s="13"/>
      <c r="B244" s="236"/>
      <c r="C244" s="237"/>
      <c r="D244" s="229" t="s">
        <v>170</v>
      </c>
      <c r="E244" s="238" t="s">
        <v>19</v>
      </c>
      <c r="F244" s="239" t="s">
        <v>355</v>
      </c>
      <c r="G244" s="237"/>
      <c r="H244" s="240">
        <v>7.3200000000000003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170</v>
      </c>
      <c r="AU244" s="246" t="s">
        <v>178</v>
      </c>
      <c r="AV244" s="13" t="s">
        <v>82</v>
      </c>
      <c r="AW244" s="13" t="s">
        <v>33</v>
      </c>
      <c r="AX244" s="13" t="s">
        <v>72</v>
      </c>
      <c r="AY244" s="246" t="s">
        <v>157</v>
      </c>
    </row>
    <row r="245" s="13" customFormat="1">
      <c r="A245" s="13"/>
      <c r="B245" s="236"/>
      <c r="C245" s="237"/>
      <c r="D245" s="229" t="s">
        <v>170</v>
      </c>
      <c r="E245" s="238" t="s">
        <v>19</v>
      </c>
      <c r="F245" s="239" t="s">
        <v>356</v>
      </c>
      <c r="G245" s="237"/>
      <c r="H245" s="240">
        <v>13.800000000000001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170</v>
      </c>
      <c r="AU245" s="246" t="s">
        <v>178</v>
      </c>
      <c r="AV245" s="13" t="s">
        <v>82</v>
      </c>
      <c r="AW245" s="13" t="s">
        <v>33</v>
      </c>
      <c r="AX245" s="13" t="s">
        <v>72</v>
      </c>
      <c r="AY245" s="246" t="s">
        <v>157</v>
      </c>
    </row>
    <row r="246" s="13" customFormat="1">
      <c r="A246" s="13"/>
      <c r="B246" s="236"/>
      <c r="C246" s="237"/>
      <c r="D246" s="229" t="s">
        <v>170</v>
      </c>
      <c r="E246" s="238" t="s">
        <v>19</v>
      </c>
      <c r="F246" s="239" t="s">
        <v>357</v>
      </c>
      <c r="G246" s="237"/>
      <c r="H246" s="240">
        <v>10.050000000000001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170</v>
      </c>
      <c r="AU246" s="246" t="s">
        <v>178</v>
      </c>
      <c r="AV246" s="13" t="s">
        <v>82</v>
      </c>
      <c r="AW246" s="13" t="s">
        <v>33</v>
      </c>
      <c r="AX246" s="13" t="s">
        <v>72</v>
      </c>
      <c r="AY246" s="246" t="s">
        <v>157</v>
      </c>
    </row>
    <row r="247" s="15" customFormat="1">
      <c r="A247" s="15"/>
      <c r="B247" s="258"/>
      <c r="C247" s="259"/>
      <c r="D247" s="229" t="s">
        <v>170</v>
      </c>
      <c r="E247" s="260" t="s">
        <v>19</v>
      </c>
      <c r="F247" s="261" t="s">
        <v>213</v>
      </c>
      <c r="G247" s="259"/>
      <c r="H247" s="260" t="s">
        <v>19</v>
      </c>
      <c r="I247" s="262"/>
      <c r="J247" s="259"/>
      <c r="K247" s="259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170</v>
      </c>
      <c r="AU247" s="267" t="s">
        <v>178</v>
      </c>
      <c r="AV247" s="15" t="s">
        <v>80</v>
      </c>
      <c r="AW247" s="15" t="s">
        <v>33</v>
      </c>
      <c r="AX247" s="15" t="s">
        <v>72</v>
      </c>
      <c r="AY247" s="267" t="s">
        <v>157</v>
      </c>
    </row>
    <row r="248" s="13" customFormat="1">
      <c r="A248" s="13"/>
      <c r="B248" s="236"/>
      <c r="C248" s="237"/>
      <c r="D248" s="229" t="s">
        <v>170</v>
      </c>
      <c r="E248" s="238" t="s">
        <v>19</v>
      </c>
      <c r="F248" s="239" t="s">
        <v>358</v>
      </c>
      <c r="G248" s="237"/>
      <c r="H248" s="240">
        <v>12.6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170</v>
      </c>
      <c r="AU248" s="246" t="s">
        <v>178</v>
      </c>
      <c r="AV248" s="13" t="s">
        <v>82</v>
      </c>
      <c r="AW248" s="13" t="s">
        <v>33</v>
      </c>
      <c r="AX248" s="13" t="s">
        <v>72</v>
      </c>
      <c r="AY248" s="246" t="s">
        <v>157</v>
      </c>
    </row>
    <row r="249" s="15" customFormat="1">
      <c r="A249" s="15"/>
      <c r="B249" s="258"/>
      <c r="C249" s="259"/>
      <c r="D249" s="229" t="s">
        <v>170</v>
      </c>
      <c r="E249" s="260" t="s">
        <v>19</v>
      </c>
      <c r="F249" s="261" t="s">
        <v>236</v>
      </c>
      <c r="G249" s="259"/>
      <c r="H249" s="260" t="s">
        <v>19</v>
      </c>
      <c r="I249" s="262"/>
      <c r="J249" s="259"/>
      <c r="K249" s="259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170</v>
      </c>
      <c r="AU249" s="267" t="s">
        <v>178</v>
      </c>
      <c r="AV249" s="15" t="s">
        <v>80</v>
      </c>
      <c r="AW249" s="15" t="s">
        <v>33</v>
      </c>
      <c r="AX249" s="15" t="s">
        <v>72</v>
      </c>
      <c r="AY249" s="267" t="s">
        <v>157</v>
      </c>
    </row>
    <row r="250" s="13" customFormat="1">
      <c r="A250" s="13"/>
      <c r="B250" s="236"/>
      <c r="C250" s="237"/>
      <c r="D250" s="229" t="s">
        <v>170</v>
      </c>
      <c r="E250" s="238" t="s">
        <v>19</v>
      </c>
      <c r="F250" s="239" t="s">
        <v>359</v>
      </c>
      <c r="G250" s="237"/>
      <c r="H250" s="240">
        <v>16.050000000000001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170</v>
      </c>
      <c r="AU250" s="246" t="s">
        <v>178</v>
      </c>
      <c r="AV250" s="13" t="s">
        <v>82</v>
      </c>
      <c r="AW250" s="13" t="s">
        <v>33</v>
      </c>
      <c r="AX250" s="13" t="s">
        <v>72</v>
      </c>
      <c r="AY250" s="246" t="s">
        <v>157</v>
      </c>
    </row>
    <row r="251" s="14" customFormat="1">
      <c r="A251" s="14"/>
      <c r="B251" s="247"/>
      <c r="C251" s="248"/>
      <c r="D251" s="229" t="s">
        <v>170</v>
      </c>
      <c r="E251" s="249" t="s">
        <v>19</v>
      </c>
      <c r="F251" s="250" t="s">
        <v>172</v>
      </c>
      <c r="G251" s="248"/>
      <c r="H251" s="251">
        <v>59.82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170</v>
      </c>
      <c r="AU251" s="257" t="s">
        <v>178</v>
      </c>
      <c r="AV251" s="14" t="s">
        <v>164</v>
      </c>
      <c r="AW251" s="14" t="s">
        <v>33</v>
      </c>
      <c r="AX251" s="14" t="s">
        <v>80</v>
      </c>
      <c r="AY251" s="257" t="s">
        <v>157</v>
      </c>
    </row>
    <row r="252" s="2" customFormat="1" ht="24.15" customHeight="1">
      <c r="A252" s="41"/>
      <c r="B252" s="42"/>
      <c r="C252" s="216" t="s">
        <v>360</v>
      </c>
      <c r="D252" s="216" t="s">
        <v>159</v>
      </c>
      <c r="E252" s="217" t="s">
        <v>361</v>
      </c>
      <c r="F252" s="218" t="s">
        <v>362</v>
      </c>
      <c r="G252" s="219" t="s">
        <v>162</v>
      </c>
      <c r="H252" s="220">
        <v>2.105</v>
      </c>
      <c r="I252" s="221"/>
      <c r="J252" s="222">
        <f>ROUND(I252*H252,2)</f>
        <v>0</v>
      </c>
      <c r="K252" s="218" t="s">
        <v>163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1.8</v>
      </c>
      <c r="T252" s="226">
        <f>S252*H252</f>
        <v>3.7890000000000001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164</v>
      </c>
      <c r="AT252" s="227" t="s">
        <v>159</v>
      </c>
      <c r="AU252" s="227" t="s">
        <v>178</v>
      </c>
      <c r="AY252" s="20" t="s">
        <v>157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164</v>
      </c>
      <c r="BM252" s="227" t="s">
        <v>363</v>
      </c>
    </row>
    <row r="253" s="2" customFormat="1">
      <c r="A253" s="41"/>
      <c r="B253" s="42"/>
      <c r="C253" s="43"/>
      <c r="D253" s="229" t="s">
        <v>166</v>
      </c>
      <c r="E253" s="43"/>
      <c r="F253" s="230" t="s">
        <v>364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166</v>
      </c>
      <c r="AU253" s="20" t="s">
        <v>178</v>
      </c>
    </row>
    <row r="254" s="2" customFormat="1">
      <c r="A254" s="41"/>
      <c r="B254" s="42"/>
      <c r="C254" s="43"/>
      <c r="D254" s="234" t="s">
        <v>168</v>
      </c>
      <c r="E254" s="43"/>
      <c r="F254" s="235" t="s">
        <v>365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168</v>
      </c>
      <c r="AU254" s="20" t="s">
        <v>178</v>
      </c>
    </row>
    <row r="255" s="15" customFormat="1">
      <c r="A255" s="15"/>
      <c r="B255" s="258"/>
      <c r="C255" s="259"/>
      <c r="D255" s="229" t="s">
        <v>170</v>
      </c>
      <c r="E255" s="260" t="s">
        <v>19</v>
      </c>
      <c r="F255" s="261" t="s">
        <v>213</v>
      </c>
      <c r="G255" s="259"/>
      <c r="H255" s="260" t="s">
        <v>19</v>
      </c>
      <c r="I255" s="262"/>
      <c r="J255" s="259"/>
      <c r="K255" s="259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170</v>
      </c>
      <c r="AU255" s="267" t="s">
        <v>178</v>
      </c>
      <c r="AV255" s="15" t="s">
        <v>80</v>
      </c>
      <c r="AW255" s="15" t="s">
        <v>33</v>
      </c>
      <c r="AX255" s="15" t="s">
        <v>72</v>
      </c>
      <c r="AY255" s="267" t="s">
        <v>157</v>
      </c>
    </row>
    <row r="256" s="13" customFormat="1">
      <c r="A256" s="13"/>
      <c r="B256" s="236"/>
      <c r="C256" s="237"/>
      <c r="D256" s="229" t="s">
        <v>170</v>
      </c>
      <c r="E256" s="238" t="s">
        <v>19</v>
      </c>
      <c r="F256" s="239" t="s">
        <v>366</v>
      </c>
      <c r="G256" s="237"/>
      <c r="H256" s="240">
        <v>0.83699999999999997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170</v>
      </c>
      <c r="AU256" s="246" t="s">
        <v>178</v>
      </c>
      <c r="AV256" s="13" t="s">
        <v>82</v>
      </c>
      <c r="AW256" s="13" t="s">
        <v>33</v>
      </c>
      <c r="AX256" s="13" t="s">
        <v>72</v>
      </c>
      <c r="AY256" s="246" t="s">
        <v>157</v>
      </c>
    </row>
    <row r="257" s="15" customFormat="1">
      <c r="A257" s="15"/>
      <c r="B257" s="258"/>
      <c r="C257" s="259"/>
      <c r="D257" s="229" t="s">
        <v>170</v>
      </c>
      <c r="E257" s="260" t="s">
        <v>19</v>
      </c>
      <c r="F257" s="261" t="s">
        <v>236</v>
      </c>
      <c r="G257" s="259"/>
      <c r="H257" s="260" t="s">
        <v>19</v>
      </c>
      <c r="I257" s="262"/>
      <c r="J257" s="259"/>
      <c r="K257" s="259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170</v>
      </c>
      <c r="AU257" s="267" t="s">
        <v>178</v>
      </c>
      <c r="AV257" s="15" t="s">
        <v>80</v>
      </c>
      <c r="AW257" s="15" t="s">
        <v>33</v>
      </c>
      <c r="AX257" s="15" t="s">
        <v>72</v>
      </c>
      <c r="AY257" s="267" t="s">
        <v>157</v>
      </c>
    </row>
    <row r="258" s="13" customFormat="1">
      <c r="A258" s="13"/>
      <c r="B258" s="236"/>
      <c r="C258" s="237"/>
      <c r="D258" s="229" t="s">
        <v>170</v>
      </c>
      <c r="E258" s="238" t="s">
        <v>19</v>
      </c>
      <c r="F258" s="239" t="s">
        <v>366</v>
      </c>
      <c r="G258" s="237"/>
      <c r="H258" s="240">
        <v>0.83699999999999997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170</v>
      </c>
      <c r="AU258" s="246" t="s">
        <v>178</v>
      </c>
      <c r="AV258" s="13" t="s">
        <v>82</v>
      </c>
      <c r="AW258" s="13" t="s">
        <v>33</v>
      </c>
      <c r="AX258" s="13" t="s">
        <v>72</v>
      </c>
      <c r="AY258" s="246" t="s">
        <v>157</v>
      </c>
    </row>
    <row r="259" s="13" customFormat="1">
      <c r="A259" s="13"/>
      <c r="B259" s="236"/>
      <c r="C259" s="237"/>
      <c r="D259" s="229" t="s">
        <v>170</v>
      </c>
      <c r="E259" s="238" t="s">
        <v>19</v>
      </c>
      <c r="F259" s="239" t="s">
        <v>367</v>
      </c>
      <c r="G259" s="237"/>
      <c r="H259" s="240">
        <v>0.43099999999999999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170</v>
      </c>
      <c r="AU259" s="246" t="s">
        <v>178</v>
      </c>
      <c r="AV259" s="13" t="s">
        <v>82</v>
      </c>
      <c r="AW259" s="13" t="s">
        <v>33</v>
      </c>
      <c r="AX259" s="13" t="s">
        <v>72</v>
      </c>
      <c r="AY259" s="246" t="s">
        <v>157</v>
      </c>
    </row>
    <row r="260" s="14" customFormat="1">
      <c r="A260" s="14"/>
      <c r="B260" s="247"/>
      <c r="C260" s="248"/>
      <c r="D260" s="229" t="s">
        <v>170</v>
      </c>
      <c r="E260" s="249" t="s">
        <v>19</v>
      </c>
      <c r="F260" s="250" t="s">
        <v>172</v>
      </c>
      <c r="G260" s="248"/>
      <c r="H260" s="251">
        <v>2.105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170</v>
      </c>
      <c r="AU260" s="257" t="s">
        <v>178</v>
      </c>
      <c r="AV260" s="14" t="s">
        <v>164</v>
      </c>
      <c r="AW260" s="14" t="s">
        <v>33</v>
      </c>
      <c r="AX260" s="14" t="s">
        <v>80</v>
      </c>
      <c r="AY260" s="257" t="s">
        <v>157</v>
      </c>
    </row>
    <row r="261" s="2" customFormat="1" ht="24.15" customHeight="1">
      <c r="A261" s="41"/>
      <c r="B261" s="42"/>
      <c r="C261" s="216" t="s">
        <v>368</v>
      </c>
      <c r="D261" s="216" t="s">
        <v>159</v>
      </c>
      <c r="E261" s="217" t="s">
        <v>369</v>
      </c>
      <c r="F261" s="218" t="s">
        <v>370</v>
      </c>
      <c r="G261" s="219" t="s">
        <v>162</v>
      </c>
      <c r="H261" s="220">
        <v>1.3859999999999999</v>
      </c>
      <c r="I261" s="221"/>
      <c r="J261" s="222">
        <f>ROUND(I261*H261,2)</f>
        <v>0</v>
      </c>
      <c r="K261" s="218" t="s">
        <v>163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1.8</v>
      </c>
      <c r="T261" s="226">
        <f>S261*H261</f>
        <v>2.4947999999999997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164</v>
      </c>
      <c r="AT261" s="227" t="s">
        <v>159</v>
      </c>
      <c r="AU261" s="227" t="s">
        <v>178</v>
      </c>
      <c r="AY261" s="20" t="s">
        <v>157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164</v>
      </c>
      <c r="BM261" s="227" t="s">
        <v>371</v>
      </c>
    </row>
    <row r="262" s="2" customFormat="1">
      <c r="A262" s="41"/>
      <c r="B262" s="42"/>
      <c r="C262" s="43"/>
      <c r="D262" s="229" t="s">
        <v>166</v>
      </c>
      <c r="E262" s="43"/>
      <c r="F262" s="230" t="s">
        <v>372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166</v>
      </c>
      <c r="AU262" s="20" t="s">
        <v>178</v>
      </c>
    </row>
    <row r="263" s="2" customFormat="1">
      <c r="A263" s="41"/>
      <c r="B263" s="42"/>
      <c r="C263" s="43"/>
      <c r="D263" s="234" t="s">
        <v>168</v>
      </c>
      <c r="E263" s="43"/>
      <c r="F263" s="235" t="s">
        <v>373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168</v>
      </c>
      <c r="AU263" s="20" t="s">
        <v>178</v>
      </c>
    </row>
    <row r="264" s="15" customFormat="1">
      <c r="A264" s="15"/>
      <c r="B264" s="258"/>
      <c r="C264" s="259"/>
      <c r="D264" s="229" t="s">
        <v>170</v>
      </c>
      <c r="E264" s="260" t="s">
        <v>19</v>
      </c>
      <c r="F264" s="261" t="s">
        <v>213</v>
      </c>
      <c r="G264" s="259"/>
      <c r="H264" s="260" t="s">
        <v>19</v>
      </c>
      <c r="I264" s="262"/>
      <c r="J264" s="259"/>
      <c r="K264" s="259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170</v>
      </c>
      <c r="AU264" s="267" t="s">
        <v>178</v>
      </c>
      <c r="AV264" s="15" t="s">
        <v>80</v>
      </c>
      <c r="AW264" s="15" t="s">
        <v>33</v>
      </c>
      <c r="AX264" s="15" t="s">
        <v>72</v>
      </c>
      <c r="AY264" s="267" t="s">
        <v>157</v>
      </c>
    </row>
    <row r="265" s="13" customFormat="1">
      <c r="A265" s="13"/>
      <c r="B265" s="236"/>
      <c r="C265" s="237"/>
      <c r="D265" s="229" t="s">
        <v>170</v>
      </c>
      <c r="E265" s="238" t="s">
        <v>19</v>
      </c>
      <c r="F265" s="239" t="s">
        <v>374</v>
      </c>
      <c r="G265" s="237"/>
      <c r="H265" s="240">
        <v>1.3859999999999999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170</v>
      </c>
      <c r="AU265" s="246" t="s">
        <v>178</v>
      </c>
      <c r="AV265" s="13" t="s">
        <v>82</v>
      </c>
      <c r="AW265" s="13" t="s">
        <v>33</v>
      </c>
      <c r="AX265" s="13" t="s">
        <v>72</v>
      </c>
      <c r="AY265" s="246" t="s">
        <v>157</v>
      </c>
    </row>
    <row r="266" s="14" customFormat="1">
      <c r="A266" s="14"/>
      <c r="B266" s="247"/>
      <c r="C266" s="248"/>
      <c r="D266" s="229" t="s">
        <v>170</v>
      </c>
      <c r="E266" s="249" t="s">
        <v>19</v>
      </c>
      <c r="F266" s="250" t="s">
        <v>172</v>
      </c>
      <c r="G266" s="248"/>
      <c r="H266" s="251">
        <v>1.3859999999999999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170</v>
      </c>
      <c r="AU266" s="257" t="s">
        <v>178</v>
      </c>
      <c r="AV266" s="14" t="s">
        <v>164</v>
      </c>
      <c r="AW266" s="14" t="s">
        <v>33</v>
      </c>
      <c r="AX266" s="14" t="s">
        <v>80</v>
      </c>
      <c r="AY266" s="257" t="s">
        <v>157</v>
      </c>
    </row>
    <row r="267" s="2" customFormat="1" ht="24.15" customHeight="1">
      <c r="A267" s="41"/>
      <c r="B267" s="42"/>
      <c r="C267" s="216" t="s">
        <v>375</v>
      </c>
      <c r="D267" s="216" t="s">
        <v>159</v>
      </c>
      <c r="E267" s="217" t="s">
        <v>376</v>
      </c>
      <c r="F267" s="218" t="s">
        <v>377</v>
      </c>
      <c r="G267" s="219" t="s">
        <v>225</v>
      </c>
      <c r="H267" s="220">
        <v>49.189999999999998</v>
      </c>
      <c r="I267" s="221"/>
      <c r="J267" s="222">
        <f>ROUND(I267*H267,2)</f>
        <v>0</v>
      </c>
      <c r="K267" s="218" t="s">
        <v>163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0.035000000000000003</v>
      </c>
      <c r="T267" s="226">
        <f>S267*H267</f>
        <v>1.7216500000000001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164</v>
      </c>
      <c r="AT267" s="227" t="s">
        <v>159</v>
      </c>
      <c r="AU267" s="227" t="s">
        <v>178</v>
      </c>
      <c r="AY267" s="20" t="s">
        <v>157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164</v>
      </c>
      <c r="BM267" s="227" t="s">
        <v>378</v>
      </c>
    </row>
    <row r="268" s="2" customFormat="1">
      <c r="A268" s="41"/>
      <c r="B268" s="42"/>
      <c r="C268" s="43"/>
      <c r="D268" s="229" t="s">
        <v>166</v>
      </c>
      <c r="E268" s="43"/>
      <c r="F268" s="230" t="s">
        <v>379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166</v>
      </c>
      <c r="AU268" s="20" t="s">
        <v>178</v>
      </c>
    </row>
    <row r="269" s="2" customFormat="1">
      <c r="A269" s="41"/>
      <c r="B269" s="42"/>
      <c r="C269" s="43"/>
      <c r="D269" s="234" t="s">
        <v>168</v>
      </c>
      <c r="E269" s="43"/>
      <c r="F269" s="235" t="s">
        <v>380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168</v>
      </c>
      <c r="AU269" s="20" t="s">
        <v>178</v>
      </c>
    </row>
    <row r="270" s="15" customFormat="1">
      <c r="A270" s="15"/>
      <c r="B270" s="258"/>
      <c r="C270" s="259"/>
      <c r="D270" s="229" t="s">
        <v>170</v>
      </c>
      <c r="E270" s="260" t="s">
        <v>19</v>
      </c>
      <c r="F270" s="261" t="s">
        <v>231</v>
      </c>
      <c r="G270" s="259"/>
      <c r="H270" s="260" t="s">
        <v>19</v>
      </c>
      <c r="I270" s="262"/>
      <c r="J270" s="259"/>
      <c r="K270" s="259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170</v>
      </c>
      <c r="AU270" s="267" t="s">
        <v>178</v>
      </c>
      <c r="AV270" s="15" t="s">
        <v>80</v>
      </c>
      <c r="AW270" s="15" t="s">
        <v>33</v>
      </c>
      <c r="AX270" s="15" t="s">
        <v>72</v>
      </c>
      <c r="AY270" s="267" t="s">
        <v>157</v>
      </c>
    </row>
    <row r="271" s="15" customFormat="1">
      <c r="A271" s="15"/>
      <c r="B271" s="258"/>
      <c r="C271" s="259"/>
      <c r="D271" s="229" t="s">
        <v>170</v>
      </c>
      <c r="E271" s="260" t="s">
        <v>19</v>
      </c>
      <c r="F271" s="261" t="s">
        <v>381</v>
      </c>
      <c r="G271" s="259"/>
      <c r="H271" s="260" t="s">
        <v>19</v>
      </c>
      <c r="I271" s="262"/>
      <c r="J271" s="259"/>
      <c r="K271" s="259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170</v>
      </c>
      <c r="AU271" s="267" t="s">
        <v>178</v>
      </c>
      <c r="AV271" s="15" t="s">
        <v>80</v>
      </c>
      <c r="AW271" s="15" t="s">
        <v>33</v>
      </c>
      <c r="AX271" s="15" t="s">
        <v>72</v>
      </c>
      <c r="AY271" s="267" t="s">
        <v>157</v>
      </c>
    </row>
    <row r="272" s="13" customFormat="1">
      <c r="A272" s="13"/>
      <c r="B272" s="236"/>
      <c r="C272" s="237"/>
      <c r="D272" s="229" t="s">
        <v>170</v>
      </c>
      <c r="E272" s="238" t="s">
        <v>19</v>
      </c>
      <c r="F272" s="239" t="s">
        <v>382</v>
      </c>
      <c r="G272" s="237"/>
      <c r="H272" s="240">
        <v>14.800000000000001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170</v>
      </c>
      <c r="AU272" s="246" t="s">
        <v>178</v>
      </c>
      <c r="AV272" s="13" t="s">
        <v>82</v>
      </c>
      <c r="AW272" s="13" t="s">
        <v>33</v>
      </c>
      <c r="AX272" s="13" t="s">
        <v>72</v>
      </c>
      <c r="AY272" s="246" t="s">
        <v>157</v>
      </c>
    </row>
    <row r="273" s="15" customFormat="1">
      <c r="A273" s="15"/>
      <c r="B273" s="258"/>
      <c r="C273" s="259"/>
      <c r="D273" s="229" t="s">
        <v>170</v>
      </c>
      <c r="E273" s="260" t="s">
        <v>19</v>
      </c>
      <c r="F273" s="261" t="s">
        <v>213</v>
      </c>
      <c r="G273" s="259"/>
      <c r="H273" s="260" t="s">
        <v>19</v>
      </c>
      <c r="I273" s="262"/>
      <c r="J273" s="259"/>
      <c r="K273" s="259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170</v>
      </c>
      <c r="AU273" s="267" t="s">
        <v>178</v>
      </c>
      <c r="AV273" s="15" t="s">
        <v>80</v>
      </c>
      <c r="AW273" s="15" t="s">
        <v>33</v>
      </c>
      <c r="AX273" s="15" t="s">
        <v>72</v>
      </c>
      <c r="AY273" s="267" t="s">
        <v>157</v>
      </c>
    </row>
    <row r="274" s="15" customFormat="1">
      <c r="A274" s="15"/>
      <c r="B274" s="258"/>
      <c r="C274" s="259"/>
      <c r="D274" s="229" t="s">
        <v>170</v>
      </c>
      <c r="E274" s="260" t="s">
        <v>19</v>
      </c>
      <c r="F274" s="261" t="s">
        <v>383</v>
      </c>
      <c r="G274" s="259"/>
      <c r="H274" s="260" t="s">
        <v>19</v>
      </c>
      <c r="I274" s="262"/>
      <c r="J274" s="259"/>
      <c r="K274" s="259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170</v>
      </c>
      <c r="AU274" s="267" t="s">
        <v>178</v>
      </c>
      <c r="AV274" s="15" t="s">
        <v>80</v>
      </c>
      <c r="AW274" s="15" t="s">
        <v>33</v>
      </c>
      <c r="AX274" s="15" t="s">
        <v>72</v>
      </c>
      <c r="AY274" s="267" t="s">
        <v>157</v>
      </c>
    </row>
    <row r="275" s="13" customFormat="1">
      <c r="A275" s="13"/>
      <c r="B275" s="236"/>
      <c r="C275" s="237"/>
      <c r="D275" s="229" t="s">
        <v>170</v>
      </c>
      <c r="E275" s="238" t="s">
        <v>19</v>
      </c>
      <c r="F275" s="239" t="s">
        <v>384</v>
      </c>
      <c r="G275" s="237"/>
      <c r="H275" s="240">
        <v>14.84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170</v>
      </c>
      <c r="AU275" s="246" t="s">
        <v>178</v>
      </c>
      <c r="AV275" s="13" t="s">
        <v>82</v>
      </c>
      <c r="AW275" s="13" t="s">
        <v>33</v>
      </c>
      <c r="AX275" s="13" t="s">
        <v>72</v>
      </c>
      <c r="AY275" s="246" t="s">
        <v>157</v>
      </c>
    </row>
    <row r="276" s="15" customFormat="1">
      <c r="A276" s="15"/>
      <c r="B276" s="258"/>
      <c r="C276" s="259"/>
      <c r="D276" s="229" t="s">
        <v>170</v>
      </c>
      <c r="E276" s="260" t="s">
        <v>19</v>
      </c>
      <c r="F276" s="261" t="s">
        <v>236</v>
      </c>
      <c r="G276" s="259"/>
      <c r="H276" s="260" t="s">
        <v>19</v>
      </c>
      <c r="I276" s="262"/>
      <c r="J276" s="259"/>
      <c r="K276" s="259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170</v>
      </c>
      <c r="AU276" s="267" t="s">
        <v>178</v>
      </c>
      <c r="AV276" s="15" t="s">
        <v>80</v>
      </c>
      <c r="AW276" s="15" t="s">
        <v>33</v>
      </c>
      <c r="AX276" s="15" t="s">
        <v>72</v>
      </c>
      <c r="AY276" s="267" t="s">
        <v>157</v>
      </c>
    </row>
    <row r="277" s="15" customFormat="1">
      <c r="A277" s="15"/>
      <c r="B277" s="258"/>
      <c r="C277" s="259"/>
      <c r="D277" s="229" t="s">
        <v>170</v>
      </c>
      <c r="E277" s="260" t="s">
        <v>19</v>
      </c>
      <c r="F277" s="261" t="s">
        <v>383</v>
      </c>
      <c r="G277" s="259"/>
      <c r="H277" s="260" t="s">
        <v>19</v>
      </c>
      <c r="I277" s="262"/>
      <c r="J277" s="259"/>
      <c r="K277" s="259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170</v>
      </c>
      <c r="AU277" s="267" t="s">
        <v>178</v>
      </c>
      <c r="AV277" s="15" t="s">
        <v>80</v>
      </c>
      <c r="AW277" s="15" t="s">
        <v>33</v>
      </c>
      <c r="AX277" s="15" t="s">
        <v>72</v>
      </c>
      <c r="AY277" s="267" t="s">
        <v>157</v>
      </c>
    </row>
    <row r="278" s="13" customFormat="1">
      <c r="A278" s="13"/>
      <c r="B278" s="236"/>
      <c r="C278" s="237"/>
      <c r="D278" s="229" t="s">
        <v>170</v>
      </c>
      <c r="E278" s="238" t="s">
        <v>19</v>
      </c>
      <c r="F278" s="239" t="s">
        <v>385</v>
      </c>
      <c r="G278" s="237"/>
      <c r="H278" s="240">
        <v>19.550000000000001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170</v>
      </c>
      <c r="AU278" s="246" t="s">
        <v>178</v>
      </c>
      <c r="AV278" s="13" t="s">
        <v>82</v>
      </c>
      <c r="AW278" s="13" t="s">
        <v>33</v>
      </c>
      <c r="AX278" s="13" t="s">
        <v>72</v>
      </c>
      <c r="AY278" s="246" t="s">
        <v>157</v>
      </c>
    </row>
    <row r="279" s="14" customFormat="1">
      <c r="A279" s="14"/>
      <c r="B279" s="247"/>
      <c r="C279" s="248"/>
      <c r="D279" s="229" t="s">
        <v>170</v>
      </c>
      <c r="E279" s="249" t="s">
        <v>19</v>
      </c>
      <c r="F279" s="250" t="s">
        <v>172</v>
      </c>
      <c r="G279" s="248"/>
      <c r="H279" s="251">
        <v>49.189999999999998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170</v>
      </c>
      <c r="AU279" s="257" t="s">
        <v>178</v>
      </c>
      <c r="AV279" s="14" t="s">
        <v>164</v>
      </c>
      <c r="AW279" s="14" t="s">
        <v>33</v>
      </c>
      <c r="AX279" s="14" t="s">
        <v>80</v>
      </c>
      <c r="AY279" s="257" t="s">
        <v>157</v>
      </c>
    </row>
    <row r="280" s="2" customFormat="1" ht="21.75" customHeight="1">
      <c r="A280" s="41"/>
      <c r="B280" s="42"/>
      <c r="C280" s="216" t="s">
        <v>386</v>
      </c>
      <c r="D280" s="216" t="s">
        <v>159</v>
      </c>
      <c r="E280" s="217" t="s">
        <v>387</v>
      </c>
      <c r="F280" s="218" t="s">
        <v>388</v>
      </c>
      <c r="G280" s="219" t="s">
        <v>225</v>
      </c>
      <c r="H280" s="220">
        <v>4</v>
      </c>
      <c r="I280" s="221"/>
      <c r="J280" s="222">
        <f>ROUND(I280*H280,2)</f>
        <v>0</v>
      </c>
      <c r="K280" s="218" t="s">
        <v>163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0.075999999999999998</v>
      </c>
      <c r="T280" s="226">
        <f>S280*H280</f>
        <v>0.30399999999999999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164</v>
      </c>
      <c r="AT280" s="227" t="s">
        <v>159</v>
      </c>
      <c r="AU280" s="227" t="s">
        <v>178</v>
      </c>
      <c r="AY280" s="20" t="s">
        <v>157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164</v>
      </c>
      <c r="BM280" s="227" t="s">
        <v>389</v>
      </c>
    </row>
    <row r="281" s="2" customFormat="1">
      <c r="A281" s="41"/>
      <c r="B281" s="42"/>
      <c r="C281" s="43"/>
      <c r="D281" s="229" t="s">
        <v>166</v>
      </c>
      <c r="E281" s="43"/>
      <c r="F281" s="230" t="s">
        <v>390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166</v>
      </c>
      <c r="AU281" s="20" t="s">
        <v>178</v>
      </c>
    </row>
    <row r="282" s="2" customFormat="1">
      <c r="A282" s="41"/>
      <c r="B282" s="42"/>
      <c r="C282" s="43"/>
      <c r="D282" s="234" t="s">
        <v>168</v>
      </c>
      <c r="E282" s="43"/>
      <c r="F282" s="235" t="s">
        <v>391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168</v>
      </c>
      <c r="AU282" s="20" t="s">
        <v>178</v>
      </c>
    </row>
    <row r="283" s="15" customFormat="1">
      <c r="A283" s="15"/>
      <c r="B283" s="258"/>
      <c r="C283" s="259"/>
      <c r="D283" s="229" t="s">
        <v>170</v>
      </c>
      <c r="E283" s="260" t="s">
        <v>19</v>
      </c>
      <c r="F283" s="261" t="s">
        <v>213</v>
      </c>
      <c r="G283" s="259"/>
      <c r="H283" s="260" t="s">
        <v>19</v>
      </c>
      <c r="I283" s="262"/>
      <c r="J283" s="259"/>
      <c r="K283" s="259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170</v>
      </c>
      <c r="AU283" s="267" t="s">
        <v>178</v>
      </c>
      <c r="AV283" s="15" t="s">
        <v>80</v>
      </c>
      <c r="AW283" s="15" t="s">
        <v>33</v>
      </c>
      <c r="AX283" s="15" t="s">
        <v>72</v>
      </c>
      <c r="AY283" s="267" t="s">
        <v>157</v>
      </c>
    </row>
    <row r="284" s="13" customFormat="1">
      <c r="A284" s="13"/>
      <c r="B284" s="236"/>
      <c r="C284" s="237"/>
      <c r="D284" s="229" t="s">
        <v>170</v>
      </c>
      <c r="E284" s="238" t="s">
        <v>19</v>
      </c>
      <c r="F284" s="239" t="s">
        <v>392</v>
      </c>
      <c r="G284" s="237"/>
      <c r="H284" s="240">
        <v>1.8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170</v>
      </c>
      <c r="AU284" s="246" t="s">
        <v>178</v>
      </c>
      <c r="AV284" s="13" t="s">
        <v>82</v>
      </c>
      <c r="AW284" s="13" t="s">
        <v>33</v>
      </c>
      <c r="AX284" s="13" t="s">
        <v>72</v>
      </c>
      <c r="AY284" s="246" t="s">
        <v>157</v>
      </c>
    </row>
    <row r="285" s="13" customFormat="1">
      <c r="A285" s="13"/>
      <c r="B285" s="236"/>
      <c r="C285" s="237"/>
      <c r="D285" s="229" t="s">
        <v>170</v>
      </c>
      <c r="E285" s="238" t="s">
        <v>19</v>
      </c>
      <c r="F285" s="239" t="s">
        <v>393</v>
      </c>
      <c r="G285" s="237"/>
      <c r="H285" s="240">
        <v>2.2000000000000002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170</v>
      </c>
      <c r="AU285" s="246" t="s">
        <v>178</v>
      </c>
      <c r="AV285" s="13" t="s">
        <v>82</v>
      </c>
      <c r="AW285" s="13" t="s">
        <v>33</v>
      </c>
      <c r="AX285" s="13" t="s">
        <v>72</v>
      </c>
      <c r="AY285" s="246" t="s">
        <v>157</v>
      </c>
    </row>
    <row r="286" s="14" customFormat="1">
      <c r="A286" s="14"/>
      <c r="B286" s="247"/>
      <c r="C286" s="248"/>
      <c r="D286" s="229" t="s">
        <v>170</v>
      </c>
      <c r="E286" s="249" t="s">
        <v>19</v>
      </c>
      <c r="F286" s="250" t="s">
        <v>172</v>
      </c>
      <c r="G286" s="248"/>
      <c r="H286" s="251">
        <v>4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170</v>
      </c>
      <c r="AU286" s="257" t="s">
        <v>178</v>
      </c>
      <c r="AV286" s="14" t="s">
        <v>164</v>
      </c>
      <c r="AW286" s="14" t="s">
        <v>33</v>
      </c>
      <c r="AX286" s="14" t="s">
        <v>80</v>
      </c>
      <c r="AY286" s="257" t="s">
        <v>157</v>
      </c>
    </row>
    <row r="287" s="2" customFormat="1" ht="24.15" customHeight="1">
      <c r="A287" s="41"/>
      <c r="B287" s="42"/>
      <c r="C287" s="216" t="s">
        <v>394</v>
      </c>
      <c r="D287" s="216" t="s">
        <v>159</v>
      </c>
      <c r="E287" s="217" t="s">
        <v>395</v>
      </c>
      <c r="F287" s="218" t="s">
        <v>396</v>
      </c>
      <c r="G287" s="219" t="s">
        <v>225</v>
      </c>
      <c r="H287" s="220">
        <v>1.4379999999999999</v>
      </c>
      <c r="I287" s="221"/>
      <c r="J287" s="222">
        <f>ROUND(I287*H287,2)</f>
        <v>0</v>
      </c>
      <c r="K287" s="218" t="s">
        <v>163</v>
      </c>
      <c r="L287" s="47"/>
      <c r="M287" s="223" t="s">
        <v>19</v>
      </c>
      <c r="N287" s="224" t="s">
        <v>43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0.037999999999999999</v>
      </c>
      <c r="T287" s="226">
        <f>S287*H287</f>
        <v>0.054643999999999998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164</v>
      </c>
      <c r="AT287" s="227" t="s">
        <v>159</v>
      </c>
      <c r="AU287" s="227" t="s">
        <v>178</v>
      </c>
      <c r="AY287" s="20" t="s">
        <v>157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164</v>
      </c>
      <c r="BM287" s="227" t="s">
        <v>397</v>
      </c>
    </row>
    <row r="288" s="2" customFormat="1">
      <c r="A288" s="41"/>
      <c r="B288" s="42"/>
      <c r="C288" s="43"/>
      <c r="D288" s="229" t="s">
        <v>166</v>
      </c>
      <c r="E288" s="43"/>
      <c r="F288" s="230" t="s">
        <v>398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166</v>
      </c>
      <c r="AU288" s="20" t="s">
        <v>178</v>
      </c>
    </row>
    <row r="289" s="2" customFormat="1">
      <c r="A289" s="41"/>
      <c r="B289" s="42"/>
      <c r="C289" s="43"/>
      <c r="D289" s="234" t="s">
        <v>168</v>
      </c>
      <c r="E289" s="43"/>
      <c r="F289" s="235" t="s">
        <v>399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168</v>
      </c>
      <c r="AU289" s="20" t="s">
        <v>178</v>
      </c>
    </row>
    <row r="290" s="15" customFormat="1">
      <c r="A290" s="15"/>
      <c r="B290" s="258"/>
      <c r="C290" s="259"/>
      <c r="D290" s="229" t="s">
        <v>170</v>
      </c>
      <c r="E290" s="260" t="s">
        <v>19</v>
      </c>
      <c r="F290" s="261" t="s">
        <v>213</v>
      </c>
      <c r="G290" s="259"/>
      <c r="H290" s="260" t="s">
        <v>19</v>
      </c>
      <c r="I290" s="262"/>
      <c r="J290" s="259"/>
      <c r="K290" s="259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170</v>
      </c>
      <c r="AU290" s="267" t="s">
        <v>178</v>
      </c>
      <c r="AV290" s="15" t="s">
        <v>80</v>
      </c>
      <c r="AW290" s="15" t="s">
        <v>33</v>
      </c>
      <c r="AX290" s="15" t="s">
        <v>72</v>
      </c>
      <c r="AY290" s="267" t="s">
        <v>157</v>
      </c>
    </row>
    <row r="291" s="13" customFormat="1">
      <c r="A291" s="13"/>
      <c r="B291" s="236"/>
      <c r="C291" s="237"/>
      <c r="D291" s="229" t="s">
        <v>170</v>
      </c>
      <c r="E291" s="238" t="s">
        <v>19</v>
      </c>
      <c r="F291" s="239" t="s">
        <v>400</v>
      </c>
      <c r="G291" s="237"/>
      <c r="H291" s="240">
        <v>1.4379999999999999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170</v>
      </c>
      <c r="AU291" s="246" t="s">
        <v>178</v>
      </c>
      <c r="AV291" s="13" t="s">
        <v>82</v>
      </c>
      <c r="AW291" s="13" t="s">
        <v>33</v>
      </c>
      <c r="AX291" s="13" t="s">
        <v>72</v>
      </c>
      <c r="AY291" s="246" t="s">
        <v>157</v>
      </c>
    </row>
    <row r="292" s="14" customFormat="1">
      <c r="A292" s="14"/>
      <c r="B292" s="247"/>
      <c r="C292" s="248"/>
      <c r="D292" s="229" t="s">
        <v>170</v>
      </c>
      <c r="E292" s="249" t="s">
        <v>19</v>
      </c>
      <c r="F292" s="250" t="s">
        <v>172</v>
      </c>
      <c r="G292" s="248"/>
      <c r="H292" s="251">
        <v>1.4379999999999999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170</v>
      </c>
      <c r="AU292" s="257" t="s">
        <v>178</v>
      </c>
      <c r="AV292" s="14" t="s">
        <v>164</v>
      </c>
      <c r="AW292" s="14" t="s">
        <v>33</v>
      </c>
      <c r="AX292" s="14" t="s">
        <v>80</v>
      </c>
      <c r="AY292" s="257" t="s">
        <v>157</v>
      </c>
    </row>
    <row r="293" s="12" customFormat="1" ht="20.88" customHeight="1">
      <c r="A293" s="12"/>
      <c r="B293" s="200"/>
      <c r="C293" s="201"/>
      <c r="D293" s="202" t="s">
        <v>71</v>
      </c>
      <c r="E293" s="214" t="s">
        <v>401</v>
      </c>
      <c r="F293" s="214" t="s">
        <v>402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SUM(P294:P312)</f>
        <v>0</v>
      </c>
      <c r="Q293" s="208"/>
      <c r="R293" s="209">
        <f>SUM(R294:R312)</f>
        <v>0</v>
      </c>
      <c r="S293" s="208"/>
      <c r="T293" s="210">
        <f>SUM(T294:T312)</f>
        <v>0.94766400000000006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80</v>
      </c>
      <c r="AT293" s="212" t="s">
        <v>71</v>
      </c>
      <c r="AU293" s="212" t="s">
        <v>82</v>
      </c>
      <c r="AY293" s="211" t="s">
        <v>157</v>
      </c>
      <c r="BK293" s="213">
        <f>SUM(BK294:BK312)</f>
        <v>0</v>
      </c>
    </row>
    <row r="294" s="2" customFormat="1" ht="24.15" customHeight="1">
      <c r="A294" s="41"/>
      <c r="B294" s="42"/>
      <c r="C294" s="216" t="s">
        <v>403</v>
      </c>
      <c r="D294" s="216" t="s">
        <v>159</v>
      </c>
      <c r="E294" s="217" t="s">
        <v>404</v>
      </c>
      <c r="F294" s="218" t="s">
        <v>405</v>
      </c>
      <c r="G294" s="219" t="s">
        <v>242</v>
      </c>
      <c r="H294" s="220">
        <v>4</v>
      </c>
      <c r="I294" s="221"/>
      <c r="J294" s="222">
        <f>ROUND(I294*H294,2)</f>
        <v>0</v>
      </c>
      <c r="K294" s="218" t="s">
        <v>163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0.027</v>
      </c>
      <c r="T294" s="226">
        <f>S294*H294</f>
        <v>0.108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164</v>
      </c>
      <c r="AT294" s="227" t="s">
        <v>159</v>
      </c>
      <c r="AU294" s="227" t="s">
        <v>178</v>
      </c>
      <c r="AY294" s="20" t="s">
        <v>157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164</v>
      </c>
      <c r="BM294" s="227" t="s">
        <v>406</v>
      </c>
    </row>
    <row r="295" s="2" customFormat="1">
      <c r="A295" s="41"/>
      <c r="B295" s="42"/>
      <c r="C295" s="43"/>
      <c r="D295" s="229" t="s">
        <v>166</v>
      </c>
      <c r="E295" s="43"/>
      <c r="F295" s="230" t="s">
        <v>407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166</v>
      </c>
      <c r="AU295" s="20" t="s">
        <v>178</v>
      </c>
    </row>
    <row r="296" s="2" customFormat="1">
      <c r="A296" s="41"/>
      <c r="B296" s="42"/>
      <c r="C296" s="43"/>
      <c r="D296" s="234" t="s">
        <v>168</v>
      </c>
      <c r="E296" s="43"/>
      <c r="F296" s="235" t="s">
        <v>408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168</v>
      </c>
      <c r="AU296" s="20" t="s">
        <v>178</v>
      </c>
    </row>
    <row r="297" s="13" customFormat="1">
      <c r="A297" s="13"/>
      <c r="B297" s="236"/>
      <c r="C297" s="237"/>
      <c r="D297" s="229" t="s">
        <v>170</v>
      </c>
      <c r="E297" s="238" t="s">
        <v>19</v>
      </c>
      <c r="F297" s="239" t="s">
        <v>409</v>
      </c>
      <c r="G297" s="237"/>
      <c r="H297" s="240">
        <v>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170</v>
      </c>
      <c r="AU297" s="246" t="s">
        <v>178</v>
      </c>
      <c r="AV297" s="13" t="s">
        <v>82</v>
      </c>
      <c r="AW297" s="13" t="s">
        <v>33</v>
      </c>
      <c r="AX297" s="13" t="s">
        <v>72</v>
      </c>
      <c r="AY297" s="246" t="s">
        <v>157</v>
      </c>
    </row>
    <row r="298" s="14" customFormat="1">
      <c r="A298" s="14"/>
      <c r="B298" s="247"/>
      <c r="C298" s="248"/>
      <c r="D298" s="229" t="s">
        <v>170</v>
      </c>
      <c r="E298" s="249" t="s">
        <v>19</v>
      </c>
      <c r="F298" s="250" t="s">
        <v>172</v>
      </c>
      <c r="G298" s="248"/>
      <c r="H298" s="251">
        <v>4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170</v>
      </c>
      <c r="AU298" s="257" t="s">
        <v>178</v>
      </c>
      <c r="AV298" s="14" t="s">
        <v>164</v>
      </c>
      <c r="AW298" s="14" t="s">
        <v>33</v>
      </c>
      <c r="AX298" s="14" t="s">
        <v>80</v>
      </c>
      <c r="AY298" s="257" t="s">
        <v>157</v>
      </c>
    </row>
    <row r="299" s="2" customFormat="1" ht="24.15" customHeight="1">
      <c r="A299" s="41"/>
      <c r="B299" s="42"/>
      <c r="C299" s="216" t="s">
        <v>410</v>
      </c>
      <c r="D299" s="216" t="s">
        <v>159</v>
      </c>
      <c r="E299" s="217" t="s">
        <v>411</v>
      </c>
      <c r="F299" s="218" t="s">
        <v>412</v>
      </c>
      <c r="G299" s="219" t="s">
        <v>225</v>
      </c>
      <c r="H299" s="220">
        <v>12.348000000000001</v>
      </c>
      <c r="I299" s="221"/>
      <c r="J299" s="222">
        <f>ROUND(I299*H299,2)</f>
        <v>0</v>
      </c>
      <c r="K299" s="218" t="s">
        <v>163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0.068000000000000005</v>
      </c>
      <c r="T299" s="226">
        <f>S299*H299</f>
        <v>0.83966400000000008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164</v>
      </c>
      <c r="AT299" s="227" t="s">
        <v>159</v>
      </c>
      <c r="AU299" s="227" t="s">
        <v>178</v>
      </c>
      <c r="AY299" s="20" t="s">
        <v>157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164</v>
      </c>
      <c r="BM299" s="227" t="s">
        <v>413</v>
      </c>
    </row>
    <row r="300" s="2" customFormat="1">
      <c r="A300" s="41"/>
      <c r="B300" s="42"/>
      <c r="C300" s="43"/>
      <c r="D300" s="229" t="s">
        <v>166</v>
      </c>
      <c r="E300" s="43"/>
      <c r="F300" s="230" t="s">
        <v>414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166</v>
      </c>
      <c r="AU300" s="20" t="s">
        <v>178</v>
      </c>
    </row>
    <row r="301" s="2" customFormat="1">
      <c r="A301" s="41"/>
      <c r="B301" s="42"/>
      <c r="C301" s="43"/>
      <c r="D301" s="234" t="s">
        <v>168</v>
      </c>
      <c r="E301" s="43"/>
      <c r="F301" s="235" t="s">
        <v>415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168</v>
      </c>
      <c r="AU301" s="20" t="s">
        <v>178</v>
      </c>
    </row>
    <row r="302" s="15" customFormat="1">
      <c r="A302" s="15"/>
      <c r="B302" s="258"/>
      <c r="C302" s="259"/>
      <c r="D302" s="229" t="s">
        <v>170</v>
      </c>
      <c r="E302" s="260" t="s">
        <v>19</v>
      </c>
      <c r="F302" s="261" t="s">
        <v>231</v>
      </c>
      <c r="G302" s="259"/>
      <c r="H302" s="260" t="s">
        <v>19</v>
      </c>
      <c r="I302" s="262"/>
      <c r="J302" s="259"/>
      <c r="K302" s="259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170</v>
      </c>
      <c r="AU302" s="267" t="s">
        <v>178</v>
      </c>
      <c r="AV302" s="15" t="s">
        <v>80</v>
      </c>
      <c r="AW302" s="15" t="s">
        <v>33</v>
      </c>
      <c r="AX302" s="15" t="s">
        <v>72</v>
      </c>
      <c r="AY302" s="267" t="s">
        <v>157</v>
      </c>
    </row>
    <row r="303" s="15" customFormat="1">
      <c r="A303" s="15"/>
      <c r="B303" s="258"/>
      <c r="C303" s="259"/>
      <c r="D303" s="229" t="s">
        <v>170</v>
      </c>
      <c r="E303" s="260" t="s">
        <v>19</v>
      </c>
      <c r="F303" s="261" t="s">
        <v>381</v>
      </c>
      <c r="G303" s="259"/>
      <c r="H303" s="260" t="s">
        <v>19</v>
      </c>
      <c r="I303" s="262"/>
      <c r="J303" s="259"/>
      <c r="K303" s="259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170</v>
      </c>
      <c r="AU303" s="267" t="s">
        <v>178</v>
      </c>
      <c r="AV303" s="15" t="s">
        <v>80</v>
      </c>
      <c r="AW303" s="15" t="s">
        <v>33</v>
      </c>
      <c r="AX303" s="15" t="s">
        <v>72</v>
      </c>
      <c r="AY303" s="267" t="s">
        <v>157</v>
      </c>
    </row>
    <row r="304" s="13" customFormat="1">
      <c r="A304" s="13"/>
      <c r="B304" s="236"/>
      <c r="C304" s="237"/>
      <c r="D304" s="229" t="s">
        <v>170</v>
      </c>
      <c r="E304" s="238" t="s">
        <v>19</v>
      </c>
      <c r="F304" s="239" t="s">
        <v>416</v>
      </c>
      <c r="G304" s="237"/>
      <c r="H304" s="240">
        <v>41.479999999999997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170</v>
      </c>
      <c r="AU304" s="246" t="s">
        <v>178</v>
      </c>
      <c r="AV304" s="13" t="s">
        <v>82</v>
      </c>
      <c r="AW304" s="13" t="s">
        <v>33</v>
      </c>
      <c r="AX304" s="13" t="s">
        <v>72</v>
      </c>
      <c r="AY304" s="246" t="s">
        <v>157</v>
      </c>
    </row>
    <row r="305" s="15" customFormat="1">
      <c r="A305" s="15"/>
      <c r="B305" s="258"/>
      <c r="C305" s="259"/>
      <c r="D305" s="229" t="s">
        <v>170</v>
      </c>
      <c r="E305" s="260" t="s">
        <v>19</v>
      </c>
      <c r="F305" s="261" t="s">
        <v>213</v>
      </c>
      <c r="G305" s="259"/>
      <c r="H305" s="260" t="s">
        <v>19</v>
      </c>
      <c r="I305" s="262"/>
      <c r="J305" s="259"/>
      <c r="K305" s="259"/>
      <c r="L305" s="263"/>
      <c r="M305" s="264"/>
      <c r="N305" s="265"/>
      <c r="O305" s="265"/>
      <c r="P305" s="265"/>
      <c r="Q305" s="265"/>
      <c r="R305" s="265"/>
      <c r="S305" s="265"/>
      <c r="T305" s="26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7" t="s">
        <v>170</v>
      </c>
      <c r="AU305" s="267" t="s">
        <v>178</v>
      </c>
      <c r="AV305" s="15" t="s">
        <v>80</v>
      </c>
      <c r="AW305" s="15" t="s">
        <v>33</v>
      </c>
      <c r="AX305" s="15" t="s">
        <v>72</v>
      </c>
      <c r="AY305" s="267" t="s">
        <v>157</v>
      </c>
    </row>
    <row r="306" s="15" customFormat="1">
      <c r="A306" s="15"/>
      <c r="B306" s="258"/>
      <c r="C306" s="259"/>
      <c r="D306" s="229" t="s">
        <v>170</v>
      </c>
      <c r="E306" s="260" t="s">
        <v>19</v>
      </c>
      <c r="F306" s="261" t="s">
        <v>383</v>
      </c>
      <c r="G306" s="259"/>
      <c r="H306" s="260" t="s">
        <v>19</v>
      </c>
      <c r="I306" s="262"/>
      <c r="J306" s="259"/>
      <c r="K306" s="259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170</v>
      </c>
      <c r="AU306" s="267" t="s">
        <v>178</v>
      </c>
      <c r="AV306" s="15" t="s">
        <v>80</v>
      </c>
      <c r="AW306" s="15" t="s">
        <v>33</v>
      </c>
      <c r="AX306" s="15" t="s">
        <v>72</v>
      </c>
      <c r="AY306" s="267" t="s">
        <v>157</v>
      </c>
    </row>
    <row r="307" s="13" customFormat="1">
      <c r="A307" s="13"/>
      <c r="B307" s="236"/>
      <c r="C307" s="237"/>
      <c r="D307" s="229" t="s">
        <v>170</v>
      </c>
      <c r="E307" s="238" t="s">
        <v>19</v>
      </c>
      <c r="F307" s="239" t="s">
        <v>417</v>
      </c>
      <c r="G307" s="237"/>
      <c r="H307" s="240">
        <v>42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170</v>
      </c>
      <c r="AU307" s="246" t="s">
        <v>178</v>
      </c>
      <c r="AV307" s="13" t="s">
        <v>82</v>
      </c>
      <c r="AW307" s="13" t="s">
        <v>33</v>
      </c>
      <c r="AX307" s="13" t="s">
        <v>72</v>
      </c>
      <c r="AY307" s="246" t="s">
        <v>157</v>
      </c>
    </row>
    <row r="308" s="15" customFormat="1">
      <c r="A308" s="15"/>
      <c r="B308" s="258"/>
      <c r="C308" s="259"/>
      <c r="D308" s="229" t="s">
        <v>170</v>
      </c>
      <c r="E308" s="260" t="s">
        <v>19</v>
      </c>
      <c r="F308" s="261" t="s">
        <v>236</v>
      </c>
      <c r="G308" s="259"/>
      <c r="H308" s="260" t="s">
        <v>19</v>
      </c>
      <c r="I308" s="262"/>
      <c r="J308" s="259"/>
      <c r="K308" s="259"/>
      <c r="L308" s="263"/>
      <c r="M308" s="264"/>
      <c r="N308" s="265"/>
      <c r="O308" s="265"/>
      <c r="P308" s="265"/>
      <c r="Q308" s="265"/>
      <c r="R308" s="265"/>
      <c r="S308" s="265"/>
      <c r="T308" s="26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7" t="s">
        <v>170</v>
      </c>
      <c r="AU308" s="267" t="s">
        <v>178</v>
      </c>
      <c r="AV308" s="15" t="s">
        <v>80</v>
      </c>
      <c r="AW308" s="15" t="s">
        <v>33</v>
      </c>
      <c r="AX308" s="15" t="s">
        <v>72</v>
      </c>
      <c r="AY308" s="267" t="s">
        <v>157</v>
      </c>
    </row>
    <row r="309" s="15" customFormat="1">
      <c r="A309" s="15"/>
      <c r="B309" s="258"/>
      <c r="C309" s="259"/>
      <c r="D309" s="229" t="s">
        <v>170</v>
      </c>
      <c r="E309" s="260" t="s">
        <v>19</v>
      </c>
      <c r="F309" s="261" t="s">
        <v>383</v>
      </c>
      <c r="G309" s="259"/>
      <c r="H309" s="260" t="s">
        <v>19</v>
      </c>
      <c r="I309" s="262"/>
      <c r="J309" s="259"/>
      <c r="K309" s="259"/>
      <c r="L309" s="263"/>
      <c r="M309" s="264"/>
      <c r="N309" s="265"/>
      <c r="O309" s="265"/>
      <c r="P309" s="265"/>
      <c r="Q309" s="265"/>
      <c r="R309" s="265"/>
      <c r="S309" s="265"/>
      <c r="T309" s="26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7" t="s">
        <v>170</v>
      </c>
      <c r="AU309" s="267" t="s">
        <v>178</v>
      </c>
      <c r="AV309" s="15" t="s">
        <v>80</v>
      </c>
      <c r="AW309" s="15" t="s">
        <v>33</v>
      </c>
      <c r="AX309" s="15" t="s">
        <v>72</v>
      </c>
      <c r="AY309" s="267" t="s">
        <v>157</v>
      </c>
    </row>
    <row r="310" s="13" customFormat="1">
      <c r="A310" s="13"/>
      <c r="B310" s="236"/>
      <c r="C310" s="237"/>
      <c r="D310" s="229" t="s">
        <v>170</v>
      </c>
      <c r="E310" s="238" t="s">
        <v>19</v>
      </c>
      <c r="F310" s="239" t="s">
        <v>418</v>
      </c>
      <c r="G310" s="237"/>
      <c r="H310" s="240">
        <v>40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170</v>
      </c>
      <c r="AU310" s="246" t="s">
        <v>178</v>
      </c>
      <c r="AV310" s="13" t="s">
        <v>82</v>
      </c>
      <c r="AW310" s="13" t="s">
        <v>33</v>
      </c>
      <c r="AX310" s="13" t="s">
        <v>72</v>
      </c>
      <c r="AY310" s="246" t="s">
        <v>157</v>
      </c>
    </row>
    <row r="311" s="16" customFormat="1">
      <c r="A311" s="16"/>
      <c r="B311" s="278"/>
      <c r="C311" s="279"/>
      <c r="D311" s="229" t="s">
        <v>170</v>
      </c>
      <c r="E311" s="280" t="s">
        <v>19</v>
      </c>
      <c r="F311" s="281" t="s">
        <v>419</v>
      </c>
      <c r="G311" s="279"/>
      <c r="H311" s="282">
        <v>123.48</v>
      </c>
      <c r="I311" s="283"/>
      <c r="J311" s="279"/>
      <c r="K311" s="279"/>
      <c r="L311" s="284"/>
      <c r="M311" s="285"/>
      <c r="N311" s="286"/>
      <c r="O311" s="286"/>
      <c r="P311" s="286"/>
      <c r="Q311" s="286"/>
      <c r="R311" s="286"/>
      <c r="S311" s="286"/>
      <c r="T311" s="287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8" t="s">
        <v>170</v>
      </c>
      <c r="AU311" s="288" t="s">
        <v>178</v>
      </c>
      <c r="AV311" s="16" t="s">
        <v>178</v>
      </c>
      <c r="AW311" s="16" t="s">
        <v>33</v>
      </c>
      <c r="AX311" s="16" t="s">
        <v>72</v>
      </c>
      <c r="AY311" s="288" t="s">
        <v>157</v>
      </c>
    </row>
    <row r="312" s="13" customFormat="1">
      <c r="A312" s="13"/>
      <c r="B312" s="236"/>
      <c r="C312" s="237"/>
      <c r="D312" s="229" t="s">
        <v>170</v>
      </c>
      <c r="E312" s="238" t="s">
        <v>19</v>
      </c>
      <c r="F312" s="239" t="s">
        <v>420</v>
      </c>
      <c r="G312" s="237"/>
      <c r="H312" s="240">
        <v>12.348000000000001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170</v>
      </c>
      <c r="AU312" s="246" t="s">
        <v>178</v>
      </c>
      <c r="AV312" s="13" t="s">
        <v>82</v>
      </c>
      <c r="AW312" s="13" t="s">
        <v>33</v>
      </c>
      <c r="AX312" s="13" t="s">
        <v>80</v>
      </c>
      <c r="AY312" s="246" t="s">
        <v>157</v>
      </c>
    </row>
    <row r="313" s="12" customFormat="1" ht="22.8" customHeight="1">
      <c r="A313" s="12"/>
      <c r="B313" s="200"/>
      <c r="C313" s="201"/>
      <c r="D313" s="202" t="s">
        <v>71</v>
      </c>
      <c r="E313" s="214" t="s">
        <v>421</v>
      </c>
      <c r="F313" s="214" t="s">
        <v>422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SUM(P314:P326)</f>
        <v>0</v>
      </c>
      <c r="Q313" s="208"/>
      <c r="R313" s="209">
        <f>SUM(R314:R326)</f>
        <v>0</v>
      </c>
      <c r="S313" s="208"/>
      <c r="T313" s="210">
        <f>SUM(T314:T326)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80</v>
      </c>
      <c r="AT313" s="212" t="s">
        <v>71</v>
      </c>
      <c r="AU313" s="212" t="s">
        <v>80</v>
      </c>
      <c r="AY313" s="211" t="s">
        <v>157</v>
      </c>
      <c r="BK313" s="213">
        <f>SUM(BK314:BK326)</f>
        <v>0</v>
      </c>
    </row>
    <row r="314" s="2" customFormat="1" ht="24.15" customHeight="1">
      <c r="A314" s="41"/>
      <c r="B314" s="42"/>
      <c r="C314" s="216" t="s">
        <v>423</v>
      </c>
      <c r="D314" s="216" t="s">
        <v>159</v>
      </c>
      <c r="E314" s="217" t="s">
        <v>424</v>
      </c>
      <c r="F314" s="218" t="s">
        <v>425</v>
      </c>
      <c r="G314" s="219" t="s">
        <v>193</v>
      </c>
      <c r="H314" s="220">
        <v>21.145</v>
      </c>
      <c r="I314" s="221"/>
      <c r="J314" s="222">
        <f>ROUND(I314*H314,2)</f>
        <v>0</v>
      </c>
      <c r="K314" s="218" t="s">
        <v>163</v>
      </c>
      <c r="L314" s="47"/>
      <c r="M314" s="223" t="s">
        <v>19</v>
      </c>
      <c r="N314" s="224" t="s">
        <v>43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164</v>
      </c>
      <c r="AT314" s="227" t="s">
        <v>159</v>
      </c>
      <c r="AU314" s="227" t="s">
        <v>82</v>
      </c>
      <c r="AY314" s="20" t="s">
        <v>157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164</v>
      </c>
      <c r="BM314" s="227" t="s">
        <v>426</v>
      </c>
    </row>
    <row r="315" s="2" customFormat="1">
      <c r="A315" s="41"/>
      <c r="B315" s="42"/>
      <c r="C315" s="43"/>
      <c r="D315" s="229" t="s">
        <v>166</v>
      </c>
      <c r="E315" s="43"/>
      <c r="F315" s="230" t="s">
        <v>427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166</v>
      </c>
      <c r="AU315" s="20" t="s">
        <v>82</v>
      </c>
    </row>
    <row r="316" s="2" customFormat="1">
      <c r="A316" s="41"/>
      <c r="B316" s="42"/>
      <c r="C316" s="43"/>
      <c r="D316" s="234" t="s">
        <v>168</v>
      </c>
      <c r="E316" s="43"/>
      <c r="F316" s="235" t="s">
        <v>428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168</v>
      </c>
      <c r="AU316" s="20" t="s">
        <v>82</v>
      </c>
    </row>
    <row r="317" s="2" customFormat="1" ht="24.15" customHeight="1">
      <c r="A317" s="41"/>
      <c r="B317" s="42"/>
      <c r="C317" s="216" t="s">
        <v>429</v>
      </c>
      <c r="D317" s="216" t="s">
        <v>159</v>
      </c>
      <c r="E317" s="217" t="s">
        <v>430</v>
      </c>
      <c r="F317" s="218" t="s">
        <v>431</v>
      </c>
      <c r="G317" s="219" t="s">
        <v>193</v>
      </c>
      <c r="H317" s="220">
        <v>21.145</v>
      </c>
      <c r="I317" s="221"/>
      <c r="J317" s="222">
        <f>ROUND(I317*H317,2)</f>
        <v>0</v>
      </c>
      <c r="K317" s="218" t="s">
        <v>163</v>
      </c>
      <c r="L317" s="47"/>
      <c r="M317" s="223" t="s">
        <v>19</v>
      </c>
      <c r="N317" s="224" t="s">
        <v>43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164</v>
      </c>
      <c r="AT317" s="227" t="s">
        <v>159</v>
      </c>
      <c r="AU317" s="227" t="s">
        <v>82</v>
      </c>
      <c r="AY317" s="20" t="s">
        <v>157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164</v>
      </c>
      <c r="BM317" s="227" t="s">
        <v>432</v>
      </c>
    </row>
    <row r="318" s="2" customFormat="1">
      <c r="A318" s="41"/>
      <c r="B318" s="42"/>
      <c r="C318" s="43"/>
      <c r="D318" s="229" t="s">
        <v>166</v>
      </c>
      <c r="E318" s="43"/>
      <c r="F318" s="230" t="s">
        <v>433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166</v>
      </c>
      <c r="AU318" s="20" t="s">
        <v>82</v>
      </c>
    </row>
    <row r="319" s="2" customFormat="1">
      <c r="A319" s="41"/>
      <c r="B319" s="42"/>
      <c r="C319" s="43"/>
      <c r="D319" s="234" t="s">
        <v>168</v>
      </c>
      <c r="E319" s="43"/>
      <c r="F319" s="235" t="s">
        <v>434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168</v>
      </c>
      <c r="AU319" s="20" t="s">
        <v>82</v>
      </c>
    </row>
    <row r="320" s="2" customFormat="1" ht="24.15" customHeight="1">
      <c r="A320" s="41"/>
      <c r="B320" s="42"/>
      <c r="C320" s="216" t="s">
        <v>435</v>
      </c>
      <c r="D320" s="216" t="s">
        <v>159</v>
      </c>
      <c r="E320" s="217" t="s">
        <v>436</v>
      </c>
      <c r="F320" s="218" t="s">
        <v>437</v>
      </c>
      <c r="G320" s="219" t="s">
        <v>193</v>
      </c>
      <c r="H320" s="220">
        <v>401.755</v>
      </c>
      <c r="I320" s="221"/>
      <c r="J320" s="222">
        <f>ROUND(I320*H320,2)</f>
        <v>0</v>
      </c>
      <c r="K320" s="218" t="s">
        <v>163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164</v>
      </c>
      <c r="AT320" s="227" t="s">
        <v>159</v>
      </c>
      <c r="AU320" s="227" t="s">
        <v>82</v>
      </c>
      <c r="AY320" s="20" t="s">
        <v>157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164</v>
      </c>
      <c r="BM320" s="227" t="s">
        <v>438</v>
      </c>
    </row>
    <row r="321" s="2" customFormat="1">
      <c r="A321" s="41"/>
      <c r="B321" s="42"/>
      <c r="C321" s="43"/>
      <c r="D321" s="229" t="s">
        <v>166</v>
      </c>
      <c r="E321" s="43"/>
      <c r="F321" s="230" t="s">
        <v>439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166</v>
      </c>
      <c r="AU321" s="20" t="s">
        <v>82</v>
      </c>
    </row>
    <row r="322" s="2" customFormat="1">
      <c r="A322" s="41"/>
      <c r="B322" s="42"/>
      <c r="C322" s="43"/>
      <c r="D322" s="234" t="s">
        <v>168</v>
      </c>
      <c r="E322" s="43"/>
      <c r="F322" s="235" t="s">
        <v>440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168</v>
      </c>
      <c r="AU322" s="20" t="s">
        <v>82</v>
      </c>
    </row>
    <row r="323" s="13" customFormat="1">
      <c r="A323" s="13"/>
      <c r="B323" s="236"/>
      <c r="C323" s="237"/>
      <c r="D323" s="229" t="s">
        <v>170</v>
      </c>
      <c r="E323" s="237"/>
      <c r="F323" s="239" t="s">
        <v>441</v>
      </c>
      <c r="G323" s="237"/>
      <c r="H323" s="240">
        <v>401.755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170</v>
      </c>
      <c r="AU323" s="246" t="s">
        <v>82</v>
      </c>
      <c r="AV323" s="13" t="s">
        <v>82</v>
      </c>
      <c r="AW323" s="13" t="s">
        <v>4</v>
      </c>
      <c r="AX323" s="13" t="s">
        <v>80</v>
      </c>
      <c r="AY323" s="246" t="s">
        <v>157</v>
      </c>
    </row>
    <row r="324" s="2" customFormat="1" ht="44.25" customHeight="1">
      <c r="A324" s="41"/>
      <c r="B324" s="42"/>
      <c r="C324" s="216" t="s">
        <v>442</v>
      </c>
      <c r="D324" s="216" t="s">
        <v>159</v>
      </c>
      <c r="E324" s="217" t="s">
        <v>443</v>
      </c>
      <c r="F324" s="218" t="s">
        <v>444</v>
      </c>
      <c r="G324" s="219" t="s">
        <v>193</v>
      </c>
      <c r="H324" s="220">
        <v>28.702000000000002</v>
      </c>
      <c r="I324" s="221"/>
      <c r="J324" s="222">
        <f>ROUND(I324*H324,2)</f>
        <v>0</v>
      </c>
      <c r="K324" s="218" t="s">
        <v>163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164</v>
      </c>
      <c r="AT324" s="227" t="s">
        <v>159</v>
      </c>
      <c r="AU324" s="227" t="s">
        <v>82</v>
      </c>
      <c r="AY324" s="20" t="s">
        <v>157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164</v>
      </c>
      <c r="BM324" s="227" t="s">
        <v>445</v>
      </c>
    </row>
    <row r="325" s="2" customFormat="1">
      <c r="A325" s="41"/>
      <c r="B325" s="42"/>
      <c r="C325" s="43"/>
      <c r="D325" s="229" t="s">
        <v>166</v>
      </c>
      <c r="E325" s="43"/>
      <c r="F325" s="230" t="s">
        <v>446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166</v>
      </c>
      <c r="AU325" s="20" t="s">
        <v>82</v>
      </c>
    </row>
    <row r="326" s="2" customFormat="1">
      <c r="A326" s="41"/>
      <c r="B326" s="42"/>
      <c r="C326" s="43"/>
      <c r="D326" s="234" t="s">
        <v>168</v>
      </c>
      <c r="E326" s="43"/>
      <c r="F326" s="235" t="s">
        <v>447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168</v>
      </c>
      <c r="AU326" s="20" t="s">
        <v>82</v>
      </c>
    </row>
    <row r="327" s="12" customFormat="1" ht="22.8" customHeight="1">
      <c r="A327" s="12"/>
      <c r="B327" s="200"/>
      <c r="C327" s="201"/>
      <c r="D327" s="202" t="s">
        <v>71</v>
      </c>
      <c r="E327" s="214" t="s">
        <v>448</v>
      </c>
      <c r="F327" s="214" t="s">
        <v>449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SUM(P328:P330)</f>
        <v>0</v>
      </c>
      <c r="Q327" s="208"/>
      <c r="R327" s="209">
        <f>SUM(R328:R330)</f>
        <v>0</v>
      </c>
      <c r="S327" s="208"/>
      <c r="T327" s="210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80</v>
      </c>
      <c r="AT327" s="212" t="s">
        <v>71</v>
      </c>
      <c r="AU327" s="212" t="s">
        <v>80</v>
      </c>
      <c r="AY327" s="211" t="s">
        <v>157</v>
      </c>
      <c r="BK327" s="213">
        <f>SUM(BK328:BK330)</f>
        <v>0</v>
      </c>
    </row>
    <row r="328" s="2" customFormat="1" ht="21.75" customHeight="1">
      <c r="A328" s="41"/>
      <c r="B328" s="42"/>
      <c r="C328" s="216" t="s">
        <v>450</v>
      </c>
      <c r="D328" s="216" t="s">
        <v>159</v>
      </c>
      <c r="E328" s="217" t="s">
        <v>451</v>
      </c>
      <c r="F328" s="218" t="s">
        <v>452</v>
      </c>
      <c r="G328" s="219" t="s">
        <v>193</v>
      </c>
      <c r="H328" s="220">
        <v>8.4190000000000005</v>
      </c>
      <c r="I328" s="221"/>
      <c r="J328" s="222">
        <f>ROUND(I328*H328,2)</f>
        <v>0</v>
      </c>
      <c r="K328" s="218" t="s">
        <v>163</v>
      </c>
      <c r="L328" s="47"/>
      <c r="M328" s="223" t="s">
        <v>19</v>
      </c>
      <c r="N328" s="224" t="s">
        <v>43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164</v>
      </c>
      <c r="AT328" s="227" t="s">
        <v>159</v>
      </c>
      <c r="AU328" s="227" t="s">
        <v>82</v>
      </c>
      <c r="AY328" s="20" t="s">
        <v>157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80</v>
      </c>
      <c r="BK328" s="228">
        <f>ROUND(I328*H328,2)</f>
        <v>0</v>
      </c>
      <c r="BL328" s="20" t="s">
        <v>164</v>
      </c>
      <c r="BM328" s="227" t="s">
        <v>453</v>
      </c>
    </row>
    <row r="329" s="2" customFormat="1">
      <c r="A329" s="41"/>
      <c r="B329" s="42"/>
      <c r="C329" s="43"/>
      <c r="D329" s="229" t="s">
        <v>166</v>
      </c>
      <c r="E329" s="43"/>
      <c r="F329" s="230" t="s">
        <v>454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166</v>
      </c>
      <c r="AU329" s="20" t="s">
        <v>82</v>
      </c>
    </row>
    <row r="330" s="2" customFormat="1">
      <c r="A330" s="41"/>
      <c r="B330" s="42"/>
      <c r="C330" s="43"/>
      <c r="D330" s="234" t="s">
        <v>168</v>
      </c>
      <c r="E330" s="43"/>
      <c r="F330" s="235" t="s">
        <v>455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168</v>
      </c>
      <c r="AU330" s="20" t="s">
        <v>82</v>
      </c>
    </row>
    <row r="331" s="12" customFormat="1" ht="25.92" customHeight="1">
      <c r="A331" s="12"/>
      <c r="B331" s="200"/>
      <c r="C331" s="201"/>
      <c r="D331" s="202" t="s">
        <v>71</v>
      </c>
      <c r="E331" s="203" t="s">
        <v>456</v>
      </c>
      <c r="F331" s="203" t="s">
        <v>457</v>
      </c>
      <c r="G331" s="201"/>
      <c r="H331" s="201"/>
      <c r="I331" s="204"/>
      <c r="J331" s="205">
        <f>BK331</f>
        <v>0</v>
      </c>
      <c r="K331" s="201"/>
      <c r="L331" s="206"/>
      <c r="M331" s="207"/>
      <c r="N331" s="208"/>
      <c r="O331" s="208"/>
      <c r="P331" s="209">
        <f>P332+P341+P353+P361+P367+P394+P418+P457+P780+P842+P864</f>
        <v>0</v>
      </c>
      <c r="Q331" s="208"/>
      <c r="R331" s="209">
        <f>R332+R341+R353+R361+R367+R394+R418+R457+R780+R842+R864</f>
        <v>7.02806218</v>
      </c>
      <c r="S331" s="208"/>
      <c r="T331" s="210">
        <f>T332+T341+T353+T361+T367+T394+T418+T457+T780+T842+T864</f>
        <v>1.0055601999999999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82</v>
      </c>
      <c r="AT331" s="212" t="s">
        <v>71</v>
      </c>
      <c r="AU331" s="212" t="s">
        <v>72</v>
      </c>
      <c r="AY331" s="211" t="s">
        <v>157</v>
      </c>
      <c r="BK331" s="213">
        <f>BK332+BK341+BK353+BK361+BK367+BK394+BK418+BK457+BK780+BK842+BK864</f>
        <v>0</v>
      </c>
    </row>
    <row r="332" s="12" customFormat="1" ht="22.8" customHeight="1">
      <c r="A332" s="12"/>
      <c r="B332" s="200"/>
      <c r="C332" s="201"/>
      <c r="D332" s="202" t="s">
        <v>71</v>
      </c>
      <c r="E332" s="214" t="s">
        <v>458</v>
      </c>
      <c r="F332" s="214" t="s">
        <v>459</v>
      </c>
      <c r="G332" s="201"/>
      <c r="H332" s="201"/>
      <c r="I332" s="204"/>
      <c r="J332" s="215">
        <f>BK332</f>
        <v>0</v>
      </c>
      <c r="K332" s="201"/>
      <c r="L332" s="206"/>
      <c r="M332" s="207"/>
      <c r="N332" s="208"/>
      <c r="O332" s="208"/>
      <c r="P332" s="209">
        <f>SUM(P333:P340)</f>
        <v>0</v>
      </c>
      <c r="Q332" s="208"/>
      <c r="R332" s="209">
        <f>SUM(R333:R340)</f>
        <v>0.018079999999999999</v>
      </c>
      <c r="S332" s="208"/>
      <c r="T332" s="210">
        <f>SUM(T333:T340)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1" t="s">
        <v>82</v>
      </c>
      <c r="AT332" s="212" t="s">
        <v>71</v>
      </c>
      <c r="AU332" s="212" t="s">
        <v>80</v>
      </c>
      <c r="AY332" s="211" t="s">
        <v>157</v>
      </c>
      <c r="BK332" s="213">
        <f>SUM(BK333:BK340)</f>
        <v>0</v>
      </c>
    </row>
    <row r="333" s="2" customFormat="1" ht="37.8" customHeight="1">
      <c r="A333" s="41"/>
      <c r="B333" s="42"/>
      <c r="C333" s="216" t="s">
        <v>460</v>
      </c>
      <c r="D333" s="216" t="s">
        <v>159</v>
      </c>
      <c r="E333" s="217" t="s">
        <v>461</v>
      </c>
      <c r="F333" s="218" t="s">
        <v>462</v>
      </c>
      <c r="G333" s="219" t="s">
        <v>463</v>
      </c>
      <c r="H333" s="220">
        <v>1</v>
      </c>
      <c r="I333" s="221"/>
      <c r="J333" s="222">
        <f>ROUND(I333*H333,2)</f>
        <v>0</v>
      </c>
      <c r="K333" s="218" t="s">
        <v>464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0.018079999999999999</v>
      </c>
      <c r="R333" s="225">
        <f>Q333*H333</f>
        <v>0.018079999999999999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295</v>
      </c>
      <c r="AT333" s="227" t="s">
        <v>159</v>
      </c>
      <c r="AU333" s="227" t="s">
        <v>82</v>
      </c>
      <c r="AY333" s="20" t="s">
        <v>157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295</v>
      </c>
      <c r="BM333" s="227" t="s">
        <v>465</v>
      </c>
    </row>
    <row r="334" s="2" customFormat="1">
      <c r="A334" s="41"/>
      <c r="B334" s="42"/>
      <c r="C334" s="43"/>
      <c r="D334" s="229" t="s">
        <v>166</v>
      </c>
      <c r="E334" s="43"/>
      <c r="F334" s="230" t="s">
        <v>462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166</v>
      </c>
      <c r="AU334" s="20" t="s">
        <v>82</v>
      </c>
    </row>
    <row r="335" s="15" customFormat="1">
      <c r="A335" s="15"/>
      <c r="B335" s="258"/>
      <c r="C335" s="259"/>
      <c r="D335" s="229" t="s">
        <v>170</v>
      </c>
      <c r="E335" s="260" t="s">
        <v>19</v>
      </c>
      <c r="F335" s="261" t="s">
        <v>213</v>
      </c>
      <c r="G335" s="259"/>
      <c r="H335" s="260" t="s">
        <v>19</v>
      </c>
      <c r="I335" s="262"/>
      <c r="J335" s="259"/>
      <c r="K335" s="259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170</v>
      </c>
      <c r="AU335" s="267" t="s">
        <v>82</v>
      </c>
      <c r="AV335" s="15" t="s">
        <v>80</v>
      </c>
      <c r="AW335" s="15" t="s">
        <v>33</v>
      </c>
      <c r="AX335" s="15" t="s">
        <v>72</v>
      </c>
      <c r="AY335" s="267" t="s">
        <v>157</v>
      </c>
    </row>
    <row r="336" s="13" customFormat="1">
      <c r="A336" s="13"/>
      <c r="B336" s="236"/>
      <c r="C336" s="237"/>
      <c r="D336" s="229" t="s">
        <v>170</v>
      </c>
      <c r="E336" s="238" t="s">
        <v>19</v>
      </c>
      <c r="F336" s="239" t="s">
        <v>80</v>
      </c>
      <c r="G336" s="237"/>
      <c r="H336" s="240">
        <v>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170</v>
      </c>
      <c r="AU336" s="246" t="s">
        <v>82</v>
      </c>
      <c r="AV336" s="13" t="s">
        <v>82</v>
      </c>
      <c r="AW336" s="13" t="s">
        <v>33</v>
      </c>
      <c r="AX336" s="13" t="s">
        <v>72</v>
      </c>
      <c r="AY336" s="246" t="s">
        <v>157</v>
      </c>
    </row>
    <row r="337" s="14" customFormat="1">
      <c r="A337" s="14"/>
      <c r="B337" s="247"/>
      <c r="C337" s="248"/>
      <c r="D337" s="229" t="s">
        <v>170</v>
      </c>
      <c r="E337" s="249" t="s">
        <v>19</v>
      </c>
      <c r="F337" s="250" t="s">
        <v>172</v>
      </c>
      <c r="G337" s="248"/>
      <c r="H337" s="251">
        <v>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170</v>
      </c>
      <c r="AU337" s="257" t="s">
        <v>82</v>
      </c>
      <c r="AV337" s="14" t="s">
        <v>164</v>
      </c>
      <c r="AW337" s="14" t="s">
        <v>33</v>
      </c>
      <c r="AX337" s="14" t="s">
        <v>80</v>
      </c>
      <c r="AY337" s="257" t="s">
        <v>157</v>
      </c>
    </row>
    <row r="338" s="2" customFormat="1" ht="24.15" customHeight="1">
      <c r="A338" s="41"/>
      <c r="B338" s="42"/>
      <c r="C338" s="216" t="s">
        <v>466</v>
      </c>
      <c r="D338" s="216" t="s">
        <v>159</v>
      </c>
      <c r="E338" s="217" t="s">
        <v>467</v>
      </c>
      <c r="F338" s="218" t="s">
        <v>468</v>
      </c>
      <c r="G338" s="219" t="s">
        <v>193</v>
      </c>
      <c r="H338" s="220">
        <v>0.017999999999999999</v>
      </c>
      <c r="I338" s="221"/>
      <c r="J338" s="222">
        <f>ROUND(I338*H338,2)</f>
        <v>0</v>
      </c>
      <c r="K338" s="218" t="s">
        <v>163</v>
      </c>
      <c r="L338" s="47"/>
      <c r="M338" s="223" t="s">
        <v>19</v>
      </c>
      <c r="N338" s="224" t="s">
        <v>43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295</v>
      </c>
      <c r="AT338" s="227" t="s">
        <v>159</v>
      </c>
      <c r="AU338" s="227" t="s">
        <v>82</v>
      </c>
      <c r="AY338" s="20" t="s">
        <v>157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80</v>
      </c>
      <c r="BK338" s="228">
        <f>ROUND(I338*H338,2)</f>
        <v>0</v>
      </c>
      <c r="BL338" s="20" t="s">
        <v>295</v>
      </c>
      <c r="BM338" s="227" t="s">
        <v>469</v>
      </c>
    </row>
    <row r="339" s="2" customFormat="1">
      <c r="A339" s="41"/>
      <c r="B339" s="42"/>
      <c r="C339" s="43"/>
      <c r="D339" s="229" t="s">
        <v>166</v>
      </c>
      <c r="E339" s="43"/>
      <c r="F339" s="230" t="s">
        <v>470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166</v>
      </c>
      <c r="AU339" s="20" t="s">
        <v>82</v>
      </c>
    </row>
    <row r="340" s="2" customFormat="1">
      <c r="A340" s="41"/>
      <c r="B340" s="42"/>
      <c r="C340" s="43"/>
      <c r="D340" s="234" t="s">
        <v>168</v>
      </c>
      <c r="E340" s="43"/>
      <c r="F340" s="235" t="s">
        <v>471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168</v>
      </c>
      <c r="AU340" s="20" t="s">
        <v>82</v>
      </c>
    </row>
    <row r="341" s="12" customFormat="1" ht="22.8" customHeight="1">
      <c r="A341" s="12"/>
      <c r="B341" s="200"/>
      <c r="C341" s="201"/>
      <c r="D341" s="202" t="s">
        <v>71</v>
      </c>
      <c r="E341" s="214" t="s">
        <v>472</v>
      </c>
      <c r="F341" s="214" t="s">
        <v>473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SUM(P342:P352)</f>
        <v>0</v>
      </c>
      <c r="Q341" s="208"/>
      <c r="R341" s="209">
        <f>SUM(R342:R352)</f>
        <v>0.0055199999999999997</v>
      </c>
      <c r="S341" s="208"/>
      <c r="T341" s="210">
        <f>SUM(T342:T352)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71</v>
      </c>
      <c r="AU341" s="212" t="s">
        <v>80</v>
      </c>
      <c r="AY341" s="211" t="s">
        <v>157</v>
      </c>
      <c r="BK341" s="213">
        <f>SUM(BK342:BK352)</f>
        <v>0</v>
      </c>
    </row>
    <row r="342" s="2" customFormat="1" ht="21.75" customHeight="1">
      <c r="A342" s="41"/>
      <c r="B342" s="42"/>
      <c r="C342" s="216" t="s">
        <v>474</v>
      </c>
      <c r="D342" s="216" t="s">
        <v>159</v>
      </c>
      <c r="E342" s="217" t="s">
        <v>475</v>
      </c>
      <c r="F342" s="218" t="s">
        <v>476</v>
      </c>
      <c r="G342" s="219" t="s">
        <v>266</v>
      </c>
      <c r="H342" s="220">
        <v>4</v>
      </c>
      <c r="I342" s="221"/>
      <c r="J342" s="222">
        <f>ROUND(I342*H342,2)</f>
        <v>0</v>
      </c>
      <c r="K342" s="218" t="s">
        <v>163</v>
      </c>
      <c r="L342" s="47"/>
      <c r="M342" s="223" t="s">
        <v>19</v>
      </c>
      <c r="N342" s="224" t="s">
        <v>43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295</v>
      </c>
      <c r="AT342" s="227" t="s">
        <v>159</v>
      </c>
      <c r="AU342" s="227" t="s">
        <v>82</v>
      </c>
      <c r="AY342" s="20" t="s">
        <v>157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80</v>
      </c>
      <c r="BK342" s="228">
        <f>ROUND(I342*H342,2)</f>
        <v>0</v>
      </c>
      <c r="BL342" s="20" t="s">
        <v>295</v>
      </c>
      <c r="BM342" s="227" t="s">
        <v>477</v>
      </c>
    </row>
    <row r="343" s="2" customFormat="1">
      <c r="A343" s="41"/>
      <c r="B343" s="42"/>
      <c r="C343" s="43"/>
      <c r="D343" s="229" t="s">
        <v>166</v>
      </c>
      <c r="E343" s="43"/>
      <c r="F343" s="230" t="s">
        <v>478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166</v>
      </c>
      <c r="AU343" s="20" t="s">
        <v>82</v>
      </c>
    </row>
    <row r="344" s="2" customFormat="1">
      <c r="A344" s="41"/>
      <c r="B344" s="42"/>
      <c r="C344" s="43"/>
      <c r="D344" s="234" t="s">
        <v>168</v>
      </c>
      <c r="E344" s="43"/>
      <c r="F344" s="235" t="s">
        <v>479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168</v>
      </c>
      <c r="AU344" s="20" t="s">
        <v>82</v>
      </c>
    </row>
    <row r="345" s="15" customFormat="1">
      <c r="A345" s="15"/>
      <c r="B345" s="258"/>
      <c r="C345" s="259"/>
      <c r="D345" s="229" t="s">
        <v>170</v>
      </c>
      <c r="E345" s="260" t="s">
        <v>19</v>
      </c>
      <c r="F345" s="261" t="s">
        <v>213</v>
      </c>
      <c r="G345" s="259"/>
      <c r="H345" s="260" t="s">
        <v>19</v>
      </c>
      <c r="I345" s="262"/>
      <c r="J345" s="259"/>
      <c r="K345" s="259"/>
      <c r="L345" s="263"/>
      <c r="M345" s="264"/>
      <c r="N345" s="265"/>
      <c r="O345" s="265"/>
      <c r="P345" s="265"/>
      <c r="Q345" s="265"/>
      <c r="R345" s="265"/>
      <c r="S345" s="265"/>
      <c r="T345" s="26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7" t="s">
        <v>170</v>
      </c>
      <c r="AU345" s="267" t="s">
        <v>82</v>
      </c>
      <c r="AV345" s="15" t="s">
        <v>80</v>
      </c>
      <c r="AW345" s="15" t="s">
        <v>33</v>
      </c>
      <c r="AX345" s="15" t="s">
        <v>72</v>
      </c>
      <c r="AY345" s="267" t="s">
        <v>157</v>
      </c>
    </row>
    <row r="346" s="13" customFormat="1">
      <c r="A346" s="13"/>
      <c r="B346" s="236"/>
      <c r="C346" s="237"/>
      <c r="D346" s="229" t="s">
        <v>170</v>
      </c>
      <c r="E346" s="238" t="s">
        <v>19</v>
      </c>
      <c r="F346" s="239" t="s">
        <v>164</v>
      </c>
      <c r="G346" s="237"/>
      <c r="H346" s="240">
        <v>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170</v>
      </c>
      <c r="AU346" s="246" t="s">
        <v>82</v>
      </c>
      <c r="AV346" s="13" t="s">
        <v>82</v>
      </c>
      <c r="AW346" s="13" t="s">
        <v>33</v>
      </c>
      <c r="AX346" s="13" t="s">
        <v>72</v>
      </c>
      <c r="AY346" s="246" t="s">
        <v>157</v>
      </c>
    </row>
    <row r="347" s="14" customFormat="1">
      <c r="A347" s="14"/>
      <c r="B347" s="247"/>
      <c r="C347" s="248"/>
      <c r="D347" s="229" t="s">
        <v>170</v>
      </c>
      <c r="E347" s="249" t="s">
        <v>19</v>
      </c>
      <c r="F347" s="250" t="s">
        <v>172</v>
      </c>
      <c r="G347" s="248"/>
      <c r="H347" s="251">
        <v>4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170</v>
      </c>
      <c r="AU347" s="257" t="s">
        <v>82</v>
      </c>
      <c r="AV347" s="14" t="s">
        <v>164</v>
      </c>
      <c r="AW347" s="14" t="s">
        <v>33</v>
      </c>
      <c r="AX347" s="14" t="s">
        <v>80</v>
      </c>
      <c r="AY347" s="257" t="s">
        <v>157</v>
      </c>
    </row>
    <row r="348" s="2" customFormat="1" ht="24.15" customHeight="1">
      <c r="A348" s="41"/>
      <c r="B348" s="42"/>
      <c r="C348" s="268" t="s">
        <v>480</v>
      </c>
      <c r="D348" s="268" t="s">
        <v>281</v>
      </c>
      <c r="E348" s="269" t="s">
        <v>481</v>
      </c>
      <c r="F348" s="270" t="s">
        <v>482</v>
      </c>
      <c r="G348" s="271" t="s">
        <v>266</v>
      </c>
      <c r="H348" s="272">
        <v>4</v>
      </c>
      <c r="I348" s="273"/>
      <c r="J348" s="274">
        <f>ROUND(I348*H348,2)</f>
        <v>0</v>
      </c>
      <c r="K348" s="270" t="s">
        <v>163</v>
      </c>
      <c r="L348" s="275"/>
      <c r="M348" s="276" t="s">
        <v>19</v>
      </c>
      <c r="N348" s="277" t="s">
        <v>43</v>
      </c>
      <c r="O348" s="87"/>
      <c r="P348" s="225">
        <f>O348*H348</f>
        <v>0</v>
      </c>
      <c r="Q348" s="225">
        <v>0.0013799999999999999</v>
      </c>
      <c r="R348" s="225">
        <f>Q348*H348</f>
        <v>0.0055199999999999997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423</v>
      </c>
      <c r="AT348" s="227" t="s">
        <v>281</v>
      </c>
      <c r="AU348" s="227" t="s">
        <v>82</v>
      </c>
      <c r="AY348" s="20" t="s">
        <v>157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80</v>
      </c>
      <c r="BK348" s="228">
        <f>ROUND(I348*H348,2)</f>
        <v>0</v>
      </c>
      <c r="BL348" s="20" t="s">
        <v>295</v>
      </c>
      <c r="BM348" s="227" t="s">
        <v>483</v>
      </c>
    </row>
    <row r="349" s="2" customFormat="1">
      <c r="A349" s="41"/>
      <c r="B349" s="42"/>
      <c r="C349" s="43"/>
      <c r="D349" s="229" t="s">
        <v>166</v>
      </c>
      <c r="E349" s="43"/>
      <c r="F349" s="230" t="s">
        <v>482</v>
      </c>
      <c r="G349" s="43"/>
      <c r="H349" s="43"/>
      <c r="I349" s="231"/>
      <c r="J349" s="43"/>
      <c r="K349" s="43"/>
      <c r="L349" s="47"/>
      <c r="M349" s="232"/>
      <c r="N349" s="233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166</v>
      </c>
      <c r="AU349" s="20" t="s">
        <v>82</v>
      </c>
    </row>
    <row r="350" s="2" customFormat="1" ht="24.15" customHeight="1">
      <c r="A350" s="41"/>
      <c r="B350" s="42"/>
      <c r="C350" s="216" t="s">
        <v>484</v>
      </c>
      <c r="D350" s="216" t="s">
        <v>159</v>
      </c>
      <c r="E350" s="217" t="s">
        <v>485</v>
      </c>
      <c r="F350" s="218" t="s">
        <v>486</v>
      </c>
      <c r="G350" s="219" t="s">
        <v>193</v>
      </c>
      <c r="H350" s="220">
        <v>0.0060000000000000001</v>
      </c>
      <c r="I350" s="221"/>
      <c r="J350" s="222">
        <f>ROUND(I350*H350,2)</f>
        <v>0</v>
      </c>
      <c r="K350" s="218" t="s">
        <v>163</v>
      </c>
      <c r="L350" s="47"/>
      <c r="M350" s="223" t="s">
        <v>19</v>
      </c>
      <c r="N350" s="224" t="s">
        <v>43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295</v>
      </c>
      <c r="AT350" s="227" t="s">
        <v>159</v>
      </c>
      <c r="AU350" s="227" t="s">
        <v>82</v>
      </c>
      <c r="AY350" s="20" t="s">
        <v>157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80</v>
      </c>
      <c r="BK350" s="228">
        <f>ROUND(I350*H350,2)</f>
        <v>0</v>
      </c>
      <c r="BL350" s="20" t="s">
        <v>295</v>
      </c>
      <c r="BM350" s="227" t="s">
        <v>487</v>
      </c>
    </row>
    <row r="351" s="2" customFormat="1">
      <c r="A351" s="41"/>
      <c r="B351" s="42"/>
      <c r="C351" s="43"/>
      <c r="D351" s="229" t="s">
        <v>166</v>
      </c>
      <c r="E351" s="43"/>
      <c r="F351" s="230" t="s">
        <v>488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166</v>
      </c>
      <c r="AU351" s="20" t="s">
        <v>82</v>
      </c>
    </row>
    <row r="352" s="2" customFormat="1">
      <c r="A352" s="41"/>
      <c r="B352" s="42"/>
      <c r="C352" s="43"/>
      <c r="D352" s="234" t="s">
        <v>168</v>
      </c>
      <c r="E352" s="43"/>
      <c r="F352" s="235" t="s">
        <v>489</v>
      </c>
      <c r="G352" s="43"/>
      <c r="H352" s="43"/>
      <c r="I352" s="231"/>
      <c r="J352" s="43"/>
      <c r="K352" s="43"/>
      <c r="L352" s="47"/>
      <c r="M352" s="232"/>
      <c r="N352" s="233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168</v>
      </c>
      <c r="AU352" s="20" t="s">
        <v>82</v>
      </c>
    </row>
    <row r="353" s="12" customFormat="1" ht="22.8" customHeight="1">
      <c r="A353" s="12"/>
      <c r="B353" s="200"/>
      <c r="C353" s="201"/>
      <c r="D353" s="202" t="s">
        <v>71</v>
      </c>
      <c r="E353" s="214" t="s">
        <v>490</v>
      </c>
      <c r="F353" s="214" t="s">
        <v>491</v>
      </c>
      <c r="G353" s="201"/>
      <c r="H353" s="201"/>
      <c r="I353" s="204"/>
      <c r="J353" s="215">
        <f>BK353</f>
        <v>0</v>
      </c>
      <c r="K353" s="201"/>
      <c r="L353" s="206"/>
      <c r="M353" s="207"/>
      <c r="N353" s="208"/>
      <c r="O353" s="208"/>
      <c r="P353" s="209">
        <f>SUM(P354:P360)</f>
        <v>0</v>
      </c>
      <c r="Q353" s="208"/>
      <c r="R353" s="209">
        <f>SUM(R354:R360)</f>
        <v>0.11504</v>
      </c>
      <c r="S353" s="208"/>
      <c r="T353" s="210">
        <f>SUM(T354:T360)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1" t="s">
        <v>82</v>
      </c>
      <c r="AT353" s="212" t="s">
        <v>71</v>
      </c>
      <c r="AU353" s="212" t="s">
        <v>80</v>
      </c>
      <c r="AY353" s="211" t="s">
        <v>157</v>
      </c>
      <c r="BK353" s="213">
        <f>SUM(BK354:BK360)</f>
        <v>0</v>
      </c>
    </row>
    <row r="354" s="2" customFormat="1" ht="21.75" customHeight="1">
      <c r="A354" s="41"/>
      <c r="B354" s="42"/>
      <c r="C354" s="216" t="s">
        <v>492</v>
      </c>
      <c r="D354" s="216" t="s">
        <v>159</v>
      </c>
      <c r="E354" s="217" t="s">
        <v>493</v>
      </c>
      <c r="F354" s="218" t="s">
        <v>494</v>
      </c>
      <c r="G354" s="219" t="s">
        <v>225</v>
      </c>
      <c r="H354" s="220">
        <v>1.4379999999999999</v>
      </c>
      <c r="I354" s="221"/>
      <c r="J354" s="222">
        <f>ROUND(I354*H354,2)</f>
        <v>0</v>
      </c>
      <c r="K354" s="218" t="s">
        <v>464</v>
      </c>
      <c r="L354" s="47"/>
      <c r="M354" s="223" t="s">
        <v>19</v>
      </c>
      <c r="N354" s="224" t="s">
        <v>43</v>
      </c>
      <c r="O354" s="87"/>
      <c r="P354" s="225">
        <f>O354*H354</f>
        <v>0</v>
      </c>
      <c r="Q354" s="225">
        <v>0.080000000000000002</v>
      </c>
      <c r="R354" s="225">
        <f>Q354*H354</f>
        <v>0.11504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295</v>
      </c>
      <c r="AT354" s="227" t="s">
        <v>159</v>
      </c>
      <c r="AU354" s="227" t="s">
        <v>82</v>
      </c>
      <c r="AY354" s="20" t="s">
        <v>157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80</v>
      </c>
      <c r="BK354" s="228">
        <f>ROUND(I354*H354,2)</f>
        <v>0</v>
      </c>
      <c r="BL354" s="20" t="s">
        <v>295</v>
      </c>
      <c r="BM354" s="227" t="s">
        <v>495</v>
      </c>
    </row>
    <row r="355" s="2" customFormat="1">
      <c r="A355" s="41"/>
      <c r="B355" s="42"/>
      <c r="C355" s="43"/>
      <c r="D355" s="229" t="s">
        <v>166</v>
      </c>
      <c r="E355" s="43"/>
      <c r="F355" s="230" t="s">
        <v>494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166</v>
      </c>
      <c r="AU355" s="20" t="s">
        <v>82</v>
      </c>
    </row>
    <row r="356" s="13" customFormat="1">
      <c r="A356" s="13"/>
      <c r="B356" s="236"/>
      <c r="C356" s="237"/>
      <c r="D356" s="229" t="s">
        <v>170</v>
      </c>
      <c r="E356" s="238" t="s">
        <v>19</v>
      </c>
      <c r="F356" s="239" t="s">
        <v>279</v>
      </c>
      <c r="G356" s="237"/>
      <c r="H356" s="240">
        <v>1.4379999999999999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170</v>
      </c>
      <c r="AU356" s="246" t="s">
        <v>82</v>
      </c>
      <c r="AV356" s="13" t="s">
        <v>82</v>
      </c>
      <c r="AW356" s="13" t="s">
        <v>33</v>
      </c>
      <c r="AX356" s="13" t="s">
        <v>72</v>
      </c>
      <c r="AY356" s="246" t="s">
        <v>157</v>
      </c>
    </row>
    <row r="357" s="14" customFormat="1">
      <c r="A357" s="14"/>
      <c r="B357" s="247"/>
      <c r="C357" s="248"/>
      <c r="D357" s="229" t="s">
        <v>170</v>
      </c>
      <c r="E357" s="249" t="s">
        <v>19</v>
      </c>
      <c r="F357" s="250" t="s">
        <v>172</v>
      </c>
      <c r="G357" s="248"/>
      <c r="H357" s="251">
        <v>1.4379999999999999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170</v>
      </c>
      <c r="AU357" s="257" t="s">
        <v>82</v>
      </c>
      <c r="AV357" s="14" t="s">
        <v>164</v>
      </c>
      <c r="AW357" s="14" t="s">
        <v>33</v>
      </c>
      <c r="AX357" s="14" t="s">
        <v>80</v>
      </c>
      <c r="AY357" s="257" t="s">
        <v>157</v>
      </c>
    </row>
    <row r="358" s="2" customFormat="1" ht="24.15" customHeight="1">
      <c r="A358" s="41"/>
      <c r="B358" s="42"/>
      <c r="C358" s="216" t="s">
        <v>496</v>
      </c>
      <c r="D358" s="216" t="s">
        <v>159</v>
      </c>
      <c r="E358" s="217" t="s">
        <v>497</v>
      </c>
      <c r="F358" s="218" t="s">
        <v>498</v>
      </c>
      <c r="G358" s="219" t="s">
        <v>193</v>
      </c>
      <c r="H358" s="220">
        <v>0.11500000000000001</v>
      </c>
      <c r="I358" s="221"/>
      <c r="J358" s="222">
        <f>ROUND(I358*H358,2)</f>
        <v>0</v>
      </c>
      <c r="K358" s="218" t="s">
        <v>163</v>
      </c>
      <c r="L358" s="47"/>
      <c r="M358" s="223" t="s">
        <v>19</v>
      </c>
      <c r="N358" s="224" t="s">
        <v>43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295</v>
      </c>
      <c r="AT358" s="227" t="s">
        <v>159</v>
      </c>
      <c r="AU358" s="227" t="s">
        <v>82</v>
      </c>
      <c r="AY358" s="20" t="s">
        <v>157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295</v>
      </c>
      <c r="BM358" s="227" t="s">
        <v>499</v>
      </c>
    </row>
    <row r="359" s="2" customFormat="1">
      <c r="A359" s="41"/>
      <c r="B359" s="42"/>
      <c r="C359" s="43"/>
      <c r="D359" s="229" t="s">
        <v>166</v>
      </c>
      <c r="E359" s="43"/>
      <c r="F359" s="230" t="s">
        <v>500</v>
      </c>
      <c r="G359" s="43"/>
      <c r="H359" s="43"/>
      <c r="I359" s="231"/>
      <c r="J359" s="43"/>
      <c r="K359" s="43"/>
      <c r="L359" s="47"/>
      <c r="M359" s="232"/>
      <c r="N359" s="233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166</v>
      </c>
      <c r="AU359" s="20" t="s">
        <v>82</v>
      </c>
    </row>
    <row r="360" s="2" customFormat="1">
      <c r="A360" s="41"/>
      <c r="B360" s="42"/>
      <c r="C360" s="43"/>
      <c r="D360" s="234" t="s">
        <v>168</v>
      </c>
      <c r="E360" s="43"/>
      <c r="F360" s="235" t="s">
        <v>501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168</v>
      </c>
      <c r="AU360" s="20" t="s">
        <v>82</v>
      </c>
    </row>
    <row r="361" s="12" customFormat="1" ht="22.8" customHeight="1">
      <c r="A361" s="12"/>
      <c r="B361" s="200"/>
      <c r="C361" s="201"/>
      <c r="D361" s="202" t="s">
        <v>71</v>
      </c>
      <c r="E361" s="214" t="s">
        <v>502</v>
      </c>
      <c r="F361" s="214" t="s">
        <v>503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SUM(P362:P366)</f>
        <v>0</v>
      </c>
      <c r="Q361" s="208"/>
      <c r="R361" s="209">
        <f>SUM(R362:R366)</f>
        <v>0.028475999999999998</v>
      </c>
      <c r="S361" s="208"/>
      <c r="T361" s="210">
        <f>SUM(T362:T366)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82</v>
      </c>
      <c r="AT361" s="212" t="s">
        <v>71</v>
      </c>
      <c r="AU361" s="212" t="s">
        <v>80</v>
      </c>
      <c r="AY361" s="211" t="s">
        <v>157</v>
      </c>
      <c r="BK361" s="213">
        <f>SUM(BK362:BK366)</f>
        <v>0</v>
      </c>
    </row>
    <row r="362" s="2" customFormat="1" ht="33" customHeight="1">
      <c r="A362" s="41"/>
      <c r="B362" s="42"/>
      <c r="C362" s="216" t="s">
        <v>504</v>
      </c>
      <c r="D362" s="216" t="s">
        <v>159</v>
      </c>
      <c r="E362" s="217" t="s">
        <v>505</v>
      </c>
      <c r="F362" s="218" t="s">
        <v>506</v>
      </c>
      <c r="G362" s="219" t="s">
        <v>225</v>
      </c>
      <c r="H362" s="220">
        <v>2.1000000000000001</v>
      </c>
      <c r="I362" s="221"/>
      <c r="J362" s="222">
        <f>ROUND(I362*H362,2)</f>
        <v>0</v>
      </c>
      <c r="K362" s="218" t="s">
        <v>163</v>
      </c>
      <c r="L362" s="47"/>
      <c r="M362" s="223" t="s">
        <v>19</v>
      </c>
      <c r="N362" s="224" t="s">
        <v>43</v>
      </c>
      <c r="O362" s="87"/>
      <c r="P362" s="225">
        <f>O362*H362</f>
        <v>0</v>
      </c>
      <c r="Q362" s="225">
        <v>0.013559999999999999</v>
      </c>
      <c r="R362" s="225">
        <f>Q362*H362</f>
        <v>0.028475999999999998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295</v>
      </c>
      <c r="AT362" s="227" t="s">
        <v>159</v>
      </c>
      <c r="AU362" s="227" t="s">
        <v>82</v>
      </c>
      <c r="AY362" s="20" t="s">
        <v>157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295</v>
      </c>
      <c r="BM362" s="227" t="s">
        <v>507</v>
      </c>
    </row>
    <row r="363" s="2" customFormat="1">
      <c r="A363" s="41"/>
      <c r="B363" s="42"/>
      <c r="C363" s="43"/>
      <c r="D363" s="229" t="s">
        <v>166</v>
      </c>
      <c r="E363" s="43"/>
      <c r="F363" s="230" t="s">
        <v>508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166</v>
      </c>
      <c r="AU363" s="20" t="s">
        <v>82</v>
      </c>
    </row>
    <row r="364" s="2" customFormat="1">
      <c r="A364" s="41"/>
      <c r="B364" s="42"/>
      <c r="C364" s="43"/>
      <c r="D364" s="234" t="s">
        <v>168</v>
      </c>
      <c r="E364" s="43"/>
      <c r="F364" s="235" t="s">
        <v>509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168</v>
      </c>
      <c r="AU364" s="20" t="s">
        <v>82</v>
      </c>
    </row>
    <row r="365" s="13" customFormat="1">
      <c r="A365" s="13"/>
      <c r="B365" s="236"/>
      <c r="C365" s="237"/>
      <c r="D365" s="229" t="s">
        <v>170</v>
      </c>
      <c r="E365" s="238" t="s">
        <v>19</v>
      </c>
      <c r="F365" s="239" t="s">
        <v>510</v>
      </c>
      <c r="G365" s="237"/>
      <c r="H365" s="240">
        <v>2.1000000000000001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170</v>
      </c>
      <c r="AU365" s="246" t="s">
        <v>82</v>
      </c>
      <c r="AV365" s="13" t="s">
        <v>82</v>
      </c>
      <c r="AW365" s="13" t="s">
        <v>33</v>
      </c>
      <c r="AX365" s="13" t="s">
        <v>72</v>
      </c>
      <c r="AY365" s="246" t="s">
        <v>157</v>
      </c>
    </row>
    <row r="366" s="14" customFormat="1">
      <c r="A366" s="14"/>
      <c r="B366" s="247"/>
      <c r="C366" s="248"/>
      <c r="D366" s="229" t="s">
        <v>170</v>
      </c>
      <c r="E366" s="249" t="s">
        <v>19</v>
      </c>
      <c r="F366" s="250" t="s">
        <v>172</v>
      </c>
      <c r="G366" s="248"/>
      <c r="H366" s="251">
        <v>2.1000000000000001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170</v>
      </c>
      <c r="AU366" s="257" t="s">
        <v>82</v>
      </c>
      <c r="AV366" s="14" t="s">
        <v>164</v>
      </c>
      <c r="AW366" s="14" t="s">
        <v>33</v>
      </c>
      <c r="AX366" s="14" t="s">
        <v>80</v>
      </c>
      <c r="AY366" s="257" t="s">
        <v>157</v>
      </c>
    </row>
    <row r="367" s="12" customFormat="1" ht="22.8" customHeight="1">
      <c r="A367" s="12"/>
      <c r="B367" s="200"/>
      <c r="C367" s="201"/>
      <c r="D367" s="202" t="s">
        <v>71</v>
      </c>
      <c r="E367" s="214" t="s">
        <v>511</v>
      </c>
      <c r="F367" s="214" t="s">
        <v>512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SUM(P368:P393)</f>
        <v>0</v>
      </c>
      <c r="Q367" s="208"/>
      <c r="R367" s="209">
        <f>SUM(R368:R393)</f>
        <v>0.15437387999999999</v>
      </c>
      <c r="S367" s="208"/>
      <c r="T367" s="210">
        <f>SUM(T368:T393)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82</v>
      </c>
      <c r="AT367" s="212" t="s">
        <v>71</v>
      </c>
      <c r="AU367" s="212" t="s">
        <v>80</v>
      </c>
      <c r="AY367" s="211" t="s">
        <v>157</v>
      </c>
      <c r="BK367" s="213">
        <f>SUM(BK368:BK393)</f>
        <v>0</v>
      </c>
    </row>
    <row r="368" s="2" customFormat="1" ht="24.15" customHeight="1">
      <c r="A368" s="41"/>
      <c r="B368" s="42"/>
      <c r="C368" s="216" t="s">
        <v>513</v>
      </c>
      <c r="D368" s="216" t="s">
        <v>159</v>
      </c>
      <c r="E368" s="217" t="s">
        <v>514</v>
      </c>
      <c r="F368" s="218" t="s">
        <v>515</v>
      </c>
      <c r="G368" s="219" t="s">
        <v>225</v>
      </c>
      <c r="H368" s="220">
        <v>1.4379999999999999</v>
      </c>
      <c r="I368" s="221"/>
      <c r="J368" s="222">
        <f>ROUND(I368*H368,2)</f>
        <v>0</v>
      </c>
      <c r="K368" s="218" t="s">
        <v>163</v>
      </c>
      <c r="L368" s="47"/>
      <c r="M368" s="223" t="s">
        <v>19</v>
      </c>
      <c r="N368" s="224" t="s">
        <v>43</v>
      </c>
      <c r="O368" s="87"/>
      <c r="P368" s="225">
        <f>O368*H368</f>
        <v>0</v>
      </c>
      <c r="Q368" s="225">
        <v>0.00025999999999999998</v>
      </c>
      <c r="R368" s="225">
        <f>Q368*H368</f>
        <v>0.00037387999999999994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295</v>
      </c>
      <c r="AT368" s="227" t="s">
        <v>159</v>
      </c>
      <c r="AU368" s="227" t="s">
        <v>82</v>
      </c>
      <c r="AY368" s="20" t="s">
        <v>157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80</v>
      </c>
      <c r="BK368" s="228">
        <f>ROUND(I368*H368,2)</f>
        <v>0</v>
      </c>
      <c r="BL368" s="20" t="s">
        <v>295</v>
      </c>
      <c r="BM368" s="227" t="s">
        <v>516</v>
      </c>
    </row>
    <row r="369" s="2" customFormat="1">
      <c r="A369" s="41"/>
      <c r="B369" s="42"/>
      <c r="C369" s="43"/>
      <c r="D369" s="229" t="s">
        <v>166</v>
      </c>
      <c r="E369" s="43"/>
      <c r="F369" s="230" t="s">
        <v>517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166</v>
      </c>
      <c r="AU369" s="20" t="s">
        <v>82</v>
      </c>
    </row>
    <row r="370" s="2" customFormat="1">
      <c r="A370" s="41"/>
      <c r="B370" s="42"/>
      <c r="C370" s="43"/>
      <c r="D370" s="234" t="s">
        <v>168</v>
      </c>
      <c r="E370" s="43"/>
      <c r="F370" s="235" t="s">
        <v>518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168</v>
      </c>
      <c r="AU370" s="20" t="s">
        <v>82</v>
      </c>
    </row>
    <row r="371" s="13" customFormat="1">
      <c r="A371" s="13"/>
      <c r="B371" s="236"/>
      <c r="C371" s="237"/>
      <c r="D371" s="229" t="s">
        <v>170</v>
      </c>
      <c r="E371" s="238" t="s">
        <v>19</v>
      </c>
      <c r="F371" s="239" t="s">
        <v>519</v>
      </c>
      <c r="G371" s="237"/>
      <c r="H371" s="240">
        <v>1.4379999999999999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170</v>
      </c>
      <c r="AU371" s="246" t="s">
        <v>82</v>
      </c>
      <c r="AV371" s="13" t="s">
        <v>82</v>
      </c>
      <c r="AW371" s="13" t="s">
        <v>33</v>
      </c>
      <c r="AX371" s="13" t="s">
        <v>72</v>
      </c>
      <c r="AY371" s="246" t="s">
        <v>157</v>
      </c>
    </row>
    <row r="372" s="14" customFormat="1">
      <c r="A372" s="14"/>
      <c r="B372" s="247"/>
      <c r="C372" s="248"/>
      <c r="D372" s="229" t="s">
        <v>170</v>
      </c>
      <c r="E372" s="249" t="s">
        <v>19</v>
      </c>
      <c r="F372" s="250" t="s">
        <v>172</v>
      </c>
      <c r="G372" s="248"/>
      <c r="H372" s="251">
        <v>1.4379999999999999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170</v>
      </c>
      <c r="AU372" s="257" t="s">
        <v>82</v>
      </c>
      <c r="AV372" s="14" t="s">
        <v>164</v>
      </c>
      <c r="AW372" s="14" t="s">
        <v>33</v>
      </c>
      <c r="AX372" s="14" t="s">
        <v>80</v>
      </c>
      <c r="AY372" s="257" t="s">
        <v>157</v>
      </c>
    </row>
    <row r="373" s="2" customFormat="1" ht="44.25" customHeight="1">
      <c r="A373" s="41"/>
      <c r="B373" s="42"/>
      <c r="C373" s="268" t="s">
        <v>520</v>
      </c>
      <c r="D373" s="268" t="s">
        <v>281</v>
      </c>
      <c r="E373" s="269" t="s">
        <v>178</v>
      </c>
      <c r="F373" s="270" t="s">
        <v>521</v>
      </c>
      <c r="G373" s="271" t="s">
        <v>266</v>
      </c>
      <c r="H373" s="272">
        <v>1</v>
      </c>
      <c r="I373" s="273"/>
      <c r="J373" s="274">
        <f>ROUND(I373*H373,2)</f>
        <v>0</v>
      </c>
      <c r="K373" s="270" t="s">
        <v>464</v>
      </c>
      <c r="L373" s="275"/>
      <c r="M373" s="276" t="s">
        <v>19</v>
      </c>
      <c r="N373" s="277" t="s">
        <v>43</v>
      </c>
      <c r="O373" s="87"/>
      <c r="P373" s="225">
        <f>O373*H373</f>
        <v>0</v>
      </c>
      <c r="Q373" s="225">
        <v>0.029999999999999999</v>
      </c>
      <c r="R373" s="225">
        <f>Q373*H373</f>
        <v>0.029999999999999999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522</v>
      </c>
      <c r="AT373" s="227" t="s">
        <v>281</v>
      </c>
      <c r="AU373" s="227" t="s">
        <v>82</v>
      </c>
      <c r="AY373" s="20" t="s">
        <v>157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80</v>
      </c>
      <c r="BK373" s="228">
        <f>ROUND(I373*H373,2)</f>
        <v>0</v>
      </c>
      <c r="BL373" s="20" t="s">
        <v>522</v>
      </c>
      <c r="BM373" s="227" t="s">
        <v>523</v>
      </c>
    </row>
    <row r="374" s="2" customFormat="1">
      <c r="A374" s="41"/>
      <c r="B374" s="42"/>
      <c r="C374" s="43"/>
      <c r="D374" s="229" t="s">
        <v>166</v>
      </c>
      <c r="E374" s="43"/>
      <c r="F374" s="230" t="s">
        <v>521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166</v>
      </c>
      <c r="AU374" s="20" t="s">
        <v>82</v>
      </c>
    </row>
    <row r="375" s="2" customFormat="1" ht="24.15" customHeight="1">
      <c r="A375" s="41"/>
      <c r="B375" s="42"/>
      <c r="C375" s="216" t="s">
        <v>524</v>
      </c>
      <c r="D375" s="216" t="s">
        <v>159</v>
      </c>
      <c r="E375" s="217" t="s">
        <v>525</v>
      </c>
      <c r="F375" s="218" t="s">
        <v>526</v>
      </c>
      <c r="G375" s="219" t="s">
        <v>266</v>
      </c>
      <c r="H375" s="220">
        <v>6</v>
      </c>
      <c r="I375" s="221"/>
      <c r="J375" s="222">
        <f>ROUND(I375*H375,2)</f>
        <v>0</v>
      </c>
      <c r="K375" s="218" t="s">
        <v>163</v>
      </c>
      <c r="L375" s="47"/>
      <c r="M375" s="223" t="s">
        <v>19</v>
      </c>
      <c r="N375" s="224" t="s">
        <v>43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295</v>
      </c>
      <c r="AT375" s="227" t="s">
        <v>159</v>
      </c>
      <c r="AU375" s="227" t="s">
        <v>82</v>
      </c>
      <c r="AY375" s="20" t="s">
        <v>157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80</v>
      </c>
      <c r="BK375" s="228">
        <f>ROUND(I375*H375,2)</f>
        <v>0</v>
      </c>
      <c r="BL375" s="20" t="s">
        <v>295</v>
      </c>
      <c r="BM375" s="227" t="s">
        <v>527</v>
      </c>
    </row>
    <row r="376" s="2" customFormat="1">
      <c r="A376" s="41"/>
      <c r="B376" s="42"/>
      <c r="C376" s="43"/>
      <c r="D376" s="229" t="s">
        <v>166</v>
      </c>
      <c r="E376" s="43"/>
      <c r="F376" s="230" t="s">
        <v>528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166</v>
      </c>
      <c r="AU376" s="20" t="s">
        <v>82</v>
      </c>
    </row>
    <row r="377" s="2" customFormat="1">
      <c r="A377" s="41"/>
      <c r="B377" s="42"/>
      <c r="C377" s="43"/>
      <c r="D377" s="234" t="s">
        <v>168</v>
      </c>
      <c r="E377" s="43"/>
      <c r="F377" s="235" t="s">
        <v>529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168</v>
      </c>
      <c r="AU377" s="20" t="s">
        <v>82</v>
      </c>
    </row>
    <row r="378" s="13" customFormat="1">
      <c r="A378" s="13"/>
      <c r="B378" s="236"/>
      <c r="C378" s="237"/>
      <c r="D378" s="229" t="s">
        <v>170</v>
      </c>
      <c r="E378" s="238" t="s">
        <v>19</v>
      </c>
      <c r="F378" s="239" t="s">
        <v>301</v>
      </c>
      <c r="G378" s="237"/>
      <c r="H378" s="240">
        <v>6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170</v>
      </c>
      <c r="AU378" s="246" t="s">
        <v>82</v>
      </c>
      <c r="AV378" s="13" t="s">
        <v>82</v>
      </c>
      <c r="AW378" s="13" t="s">
        <v>33</v>
      </c>
      <c r="AX378" s="13" t="s">
        <v>72</v>
      </c>
      <c r="AY378" s="246" t="s">
        <v>157</v>
      </c>
    </row>
    <row r="379" s="14" customFormat="1">
      <c r="A379" s="14"/>
      <c r="B379" s="247"/>
      <c r="C379" s="248"/>
      <c r="D379" s="229" t="s">
        <v>170</v>
      </c>
      <c r="E379" s="249" t="s">
        <v>19</v>
      </c>
      <c r="F379" s="250" t="s">
        <v>172</v>
      </c>
      <c r="G379" s="248"/>
      <c r="H379" s="251">
        <v>6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170</v>
      </c>
      <c r="AU379" s="257" t="s">
        <v>82</v>
      </c>
      <c r="AV379" s="14" t="s">
        <v>164</v>
      </c>
      <c r="AW379" s="14" t="s">
        <v>33</v>
      </c>
      <c r="AX379" s="14" t="s">
        <v>80</v>
      </c>
      <c r="AY379" s="257" t="s">
        <v>157</v>
      </c>
    </row>
    <row r="380" s="2" customFormat="1" ht="37.8" customHeight="1">
      <c r="A380" s="41"/>
      <c r="B380" s="42"/>
      <c r="C380" s="268" t="s">
        <v>530</v>
      </c>
      <c r="D380" s="268" t="s">
        <v>281</v>
      </c>
      <c r="E380" s="269" t="s">
        <v>80</v>
      </c>
      <c r="F380" s="270" t="s">
        <v>531</v>
      </c>
      <c r="G380" s="271" t="s">
        <v>266</v>
      </c>
      <c r="H380" s="272">
        <v>6</v>
      </c>
      <c r="I380" s="273"/>
      <c r="J380" s="274">
        <f>ROUND(I380*H380,2)</f>
        <v>0</v>
      </c>
      <c r="K380" s="270" t="s">
        <v>464</v>
      </c>
      <c r="L380" s="275"/>
      <c r="M380" s="276" t="s">
        <v>19</v>
      </c>
      <c r="N380" s="277" t="s">
        <v>43</v>
      </c>
      <c r="O380" s="87"/>
      <c r="P380" s="225">
        <f>O380*H380</f>
        <v>0</v>
      </c>
      <c r="Q380" s="225">
        <v>0.014999999999999999</v>
      </c>
      <c r="R380" s="225">
        <f>Q380*H380</f>
        <v>0.089999999999999997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522</v>
      </c>
      <c r="AT380" s="227" t="s">
        <v>281</v>
      </c>
      <c r="AU380" s="227" t="s">
        <v>82</v>
      </c>
      <c r="AY380" s="20" t="s">
        <v>157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80</v>
      </c>
      <c r="BK380" s="228">
        <f>ROUND(I380*H380,2)</f>
        <v>0</v>
      </c>
      <c r="BL380" s="20" t="s">
        <v>522</v>
      </c>
      <c r="BM380" s="227" t="s">
        <v>532</v>
      </c>
    </row>
    <row r="381" s="2" customFormat="1">
      <c r="A381" s="41"/>
      <c r="B381" s="42"/>
      <c r="C381" s="43"/>
      <c r="D381" s="229" t="s">
        <v>166</v>
      </c>
      <c r="E381" s="43"/>
      <c r="F381" s="230" t="s">
        <v>531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166</v>
      </c>
      <c r="AU381" s="20" t="s">
        <v>82</v>
      </c>
    </row>
    <row r="382" s="2" customFormat="1" ht="49.05" customHeight="1">
      <c r="A382" s="41"/>
      <c r="B382" s="42"/>
      <c r="C382" s="216" t="s">
        <v>533</v>
      </c>
      <c r="D382" s="216" t="s">
        <v>159</v>
      </c>
      <c r="E382" s="217" t="s">
        <v>82</v>
      </c>
      <c r="F382" s="218" t="s">
        <v>534</v>
      </c>
      <c r="G382" s="219" t="s">
        <v>266</v>
      </c>
      <c r="H382" s="220">
        <v>1</v>
      </c>
      <c r="I382" s="221"/>
      <c r="J382" s="222">
        <f>ROUND(I382*H382,2)</f>
        <v>0</v>
      </c>
      <c r="K382" s="218" t="s">
        <v>464</v>
      </c>
      <c r="L382" s="47"/>
      <c r="M382" s="223" t="s">
        <v>19</v>
      </c>
      <c r="N382" s="224" t="s">
        <v>43</v>
      </c>
      <c r="O382" s="87"/>
      <c r="P382" s="225">
        <f>O382*H382</f>
        <v>0</v>
      </c>
      <c r="Q382" s="225">
        <v>0.029999999999999999</v>
      </c>
      <c r="R382" s="225">
        <f>Q382*H382</f>
        <v>0.029999999999999999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522</v>
      </c>
      <c r="AT382" s="227" t="s">
        <v>159</v>
      </c>
      <c r="AU382" s="227" t="s">
        <v>82</v>
      </c>
      <c r="AY382" s="20" t="s">
        <v>157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80</v>
      </c>
      <c r="BK382" s="228">
        <f>ROUND(I382*H382,2)</f>
        <v>0</v>
      </c>
      <c r="BL382" s="20" t="s">
        <v>522</v>
      </c>
      <c r="BM382" s="227" t="s">
        <v>535</v>
      </c>
    </row>
    <row r="383" s="2" customFormat="1">
      <c r="A383" s="41"/>
      <c r="B383" s="42"/>
      <c r="C383" s="43"/>
      <c r="D383" s="229" t="s">
        <v>166</v>
      </c>
      <c r="E383" s="43"/>
      <c r="F383" s="230" t="s">
        <v>534</v>
      </c>
      <c r="G383" s="43"/>
      <c r="H383" s="43"/>
      <c r="I383" s="231"/>
      <c r="J383" s="43"/>
      <c r="K383" s="43"/>
      <c r="L383" s="47"/>
      <c r="M383" s="232"/>
      <c r="N383" s="233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166</v>
      </c>
      <c r="AU383" s="20" t="s">
        <v>82</v>
      </c>
    </row>
    <row r="384" s="2" customFormat="1" ht="16.5" customHeight="1">
      <c r="A384" s="41"/>
      <c r="B384" s="42"/>
      <c r="C384" s="216" t="s">
        <v>536</v>
      </c>
      <c r="D384" s="216" t="s">
        <v>159</v>
      </c>
      <c r="E384" s="217" t="s">
        <v>537</v>
      </c>
      <c r="F384" s="218" t="s">
        <v>538</v>
      </c>
      <c r="G384" s="219" t="s">
        <v>266</v>
      </c>
      <c r="H384" s="220">
        <v>4</v>
      </c>
      <c r="I384" s="221"/>
      <c r="J384" s="222">
        <f>ROUND(I384*H384,2)</f>
        <v>0</v>
      </c>
      <c r="K384" s="218" t="s">
        <v>464</v>
      </c>
      <c r="L384" s="47"/>
      <c r="M384" s="223" t="s">
        <v>19</v>
      </c>
      <c r="N384" s="224" t="s">
        <v>43</v>
      </c>
      <c r="O384" s="87"/>
      <c r="P384" s="225">
        <f>O384*H384</f>
        <v>0</v>
      </c>
      <c r="Q384" s="225">
        <v>0.001</v>
      </c>
      <c r="R384" s="225">
        <f>Q384*H384</f>
        <v>0.0040000000000000001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295</v>
      </c>
      <c r="AT384" s="227" t="s">
        <v>159</v>
      </c>
      <c r="AU384" s="227" t="s">
        <v>82</v>
      </c>
      <c r="AY384" s="20" t="s">
        <v>157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80</v>
      </c>
      <c r="BK384" s="228">
        <f>ROUND(I384*H384,2)</f>
        <v>0</v>
      </c>
      <c r="BL384" s="20" t="s">
        <v>295</v>
      </c>
      <c r="BM384" s="227" t="s">
        <v>539</v>
      </c>
    </row>
    <row r="385" s="2" customFormat="1">
      <c r="A385" s="41"/>
      <c r="B385" s="42"/>
      <c r="C385" s="43"/>
      <c r="D385" s="229" t="s">
        <v>166</v>
      </c>
      <c r="E385" s="43"/>
      <c r="F385" s="230" t="s">
        <v>538</v>
      </c>
      <c r="G385" s="43"/>
      <c r="H385" s="43"/>
      <c r="I385" s="231"/>
      <c r="J385" s="43"/>
      <c r="K385" s="43"/>
      <c r="L385" s="47"/>
      <c r="M385" s="232"/>
      <c r="N385" s="23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166</v>
      </c>
      <c r="AU385" s="20" t="s">
        <v>82</v>
      </c>
    </row>
    <row r="386" s="15" customFormat="1">
      <c r="A386" s="15"/>
      <c r="B386" s="258"/>
      <c r="C386" s="259"/>
      <c r="D386" s="229" t="s">
        <v>170</v>
      </c>
      <c r="E386" s="260" t="s">
        <v>19</v>
      </c>
      <c r="F386" s="261" t="s">
        <v>213</v>
      </c>
      <c r="G386" s="259"/>
      <c r="H386" s="260" t="s">
        <v>19</v>
      </c>
      <c r="I386" s="262"/>
      <c r="J386" s="259"/>
      <c r="K386" s="259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170</v>
      </c>
      <c r="AU386" s="267" t="s">
        <v>82</v>
      </c>
      <c r="AV386" s="15" t="s">
        <v>80</v>
      </c>
      <c r="AW386" s="15" t="s">
        <v>33</v>
      </c>
      <c r="AX386" s="15" t="s">
        <v>72</v>
      </c>
      <c r="AY386" s="267" t="s">
        <v>157</v>
      </c>
    </row>
    <row r="387" s="13" customFormat="1">
      <c r="A387" s="13"/>
      <c r="B387" s="236"/>
      <c r="C387" s="237"/>
      <c r="D387" s="229" t="s">
        <v>170</v>
      </c>
      <c r="E387" s="238" t="s">
        <v>19</v>
      </c>
      <c r="F387" s="239" t="s">
        <v>82</v>
      </c>
      <c r="G387" s="237"/>
      <c r="H387" s="240">
        <v>2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170</v>
      </c>
      <c r="AU387" s="246" t="s">
        <v>82</v>
      </c>
      <c r="AV387" s="13" t="s">
        <v>82</v>
      </c>
      <c r="AW387" s="13" t="s">
        <v>33</v>
      </c>
      <c r="AX387" s="13" t="s">
        <v>72</v>
      </c>
      <c r="AY387" s="246" t="s">
        <v>157</v>
      </c>
    </row>
    <row r="388" s="15" customFormat="1">
      <c r="A388" s="15"/>
      <c r="B388" s="258"/>
      <c r="C388" s="259"/>
      <c r="D388" s="229" t="s">
        <v>170</v>
      </c>
      <c r="E388" s="260" t="s">
        <v>19</v>
      </c>
      <c r="F388" s="261" t="s">
        <v>236</v>
      </c>
      <c r="G388" s="259"/>
      <c r="H388" s="260" t="s">
        <v>19</v>
      </c>
      <c r="I388" s="262"/>
      <c r="J388" s="259"/>
      <c r="K388" s="259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170</v>
      </c>
      <c r="AU388" s="267" t="s">
        <v>82</v>
      </c>
      <c r="AV388" s="15" t="s">
        <v>80</v>
      </c>
      <c r="AW388" s="15" t="s">
        <v>33</v>
      </c>
      <c r="AX388" s="15" t="s">
        <v>72</v>
      </c>
      <c r="AY388" s="267" t="s">
        <v>157</v>
      </c>
    </row>
    <row r="389" s="13" customFormat="1">
      <c r="A389" s="13"/>
      <c r="B389" s="236"/>
      <c r="C389" s="237"/>
      <c r="D389" s="229" t="s">
        <v>170</v>
      </c>
      <c r="E389" s="238" t="s">
        <v>19</v>
      </c>
      <c r="F389" s="239" t="s">
        <v>82</v>
      </c>
      <c r="G389" s="237"/>
      <c r="H389" s="240">
        <v>2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170</v>
      </c>
      <c r="AU389" s="246" t="s">
        <v>82</v>
      </c>
      <c r="AV389" s="13" t="s">
        <v>82</v>
      </c>
      <c r="AW389" s="13" t="s">
        <v>33</v>
      </c>
      <c r="AX389" s="13" t="s">
        <v>72</v>
      </c>
      <c r="AY389" s="246" t="s">
        <v>157</v>
      </c>
    </row>
    <row r="390" s="14" customFormat="1">
      <c r="A390" s="14"/>
      <c r="B390" s="247"/>
      <c r="C390" s="248"/>
      <c r="D390" s="229" t="s">
        <v>170</v>
      </c>
      <c r="E390" s="249" t="s">
        <v>19</v>
      </c>
      <c r="F390" s="250" t="s">
        <v>172</v>
      </c>
      <c r="G390" s="248"/>
      <c r="H390" s="251">
        <v>4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170</v>
      </c>
      <c r="AU390" s="257" t="s">
        <v>82</v>
      </c>
      <c r="AV390" s="14" t="s">
        <v>164</v>
      </c>
      <c r="AW390" s="14" t="s">
        <v>33</v>
      </c>
      <c r="AX390" s="14" t="s">
        <v>80</v>
      </c>
      <c r="AY390" s="257" t="s">
        <v>157</v>
      </c>
    </row>
    <row r="391" s="2" customFormat="1" ht="24.15" customHeight="1">
      <c r="A391" s="41"/>
      <c r="B391" s="42"/>
      <c r="C391" s="216" t="s">
        <v>540</v>
      </c>
      <c r="D391" s="216" t="s">
        <v>159</v>
      </c>
      <c r="E391" s="217" t="s">
        <v>541</v>
      </c>
      <c r="F391" s="218" t="s">
        <v>542</v>
      </c>
      <c r="G391" s="219" t="s">
        <v>193</v>
      </c>
      <c r="H391" s="220">
        <v>0.154</v>
      </c>
      <c r="I391" s="221"/>
      <c r="J391" s="222">
        <f>ROUND(I391*H391,2)</f>
        <v>0</v>
      </c>
      <c r="K391" s="218" t="s">
        <v>163</v>
      </c>
      <c r="L391" s="47"/>
      <c r="M391" s="223" t="s">
        <v>19</v>
      </c>
      <c r="N391" s="224" t="s">
        <v>43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295</v>
      </c>
      <c r="AT391" s="227" t="s">
        <v>159</v>
      </c>
      <c r="AU391" s="227" t="s">
        <v>82</v>
      </c>
      <c r="AY391" s="20" t="s">
        <v>157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80</v>
      </c>
      <c r="BK391" s="228">
        <f>ROUND(I391*H391,2)</f>
        <v>0</v>
      </c>
      <c r="BL391" s="20" t="s">
        <v>295</v>
      </c>
      <c r="BM391" s="227" t="s">
        <v>543</v>
      </c>
    </row>
    <row r="392" s="2" customFormat="1">
      <c r="A392" s="41"/>
      <c r="B392" s="42"/>
      <c r="C392" s="43"/>
      <c r="D392" s="229" t="s">
        <v>166</v>
      </c>
      <c r="E392" s="43"/>
      <c r="F392" s="230" t="s">
        <v>544</v>
      </c>
      <c r="G392" s="43"/>
      <c r="H392" s="43"/>
      <c r="I392" s="231"/>
      <c r="J392" s="43"/>
      <c r="K392" s="43"/>
      <c r="L392" s="47"/>
      <c r="M392" s="232"/>
      <c r="N392" s="233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166</v>
      </c>
      <c r="AU392" s="20" t="s">
        <v>82</v>
      </c>
    </row>
    <row r="393" s="2" customFormat="1">
      <c r="A393" s="41"/>
      <c r="B393" s="42"/>
      <c r="C393" s="43"/>
      <c r="D393" s="234" t="s">
        <v>168</v>
      </c>
      <c r="E393" s="43"/>
      <c r="F393" s="235" t="s">
        <v>545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168</v>
      </c>
      <c r="AU393" s="20" t="s">
        <v>82</v>
      </c>
    </row>
    <row r="394" s="12" customFormat="1" ht="22.8" customHeight="1">
      <c r="A394" s="12"/>
      <c r="B394" s="200"/>
      <c r="C394" s="201"/>
      <c r="D394" s="202" t="s">
        <v>71</v>
      </c>
      <c r="E394" s="214" t="s">
        <v>546</v>
      </c>
      <c r="F394" s="214" t="s">
        <v>547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SUM(P395:P417)</f>
        <v>0</v>
      </c>
      <c r="Q394" s="208"/>
      <c r="R394" s="209">
        <f>SUM(R395:R417)</f>
        <v>1.1015000000000002</v>
      </c>
      <c r="S394" s="208"/>
      <c r="T394" s="210">
        <f>SUM(T395:T417)</f>
        <v>0.024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82</v>
      </c>
      <c r="AT394" s="212" t="s">
        <v>71</v>
      </c>
      <c r="AU394" s="212" t="s">
        <v>80</v>
      </c>
      <c r="AY394" s="211" t="s">
        <v>157</v>
      </c>
      <c r="BK394" s="213">
        <f>SUM(BK395:BK417)</f>
        <v>0</v>
      </c>
    </row>
    <row r="395" s="2" customFormat="1" ht="24.15" customHeight="1">
      <c r="A395" s="41"/>
      <c r="B395" s="42"/>
      <c r="C395" s="216" t="s">
        <v>548</v>
      </c>
      <c r="D395" s="216" t="s">
        <v>159</v>
      </c>
      <c r="E395" s="217" t="s">
        <v>549</v>
      </c>
      <c r="F395" s="218" t="s">
        <v>550</v>
      </c>
      <c r="G395" s="219" t="s">
        <v>225</v>
      </c>
      <c r="H395" s="220">
        <v>6.46</v>
      </c>
      <c r="I395" s="221"/>
      <c r="J395" s="222">
        <f>ROUND(I395*H395,2)</f>
        <v>0</v>
      </c>
      <c r="K395" s="218" t="s">
        <v>163</v>
      </c>
      <c r="L395" s="47"/>
      <c r="M395" s="223" t="s">
        <v>19</v>
      </c>
      <c r="N395" s="224" t="s">
        <v>43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295</v>
      </c>
      <c r="AT395" s="227" t="s">
        <v>159</v>
      </c>
      <c r="AU395" s="227" t="s">
        <v>82</v>
      </c>
      <c r="AY395" s="20" t="s">
        <v>157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80</v>
      </c>
      <c r="BK395" s="228">
        <f>ROUND(I395*H395,2)</f>
        <v>0</v>
      </c>
      <c r="BL395" s="20" t="s">
        <v>295</v>
      </c>
      <c r="BM395" s="227" t="s">
        <v>551</v>
      </c>
    </row>
    <row r="396" s="2" customFormat="1">
      <c r="A396" s="41"/>
      <c r="B396" s="42"/>
      <c r="C396" s="43"/>
      <c r="D396" s="229" t="s">
        <v>166</v>
      </c>
      <c r="E396" s="43"/>
      <c r="F396" s="230" t="s">
        <v>552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166</v>
      </c>
      <c r="AU396" s="20" t="s">
        <v>82</v>
      </c>
    </row>
    <row r="397" s="2" customFormat="1">
      <c r="A397" s="41"/>
      <c r="B397" s="42"/>
      <c r="C397" s="43"/>
      <c r="D397" s="234" t="s">
        <v>168</v>
      </c>
      <c r="E397" s="43"/>
      <c r="F397" s="235" t="s">
        <v>553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168</v>
      </c>
      <c r="AU397" s="20" t="s">
        <v>82</v>
      </c>
    </row>
    <row r="398" s="13" customFormat="1">
      <c r="A398" s="13"/>
      <c r="B398" s="236"/>
      <c r="C398" s="237"/>
      <c r="D398" s="229" t="s">
        <v>170</v>
      </c>
      <c r="E398" s="238" t="s">
        <v>19</v>
      </c>
      <c r="F398" s="239" t="s">
        <v>554</v>
      </c>
      <c r="G398" s="237"/>
      <c r="H398" s="240">
        <v>3.8759999999999999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170</v>
      </c>
      <c r="AU398" s="246" t="s">
        <v>82</v>
      </c>
      <c r="AV398" s="13" t="s">
        <v>82</v>
      </c>
      <c r="AW398" s="13" t="s">
        <v>33</v>
      </c>
      <c r="AX398" s="13" t="s">
        <v>72</v>
      </c>
      <c r="AY398" s="246" t="s">
        <v>157</v>
      </c>
    </row>
    <row r="399" s="13" customFormat="1">
      <c r="A399" s="13"/>
      <c r="B399" s="236"/>
      <c r="C399" s="237"/>
      <c r="D399" s="229" t="s">
        <v>170</v>
      </c>
      <c r="E399" s="238" t="s">
        <v>19</v>
      </c>
      <c r="F399" s="239" t="s">
        <v>555</v>
      </c>
      <c r="G399" s="237"/>
      <c r="H399" s="240">
        <v>2.5840000000000001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170</v>
      </c>
      <c r="AU399" s="246" t="s">
        <v>82</v>
      </c>
      <c r="AV399" s="13" t="s">
        <v>82</v>
      </c>
      <c r="AW399" s="13" t="s">
        <v>33</v>
      </c>
      <c r="AX399" s="13" t="s">
        <v>72</v>
      </c>
      <c r="AY399" s="246" t="s">
        <v>157</v>
      </c>
    </row>
    <row r="400" s="14" customFormat="1">
      <c r="A400" s="14"/>
      <c r="B400" s="247"/>
      <c r="C400" s="248"/>
      <c r="D400" s="229" t="s">
        <v>170</v>
      </c>
      <c r="E400" s="249" t="s">
        <v>19</v>
      </c>
      <c r="F400" s="250" t="s">
        <v>172</v>
      </c>
      <c r="G400" s="248"/>
      <c r="H400" s="251">
        <v>6.46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170</v>
      </c>
      <c r="AU400" s="257" t="s">
        <v>82</v>
      </c>
      <c r="AV400" s="14" t="s">
        <v>164</v>
      </c>
      <c r="AW400" s="14" t="s">
        <v>33</v>
      </c>
      <c r="AX400" s="14" t="s">
        <v>80</v>
      </c>
      <c r="AY400" s="257" t="s">
        <v>157</v>
      </c>
    </row>
    <row r="401" s="2" customFormat="1" ht="37.8" customHeight="1">
      <c r="A401" s="41"/>
      <c r="B401" s="42"/>
      <c r="C401" s="268" t="s">
        <v>556</v>
      </c>
      <c r="D401" s="268" t="s">
        <v>281</v>
      </c>
      <c r="E401" s="269" t="s">
        <v>557</v>
      </c>
      <c r="F401" s="270" t="s">
        <v>558</v>
      </c>
      <c r="G401" s="271" t="s">
        <v>266</v>
      </c>
      <c r="H401" s="272">
        <v>1</v>
      </c>
      <c r="I401" s="273"/>
      <c r="J401" s="274">
        <f>ROUND(I401*H401,2)</f>
        <v>0</v>
      </c>
      <c r="K401" s="270" t="s">
        <v>464</v>
      </c>
      <c r="L401" s="275"/>
      <c r="M401" s="276" t="s">
        <v>19</v>
      </c>
      <c r="N401" s="277" t="s">
        <v>43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423</v>
      </c>
      <c r="AT401" s="227" t="s">
        <v>281</v>
      </c>
      <c r="AU401" s="227" t="s">
        <v>82</v>
      </c>
      <c r="AY401" s="20" t="s">
        <v>157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80</v>
      </c>
      <c r="BK401" s="228">
        <f>ROUND(I401*H401,2)</f>
        <v>0</v>
      </c>
      <c r="BL401" s="20" t="s">
        <v>295</v>
      </c>
      <c r="BM401" s="227" t="s">
        <v>559</v>
      </c>
    </row>
    <row r="402" s="2" customFormat="1">
      <c r="A402" s="41"/>
      <c r="B402" s="42"/>
      <c r="C402" s="43"/>
      <c r="D402" s="229" t="s">
        <v>166</v>
      </c>
      <c r="E402" s="43"/>
      <c r="F402" s="230" t="s">
        <v>558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166</v>
      </c>
      <c r="AU402" s="20" t="s">
        <v>82</v>
      </c>
    </row>
    <row r="403" s="2" customFormat="1" ht="37.8" customHeight="1">
      <c r="A403" s="41"/>
      <c r="B403" s="42"/>
      <c r="C403" s="268" t="s">
        <v>560</v>
      </c>
      <c r="D403" s="268" t="s">
        <v>281</v>
      </c>
      <c r="E403" s="269" t="s">
        <v>561</v>
      </c>
      <c r="F403" s="270" t="s">
        <v>562</v>
      </c>
      <c r="G403" s="271" t="s">
        <v>266</v>
      </c>
      <c r="H403" s="272">
        <v>1</v>
      </c>
      <c r="I403" s="273"/>
      <c r="J403" s="274">
        <f>ROUND(I403*H403,2)</f>
        <v>0</v>
      </c>
      <c r="K403" s="270" t="s">
        <v>464</v>
      </c>
      <c r="L403" s="275"/>
      <c r="M403" s="276" t="s">
        <v>19</v>
      </c>
      <c r="N403" s="277" t="s">
        <v>43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423</v>
      </c>
      <c r="AT403" s="227" t="s">
        <v>281</v>
      </c>
      <c r="AU403" s="227" t="s">
        <v>82</v>
      </c>
      <c r="AY403" s="20" t="s">
        <v>157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80</v>
      </c>
      <c r="BK403" s="228">
        <f>ROUND(I403*H403,2)</f>
        <v>0</v>
      </c>
      <c r="BL403" s="20" t="s">
        <v>295</v>
      </c>
      <c r="BM403" s="227" t="s">
        <v>563</v>
      </c>
    </row>
    <row r="404" s="2" customFormat="1">
      <c r="A404" s="41"/>
      <c r="B404" s="42"/>
      <c r="C404" s="43"/>
      <c r="D404" s="229" t="s">
        <v>166</v>
      </c>
      <c r="E404" s="43"/>
      <c r="F404" s="230" t="s">
        <v>562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166</v>
      </c>
      <c r="AU404" s="20" t="s">
        <v>82</v>
      </c>
    </row>
    <row r="405" s="2" customFormat="1" ht="24.15" customHeight="1">
      <c r="A405" s="41"/>
      <c r="B405" s="42"/>
      <c r="C405" s="216" t="s">
        <v>564</v>
      </c>
      <c r="D405" s="216" t="s">
        <v>159</v>
      </c>
      <c r="E405" s="217" t="s">
        <v>565</v>
      </c>
      <c r="F405" s="218" t="s">
        <v>566</v>
      </c>
      <c r="G405" s="219" t="s">
        <v>242</v>
      </c>
      <c r="H405" s="220">
        <v>6</v>
      </c>
      <c r="I405" s="221"/>
      <c r="J405" s="222">
        <f>ROUND(I405*H405,2)</f>
        <v>0</v>
      </c>
      <c r="K405" s="218" t="s">
        <v>163</v>
      </c>
      <c r="L405" s="47"/>
      <c r="M405" s="223" t="s">
        <v>19</v>
      </c>
      <c r="N405" s="224" t="s">
        <v>43</v>
      </c>
      <c r="O405" s="87"/>
      <c r="P405" s="225">
        <f>O405*H405</f>
        <v>0</v>
      </c>
      <c r="Q405" s="225">
        <v>0.00025000000000000001</v>
      </c>
      <c r="R405" s="225">
        <f>Q405*H405</f>
        <v>0.0015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295</v>
      </c>
      <c r="AT405" s="227" t="s">
        <v>159</v>
      </c>
      <c r="AU405" s="227" t="s">
        <v>82</v>
      </c>
      <c r="AY405" s="20" t="s">
        <v>157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80</v>
      </c>
      <c r="BK405" s="228">
        <f>ROUND(I405*H405,2)</f>
        <v>0</v>
      </c>
      <c r="BL405" s="20" t="s">
        <v>295</v>
      </c>
      <c r="BM405" s="227" t="s">
        <v>567</v>
      </c>
    </row>
    <row r="406" s="2" customFormat="1">
      <c r="A406" s="41"/>
      <c r="B406" s="42"/>
      <c r="C406" s="43"/>
      <c r="D406" s="229" t="s">
        <v>166</v>
      </c>
      <c r="E406" s="43"/>
      <c r="F406" s="230" t="s">
        <v>568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166</v>
      </c>
      <c r="AU406" s="20" t="s">
        <v>82</v>
      </c>
    </row>
    <row r="407" s="2" customFormat="1">
      <c r="A407" s="41"/>
      <c r="B407" s="42"/>
      <c r="C407" s="43"/>
      <c r="D407" s="234" t="s">
        <v>168</v>
      </c>
      <c r="E407" s="43"/>
      <c r="F407" s="235" t="s">
        <v>569</v>
      </c>
      <c r="G407" s="43"/>
      <c r="H407" s="43"/>
      <c r="I407" s="231"/>
      <c r="J407" s="43"/>
      <c r="K407" s="43"/>
      <c r="L407" s="47"/>
      <c r="M407" s="232"/>
      <c r="N407" s="233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168</v>
      </c>
      <c r="AU407" s="20" t="s">
        <v>82</v>
      </c>
    </row>
    <row r="408" s="13" customFormat="1">
      <c r="A408" s="13"/>
      <c r="B408" s="236"/>
      <c r="C408" s="237"/>
      <c r="D408" s="229" t="s">
        <v>170</v>
      </c>
      <c r="E408" s="238" t="s">
        <v>19</v>
      </c>
      <c r="F408" s="239" t="s">
        <v>570</v>
      </c>
      <c r="G408" s="237"/>
      <c r="H408" s="240">
        <v>6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170</v>
      </c>
      <c r="AU408" s="246" t="s">
        <v>82</v>
      </c>
      <c r="AV408" s="13" t="s">
        <v>82</v>
      </c>
      <c r="AW408" s="13" t="s">
        <v>33</v>
      </c>
      <c r="AX408" s="13" t="s">
        <v>72</v>
      </c>
      <c r="AY408" s="246" t="s">
        <v>157</v>
      </c>
    </row>
    <row r="409" s="14" customFormat="1">
      <c r="A409" s="14"/>
      <c r="B409" s="247"/>
      <c r="C409" s="248"/>
      <c r="D409" s="229" t="s">
        <v>170</v>
      </c>
      <c r="E409" s="249" t="s">
        <v>19</v>
      </c>
      <c r="F409" s="250" t="s">
        <v>172</v>
      </c>
      <c r="G409" s="248"/>
      <c r="H409" s="251">
        <v>6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170</v>
      </c>
      <c r="AU409" s="257" t="s">
        <v>82</v>
      </c>
      <c r="AV409" s="14" t="s">
        <v>164</v>
      </c>
      <c r="AW409" s="14" t="s">
        <v>33</v>
      </c>
      <c r="AX409" s="14" t="s">
        <v>80</v>
      </c>
      <c r="AY409" s="257" t="s">
        <v>157</v>
      </c>
    </row>
    <row r="410" s="2" customFormat="1" ht="24.15" customHeight="1">
      <c r="A410" s="41"/>
      <c r="B410" s="42"/>
      <c r="C410" s="216" t="s">
        <v>571</v>
      </c>
      <c r="D410" s="216" t="s">
        <v>159</v>
      </c>
      <c r="E410" s="217" t="s">
        <v>572</v>
      </c>
      <c r="F410" s="218" t="s">
        <v>573</v>
      </c>
      <c r="G410" s="219" t="s">
        <v>266</v>
      </c>
      <c r="H410" s="220">
        <v>4</v>
      </c>
      <c r="I410" s="221"/>
      <c r="J410" s="222">
        <f>ROUND(I410*H410,2)</f>
        <v>0</v>
      </c>
      <c r="K410" s="218" t="s">
        <v>163</v>
      </c>
      <c r="L410" s="47"/>
      <c r="M410" s="223" t="s">
        <v>19</v>
      </c>
      <c r="N410" s="224" t="s">
        <v>43</v>
      </c>
      <c r="O410" s="87"/>
      <c r="P410" s="225">
        <f>O410*H410</f>
        <v>0</v>
      </c>
      <c r="Q410" s="225">
        <v>0</v>
      </c>
      <c r="R410" s="225">
        <f>Q410*H410</f>
        <v>0</v>
      </c>
      <c r="S410" s="225">
        <v>0.0060000000000000001</v>
      </c>
      <c r="T410" s="226">
        <f>S410*H410</f>
        <v>0.024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295</v>
      </c>
      <c r="AT410" s="227" t="s">
        <v>159</v>
      </c>
      <c r="AU410" s="227" t="s">
        <v>82</v>
      </c>
      <c r="AY410" s="20" t="s">
        <v>157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80</v>
      </c>
      <c r="BK410" s="228">
        <f>ROUND(I410*H410,2)</f>
        <v>0</v>
      </c>
      <c r="BL410" s="20" t="s">
        <v>295</v>
      </c>
      <c r="BM410" s="227" t="s">
        <v>574</v>
      </c>
    </row>
    <row r="411" s="2" customFormat="1">
      <c r="A411" s="41"/>
      <c r="B411" s="42"/>
      <c r="C411" s="43"/>
      <c r="D411" s="229" t="s">
        <v>166</v>
      </c>
      <c r="E411" s="43"/>
      <c r="F411" s="230" t="s">
        <v>575</v>
      </c>
      <c r="G411" s="43"/>
      <c r="H411" s="43"/>
      <c r="I411" s="231"/>
      <c r="J411" s="43"/>
      <c r="K411" s="43"/>
      <c r="L411" s="47"/>
      <c r="M411" s="232"/>
      <c r="N411" s="233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166</v>
      </c>
      <c r="AU411" s="20" t="s">
        <v>82</v>
      </c>
    </row>
    <row r="412" s="2" customFormat="1">
      <c r="A412" s="41"/>
      <c r="B412" s="42"/>
      <c r="C412" s="43"/>
      <c r="D412" s="234" t="s">
        <v>168</v>
      </c>
      <c r="E412" s="43"/>
      <c r="F412" s="235" t="s">
        <v>576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168</v>
      </c>
      <c r="AU412" s="20" t="s">
        <v>82</v>
      </c>
    </row>
    <row r="413" s="2" customFormat="1" ht="37.8" customHeight="1">
      <c r="A413" s="41"/>
      <c r="B413" s="42"/>
      <c r="C413" s="216" t="s">
        <v>577</v>
      </c>
      <c r="D413" s="216" t="s">
        <v>159</v>
      </c>
      <c r="E413" s="217" t="s">
        <v>578</v>
      </c>
      <c r="F413" s="218" t="s">
        <v>579</v>
      </c>
      <c r="G413" s="219" t="s">
        <v>266</v>
      </c>
      <c r="H413" s="220">
        <v>1</v>
      </c>
      <c r="I413" s="221"/>
      <c r="J413" s="222">
        <f>ROUND(I413*H413,2)</f>
        <v>0</v>
      </c>
      <c r="K413" s="218" t="s">
        <v>464</v>
      </c>
      <c r="L413" s="47"/>
      <c r="M413" s="223" t="s">
        <v>19</v>
      </c>
      <c r="N413" s="224" t="s">
        <v>43</v>
      </c>
      <c r="O413" s="87"/>
      <c r="P413" s="225">
        <f>O413*H413</f>
        <v>0</v>
      </c>
      <c r="Q413" s="225">
        <v>1.1000000000000001</v>
      </c>
      <c r="R413" s="225">
        <f>Q413*H413</f>
        <v>1.1000000000000001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295</v>
      </c>
      <c r="AT413" s="227" t="s">
        <v>159</v>
      </c>
      <c r="AU413" s="227" t="s">
        <v>82</v>
      </c>
      <c r="AY413" s="20" t="s">
        <v>157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80</v>
      </c>
      <c r="BK413" s="228">
        <f>ROUND(I413*H413,2)</f>
        <v>0</v>
      </c>
      <c r="BL413" s="20" t="s">
        <v>295</v>
      </c>
      <c r="BM413" s="227" t="s">
        <v>580</v>
      </c>
    </row>
    <row r="414" s="2" customFormat="1">
      <c r="A414" s="41"/>
      <c r="B414" s="42"/>
      <c r="C414" s="43"/>
      <c r="D414" s="229" t="s">
        <v>166</v>
      </c>
      <c r="E414" s="43"/>
      <c r="F414" s="230" t="s">
        <v>579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166</v>
      </c>
      <c r="AU414" s="20" t="s">
        <v>82</v>
      </c>
    </row>
    <row r="415" s="2" customFormat="1" ht="24.15" customHeight="1">
      <c r="A415" s="41"/>
      <c r="B415" s="42"/>
      <c r="C415" s="216" t="s">
        <v>581</v>
      </c>
      <c r="D415" s="216" t="s">
        <v>159</v>
      </c>
      <c r="E415" s="217" t="s">
        <v>582</v>
      </c>
      <c r="F415" s="218" t="s">
        <v>583</v>
      </c>
      <c r="G415" s="219" t="s">
        <v>193</v>
      </c>
      <c r="H415" s="220">
        <v>1.1020000000000001</v>
      </c>
      <c r="I415" s="221"/>
      <c r="J415" s="222">
        <f>ROUND(I415*H415,2)</f>
        <v>0</v>
      </c>
      <c r="K415" s="218" t="s">
        <v>163</v>
      </c>
      <c r="L415" s="47"/>
      <c r="M415" s="223" t="s">
        <v>19</v>
      </c>
      <c r="N415" s="224" t="s">
        <v>43</v>
      </c>
      <c r="O415" s="87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295</v>
      </c>
      <c r="AT415" s="227" t="s">
        <v>159</v>
      </c>
      <c r="AU415" s="227" t="s">
        <v>82</v>
      </c>
      <c r="AY415" s="20" t="s">
        <v>157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80</v>
      </c>
      <c r="BK415" s="228">
        <f>ROUND(I415*H415,2)</f>
        <v>0</v>
      </c>
      <c r="BL415" s="20" t="s">
        <v>295</v>
      </c>
      <c r="BM415" s="227" t="s">
        <v>584</v>
      </c>
    </row>
    <row r="416" s="2" customFormat="1">
      <c r="A416" s="41"/>
      <c r="B416" s="42"/>
      <c r="C416" s="43"/>
      <c r="D416" s="229" t="s">
        <v>166</v>
      </c>
      <c r="E416" s="43"/>
      <c r="F416" s="230" t="s">
        <v>585</v>
      </c>
      <c r="G416" s="43"/>
      <c r="H416" s="43"/>
      <c r="I416" s="231"/>
      <c r="J416" s="43"/>
      <c r="K416" s="43"/>
      <c r="L416" s="47"/>
      <c r="M416" s="232"/>
      <c r="N416" s="233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166</v>
      </c>
      <c r="AU416" s="20" t="s">
        <v>82</v>
      </c>
    </row>
    <row r="417" s="2" customFormat="1">
      <c r="A417" s="41"/>
      <c r="B417" s="42"/>
      <c r="C417" s="43"/>
      <c r="D417" s="234" t="s">
        <v>168</v>
      </c>
      <c r="E417" s="43"/>
      <c r="F417" s="235" t="s">
        <v>586</v>
      </c>
      <c r="G417" s="43"/>
      <c r="H417" s="43"/>
      <c r="I417" s="231"/>
      <c r="J417" s="43"/>
      <c r="K417" s="43"/>
      <c r="L417" s="47"/>
      <c r="M417" s="232"/>
      <c r="N417" s="233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168</v>
      </c>
      <c r="AU417" s="20" t="s">
        <v>82</v>
      </c>
    </row>
    <row r="418" s="12" customFormat="1" ht="22.8" customHeight="1">
      <c r="A418" s="12"/>
      <c r="B418" s="200"/>
      <c r="C418" s="201"/>
      <c r="D418" s="202" t="s">
        <v>71</v>
      </c>
      <c r="E418" s="214" t="s">
        <v>587</v>
      </c>
      <c r="F418" s="214" t="s">
        <v>588</v>
      </c>
      <c r="G418" s="201"/>
      <c r="H418" s="201"/>
      <c r="I418" s="204"/>
      <c r="J418" s="215">
        <f>BK418</f>
        <v>0</v>
      </c>
      <c r="K418" s="201"/>
      <c r="L418" s="206"/>
      <c r="M418" s="207"/>
      <c r="N418" s="208"/>
      <c r="O418" s="208"/>
      <c r="P418" s="209">
        <f>SUM(P419:P456)</f>
        <v>0</v>
      </c>
      <c r="Q418" s="208"/>
      <c r="R418" s="209">
        <f>SUM(R419:R456)</f>
        <v>1.7659209999999999</v>
      </c>
      <c r="S418" s="208"/>
      <c r="T418" s="210">
        <f>SUM(T419:T456)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1" t="s">
        <v>82</v>
      </c>
      <c r="AT418" s="212" t="s">
        <v>71</v>
      </c>
      <c r="AU418" s="212" t="s">
        <v>80</v>
      </c>
      <c r="AY418" s="211" t="s">
        <v>157</v>
      </c>
      <c r="BK418" s="213">
        <f>SUM(BK419:BK456)</f>
        <v>0</v>
      </c>
    </row>
    <row r="419" s="2" customFormat="1" ht="16.5" customHeight="1">
      <c r="A419" s="41"/>
      <c r="B419" s="42"/>
      <c r="C419" s="216" t="s">
        <v>589</v>
      </c>
      <c r="D419" s="216" t="s">
        <v>159</v>
      </c>
      <c r="E419" s="217" t="s">
        <v>590</v>
      </c>
      <c r="F419" s="218" t="s">
        <v>591</v>
      </c>
      <c r="G419" s="219" t="s">
        <v>225</v>
      </c>
      <c r="H419" s="220">
        <v>49.189999999999998</v>
      </c>
      <c r="I419" s="221"/>
      <c r="J419" s="222">
        <f>ROUND(I419*H419,2)</f>
        <v>0</v>
      </c>
      <c r="K419" s="218" t="s">
        <v>163</v>
      </c>
      <c r="L419" s="47"/>
      <c r="M419" s="223" t="s">
        <v>19</v>
      </c>
      <c r="N419" s="224" t="s">
        <v>43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295</v>
      </c>
      <c r="AT419" s="227" t="s">
        <v>159</v>
      </c>
      <c r="AU419" s="227" t="s">
        <v>82</v>
      </c>
      <c r="AY419" s="20" t="s">
        <v>157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80</v>
      </c>
      <c r="BK419" s="228">
        <f>ROUND(I419*H419,2)</f>
        <v>0</v>
      </c>
      <c r="BL419" s="20" t="s">
        <v>295</v>
      </c>
      <c r="BM419" s="227" t="s">
        <v>592</v>
      </c>
    </row>
    <row r="420" s="2" customFormat="1">
      <c r="A420" s="41"/>
      <c r="B420" s="42"/>
      <c r="C420" s="43"/>
      <c r="D420" s="229" t="s">
        <v>166</v>
      </c>
      <c r="E420" s="43"/>
      <c r="F420" s="230" t="s">
        <v>593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166</v>
      </c>
      <c r="AU420" s="20" t="s">
        <v>82</v>
      </c>
    </row>
    <row r="421" s="2" customFormat="1">
      <c r="A421" s="41"/>
      <c r="B421" s="42"/>
      <c r="C421" s="43"/>
      <c r="D421" s="234" t="s">
        <v>168</v>
      </c>
      <c r="E421" s="43"/>
      <c r="F421" s="235" t="s">
        <v>594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168</v>
      </c>
      <c r="AU421" s="20" t="s">
        <v>82</v>
      </c>
    </row>
    <row r="422" s="15" customFormat="1">
      <c r="A422" s="15"/>
      <c r="B422" s="258"/>
      <c r="C422" s="259"/>
      <c r="D422" s="229" t="s">
        <v>170</v>
      </c>
      <c r="E422" s="260" t="s">
        <v>19</v>
      </c>
      <c r="F422" s="261" t="s">
        <v>231</v>
      </c>
      <c r="G422" s="259"/>
      <c r="H422" s="260" t="s">
        <v>19</v>
      </c>
      <c r="I422" s="262"/>
      <c r="J422" s="259"/>
      <c r="K422" s="259"/>
      <c r="L422" s="263"/>
      <c r="M422" s="264"/>
      <c r="N422" s="265"/>
      <c r="O422" s="265"/>
      <c r="P422" s="265"/>
      <c r="Q422" s="265"/>
      <c r="R422" s="265"/>
      <c r="S422" s="265"/>
      <c r="T422" s="26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7" t="s">
        <v>170</v>
      </c>
      <c r="AU422" s="267" t="s">
        <v>82</v>
      </c>
      <c r="AV422" s="15" t="s">
        <v>80</v>
      </c>
      <c r="AW422" s="15" t="s">
        <v>33</v>
      </c>
      <c r="AX422" s="15" t="s">
        <v>72</v>
      </c>
      <c r="AY422" s="267" t="s">
        <v>157</v>
      </c>
    </row>
    <row r="423" s="15" customFormat="1">
      <c r="A423" s="15"/>
      <c r="B423" s="258"/>
      <c r="C423" s="259"/>
      <c r="D423" s="229" t="s">
        <v>170</v>
      </c>
      <c r="E423" s="260" t="s">
        <v>19</v>
      </c>
      <c r="F423" s="261" t="s">
        <v>381</v>
      </c>
      <c r="G423" s="259"/>
      <c r="H423" s="260" t="s">
        <v>19</v>
      </c>
      <c r="I423" s="262"/>
      <c r="J423" s="259"/>
      <c r="K423" s="259"/>
      <c r="L423" s="263"/>
      <c r="M423" s="264"/>
      <c r="N423" s="265"/>
      <c r="O423" s="265"/>
      <c r="P423" s="265"/>
      <c r="Q423" s="265"/>
      <c r="R423" s="265"/>
      <c r="S423" s="265"/>
      <c r="T423" s="26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7" t="s">
        <v>170</v>
      </c>
      <c r="AU423" s="267" t="s">
        <v>82</v>
      </c>
      <c r="AV423" s="15" t="s">
        <v>80</v>
      </c>
      <c r="AW423" s="15" t="s">
        <v>33</v>
      </c>
      <c r="AX423" s="15" t="s">
        <v>72</v>
      </c>
      <c r="AY423" s="267" t="s">
        <v>157</v>
      </c>
    </row>
    <row r="424" s="13" customFormat="1">
      <c r="A424" s="13"/>
      <c r="B424" s="236"/>
      <c r="C424" s="237"/>
      <c r="D424" s="229" t="s">
        <v>170</v>
      </c>
      <c r="E424" s="238" t="s">
        <v>19</v>
      </c>
      <c r="F424" s="239" t="s">
        <v>382</v>
      </c>
      <c r="G424" s="237"/>
      <c r="H424" s="240">
        <v>14.800000000000001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170</v>
      </c>
      <c r="AU424" s="246" t="s">
        <v>82</v>
      </c>
      <c r="AV424" s="13" t="s">
        <v>82</v>
      </c>
      <c r="AW424" s="13" t="s">
        <v>33</v>
      </c>
      <c r="AX424" s="13" t="s">
        <v>72</v>
      </c>
      <c r="AY424" s="246" t="s">
        <v>157</v>
      </c>
    </row>
    <row r="425" s="15" customFormat="1">
      <c r="A425" s="15"/>
      <c r="B425" s="258"/>
      <c r="C425" s="259"/>
      <c r="D425" s="229" t="s">
        <v>170</v>
      </c>
      <c r="E425" s="260" t="s">
        <v>19</v>
      </c>
      <c r="F425" s="261" t="s">
        <v>213</v>
      </c>
      <c r="G425" s="259"/>
      <c r="H425" s="260" t="s">
        <v>19</v>
      </c>
      <c r="I425" s="262"/>
      <c r="J425" s="259"/>
      <c r="K425" s="259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170</v>
      </c>
      <c r="AU425" s="267" t="s">
        <v>82</v>
      </c>
      <c r="AV425" s="15" t="s">
        <v>80</v>
      </c>
      <c r="AW425" s="15" t="s">
        <v>33</v>
      </c>
      <c r="AX425" s="15" t="s">
        <v>72</v>
      </c>
      <c r="AY425" s="267" t="s">
        <v>157</v>
      </c>
    </row>
    <row r="426" s="15" customFormat="1">
      <c r="A426" s="15"/>
      <c r="B426" s="258"/>
      <c r="C426" s="259"/>
      <c r="D426" s="229" t="s">
        <v>170</v>
      </c>
      <c r="E426" s="260" t="s">
        <v>19</v>
      </c>
      <c r="F426" s="261" t="s">
        <v>383</v>
      </c>
      <c r="G426" s="259"/>
      <c r="H426" s="260" t="s">
        <v>19</v>
      </c>
      <c r="I426" s="262"/>
      <c r="J426" s="259"/>
      <c r="K426" s="259"/>
      <c r="L426" s="263"/>
      <c r="M426" s="264"/>
      <c r="N426" s="265"/>
      <c r="O426" s="265"/>
      <c r="P426" s="265"/>
      <c r="Q426" s="265"/>
      <c r="R426" s="265"/>
      <c r="S426" s="265"/>
      <c r="T426" s="26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7" t="s">
        <v>170</v>
      </c>
      <c r="AU426" s="267" t="s">
        <v>82</v>
      </c>
      <c r="AV426" s="15" t="s">
        <v>80</v>
      </c>
      <c r="AW426" s="15" t="s">
        <v>33</v>
      </c>
      <c r="AX426" s="15" t="s">
        <v>72</v>
      </c>
      <c r="AY426" s="267" t="s">
        <v>157</v>
      </c>
    </row>
    <row r="427" s="13" customFormat="1">
      <c r="A427" s="13"/>
      <c r="B427" s="236"/>
      <c r="C427" s="237"/>
      <c r="D427" s="229" t="s">
        <v>170</v>
      </c>
      <c r="E427" s="238" t="s">
        <v>19</v>
      </c>
      <c r="F427" s="239" t="s">
        <v>384</v>
      </c>
      <c r="G427" s="237"/>
      <c r="H427" s="240">
        <v>14.84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170</v>
      </c>
      <c r="AU427" s="246" t="s">
        <v>82</v>
      </c>
      <c r="AV427" s="13" t="s">
        <v>82</v>
      </c>
      <c r="AW427" s="13" t="s">
        <v>33</v>
      </c>
      <c r="AX427" s="13" t="s">
        <v>72</v>
      </c>
      <c r="AY427" s="246" t="s">
        <v>157</v>
      </c>
    </row>
    <row r="428" s="15" customFormat="1">
      <c r="A428" s="15"/>
      <c r="B428" s="258"/>
      <c r="C428" s="259"/>
      <c r="D428" s="229" t="s">
        <v>170</v>
      </c>
      <c r="E428" s="260" t="s">
        <v>19</v>
      </c>
      <c r="F428" s="261" t="s">
        <v>236</v>
      </c>
      <c r="G428" s="259"/>
      <c r="H428" s="260" t="s">
        <v>19</v>
      </c>
      <c r="I428" s="262"/>
      <c r="J428" s="259"/>
      <c r="K428" s="259"/>
      <c r="L428" s="263"/>
      <c r="M428" s="264"/>
      <c r="N428" s="265"/>
      <c r="O428" s="265"/>
      <c r="P428" s="265"/>
      <c r="Q428" s="265"/>
      <c r="R428" s="265"/>
      <c r="S428" s="265"/>
      <c r="T428" s="26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7" t="s">
        <v>170</v>
      </c>
      <c r="AU428" s="267" t="s">
        <v>82</v>
      </c>
      <c r="AV428" s="15" t="s">
        <v>80</v>
      </c>
      <c r="AW428" s="15" t="s">
        <v>33</v>
      </c>
      <c r="AX428" s="15" t="s">
        <v>72</v>
      </c>
      <c r="AY428" s="267" t="s">
        <v>157</v>
      </c>
    </row>
    <row r="429" s="15" customFormat="1">
      <c r="A429" s="15"/>
      <c r="B429" s="258"/>
      <c r="C429" s="259"/>
      <c r="D429" s="229" t="s">
        <v>170</v>
      </c>
      <c r="E429" s="260" t="s">
        <v>19</v>
      </c>
      <c r="F429" s="261" t="s">
        <v>383</v>
      </c>
      <c r="G429" s="259"/>
      <c r="H429" s="260" t="s">
        <v>19</v>
      </c>
      <c r="I429" s="262"/>
      <c r="J429" s="259"/>
      <c r="K429" s="259"/>
      <c r="L429" s="263"/>
      <c r="M429" s="264"/>
      <c r="N429" s="265"/>
      <c r="O429" s="265"/>
      <c r="P429" s="265"/>
      <c r="Q429" s="265"/>
      <c r="R429" s="265"/>
      <c r="S429" s="265"/>
      <c r="T429" s="26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7" t="s">
        <v>170</v>
      </c>
      <c r="AU429" s="267" t="s">
        <v>82</v>
      </c>
      <c r="AV429" s="15" t="s">
        <v>80</v>
      </c>
      <c r="AW429" s="15" t="s">
        <v>33</v>
      </c>
      <c r="AX429" s="15" t="s">
        <v>72</v>
      </c>
      <c r="AY429" s="267" t="s">
        <v>157</v>
      </c>
    </row>
    <row r="430" s="13" customFormat="1">
      <c r="A430" s="13"/>
      <c r="B430" s="236"/>
      <c r="C430" s="237"/>
      <c r="D430" s="229" t="s">
        <v>170</v>
      </c>
      <c r="E430" s="238" t="s">
        <v>19</v>
      </c>
      <c r="F430" s="239" t="s">
        <v>385</v>
      </c>
      <c r="G430" s="237"/>
      <c r="H430" s="240">
        <v>19.550000000000001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170</v>
      </c>
      <c r="AU430" s="246" t="s">
        <v>82</v>
      </c>
      <c r="AV430" s="13" t="s">
        <v>82</v>
      </c>
      <c r="AW430" s="13" t="s">
        <v>33</v>
      </c>
      <c r="AX430" s="13" t="s">
        <v>72</v>
      </c>
      <c r="AY430" s="246" t="s">
        <v>157</v>
      </c>
    </row>
    <row r="431" s="14" customFormat="1">
      <c r="A431" s="14"/>
      <c r="B431" s="247"/>
      <c r="C431" s="248"/>
      <c r="D431" s="229" t="s">
        <v>170</v>
      </c>
      <c r="E431" s="249" t="s">
        <v>104</v>
      </c>
      <c r="F431" s="250" t="s">
        <v>172</v>
      </c>
      <c r="G431" s="248"/>
      <c r="H431" s="251">
        <v>49.189999999999998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170</v>
      </c>
      <c r="AU431" s="257" t="s">
        <v>82</v>
      </c>
      <c r="AV431" s="14" t="s">
        <v>164</v>
      </c>
      <c r="AW431" s="14" t="s">
        <v>33</v>
      </c>
      <c r="AX431" s="14" t="s">
        <v>80</v>
      </c>
      <c r="AY431" s="257" t="s">
        <v>157</v>
      </c>
    </row>
    <row r="432" s="2" customFormat="1" ht="16.5" customHeight="1">
      <c r="A432" s="41"/>
      <c r="B432" s="42"/>
      <c r="C432" s="216" t="s">
        <v>595</v>
      </c>
      <c r="D432" s="216" t="s">
        <v>159</v>
      </c>
      <c r="E432" s="217" t="s">
        <v>596</v>
      </c>
      <c r="F432" s="218" t="s">
        <v>597</v>
      </c>
      <c r="G432" s="219" t="s">
        <v>225</v>
      </c>
      <c r="H432" s="220">
        <v>49.189999999999998</v>
      </c>
      <c r="I432" s="221"/>
      <c r="J432" s="222">
        <f>ROUND(I432*H432,2)</f>
        <v>0</v>
      </c>
      <c r="K432" s="218" t="s">
        <v>163</v>
      </c>
      <c r="L432" s="47"/>
      <c r="M432" s="223" t="s">
        <v>19</v>
      </c>
      <c r="N432" s="224" t="s">
        <v>43</v>
      </c>
      <c r="O432" s="87"/>
      <c r="P432" s="225">
        <f>O432*H432</f>
        <v>0</v>
      </c>
      <c r="Q432" s="225">
        <v>0.00029999999999999997</v>
      </c>
      <c r="R432" s="225">
        <f>Q432*H432</f>
        <v>0.014756999999999998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295</v>
      </c>
      <c r="AT432" s="227" t="s">
        <v>159</v>
      </c>
      <c r="AU432" s="227" t="s">
        <v>82</v>
      </c>
      <c r="AY432" s="20" t="s">
        <v>157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80</v>
      </c>
      <c r="BK432" s="228">
        <f>ROUND(I432*H432,2)</f>
        <v>0</v>
      </c>
      <c r="BL432" s="20" t="s">
        <v>295</v>
      </c>
      <c r="BM432" s="227" t="s">
        <v>598</v>
      </c>
    </row>
    <row r="433" s="2" customFormat="1">
      <c r="A433" s="41"/>
      <c r="B433" s="42"/>
      <c r="C433" s="43"/>
      <c r="D433" s="229" t="s">
        <v>166</v>
      </c>
      <c r="E433" s="43"/>
      <c r="F433" s="230" t="s">
        <v>599</v>
      </c>
      <c r="G433" s="43"/>
      <c r="H433" s="43"/>
      <c r="I433" s="231"/>
      <c r="J433" s="43"/>
      <c r="K433" s="43"/>
      <c r="L433" s="47"/>
      <c r="M433" s="232"/>
      <c r="N433" s="233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166</v>
      </c>
      <c r="AU433" s="20" t="s">
        <v>82</v>
      </c>
    </row>
    <row r="434" s="2" customFormat="1">
      <c r="A434" s="41"/>
      <c r="B434" s="42"/>
      <c r="C434" s="43"/>
      <c r="D434" s="234" t="s">
        <v>168</v>
      </c>
      <c r="E434" s="43"/>
      <c r="F434" s="235" t="s">
        <v>600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168</v>
      </c>
      <c r="AU434" s="20" t="s">
        <v>82</v>
      </c>
    </row>
    <row r="435" s="13" customFormat="1">
      <c r="A435" s="13"/>
      <c r="B435" s="236"/>
      <c r="C435" s="237"/>
      <c r="D435" s="229" t="s">
        <v>170</v>
      </c>
      <c r="E435" s="238" t="s">
        <v>19</v>
      </c>
      <c r="F435" s="239" t="s">
        <v>104</v>
      </c>
      <c r="G435" s="237"/>
      <c r="H435" s="240">
        <v>49.189999999999998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170</v>
      </c>
      <c r="AU435" s="246" t="s">
        <v>82</v>
      </c>
      <c r="AV435" s="13" t="s">
        <v>82</v>
      </c>
      <c r="AW435" s="13" t="s">
        <v>33</v>
      </c>
      <c r="AX435" s="13" t="s">
        <v>72</v>
      </c>
      <c r="AY435" s="246" t="s">
        <v>157</v>
      </c>
    </row>
    <row r="436" s="14" customFormat="1">
      <c r="A436" s="14"/>
      <c r="B436" s="247"/>
      <c r="C436" s="248"/>
      <c r="D436" s="229" t="s">
        <v>170</v>
      </c>
      <c r="E436" s="249" t="s">
        <v>19</v>
      </c>
      <c r="F436" s="250" t="s">
        <v>172</v>
      </c>
      <c r="G436" s="248"/>
      <c r="H436" s="251">
        <v>49.189999999999998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170</v>
      </c>
      <c r="AU436" s="257" t="s">
        <v>82</v>
      </c>
      <c r="AV436" s="14" t="s">
        <v>164</v>
      </c>
      <c r="AW436" s="14" t="s">
        <v>33</v>
      </c>
      <c r="AX436" s="14" t="s">
        <v>80</v>
      </c>
      <c r="AY436" s="257" t="s">
        <v>157</v>
      </c>
    </row>
    <row r="437" s="2" customFormat="1" ht="21.75" customHeight="1">
      <c r="A437" s="41"/>
      <c r="B437" s="42"/>
      <c r="C437" s="216" t="s">
        <v>262</v>
      </c>
      <c r="D437" s="216" t="s">
        <v>159</v>
      </c>
      <c r="E437" s="217" t="s">
        <v>601</v>
      </c>
      <c r="F437" s="218" t="s">
        <v>602</v>
      </c>
      <c r="G437" s="219" t="s">
        <v>225</v>
      </c>
      <c r="H437" s="220">
        <v>49.189999999999998</v>
      </c>
      <c r="I437" s="221"/>
      <c r="J437" s="222">
        <f>ROUND(I437*H437,2)</f>
        <v>0</v>
      </c>
      <c r="K437" s="218" t="s">
        <v>163</v>
      </c>
      <c r="L437" s="47"/>
      <c r="M437" s="223" t="s">
        <v>19</v>
      </c>
      <c r="N437" s="224" t="s">
        <v>43</v>
      </c>
      <c r="O437" s="87"/>
      <c r="P437" s="225">
        <f>O437*H437</f>
        <v>0</v>
      </c>
      <c r="Q437" s="225">
        <v>0.0045500000000000002</v>
      </c>
      <c r="R437" s="225">
        <f>Q437*H437</f>
        <v>0.2238145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295</v>
      </c>
      <c r="AT437" s="227" t="s">
        <v>159</v>
      </c>
      <c r="AU437" s="227" t="s">
        <v>82</v>
      </c>
      <c r="AY437" s="20" t="s">
        <v>157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80</v>
      </c>
      <c r="BK437" s="228">
        <f>ROUND(I437*H437,2)</f>
        <v>0</v>
      </c>
      <c r="BL437" s="20" t="s">
        <v>295</v>
      </c>
      <c r="BM437" s="227" t="s">
        <v>603</v>
      </c>
    </row>
    <row r="438" s="2" customFormat="1">
      <c r="A438" s="41"/>
      <c r="B438" s="42"/>
      <c r="C438" s="43"/>
      <c r="D438" s="229" t="s">
        <v>166</v>
      </c>
      <c r="E438" s="43"/>
      <c r="F438" s="230" t="s">
        <v>604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166</v>
      </c>
      <c r="AU438" s="20" t="s">
        <v>82</v>
      </c>
    </row>
    <row r="439" s="2" customFormat="1">
      <c r="A439" s="41"/>
      <c r="B439" s="42"/>
      <c r="C439" s="43"/>
      <c r="D439" s="234" t="s">
        <v>168</v>
      </c>
      <c r="E439" s="43"/>
      <c r="F439" s="235" t="s">
        <v>605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168</v>
      </c>
      <c r="AU439" s="20" t="s">
        <v>82</v>
      </c>
    </row>
    <row r="440" s="13" customFormat="1">
      <c r="A440" s="13"/>
      <c r="B440" s="236"/>
      <c r="C440" s="237"/>
      <c r="D440" s="229" t="s">
        <v>170</v>
      </c>
      <c r="E440" s="238" t="s">
        <v>19</v>
      </c>
      <c r="F440" s="239" t="s">
        <v>104</v>
      </c>
      <c r="G440" s="237"/>
      <c r="H440" s="240">
        <v>49.189999999999998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170</v>
      </c>
      <c r="AU440" s="246" t="s">
        <v>82</v>
      </c>
      <c r="AV440" s="13" t="s">
        <v>82</v>
      </c>
      <c r="AW440" s="13" t="s">
        <v>33</v>
      </c>
      <c r="AX440" s="13" t="s">
        <v>72</v>
      </c>
      <c r="AY440" s="246" t="s">
        <v>157</v>
      </c>
    </row>
    <row r="441" s="14" customFormat="1">
      <c r="A441" s="14"/>
      <c r="B441" s="247"/>
      <c r="C441" s="248"/>
      <c r="D441" s="229" t="s">
        <v>170</v>
      </c>
      <c r="E441" s="249" t="s">
        <v>19</v>
      </c>
      <c r="F441" s="250" t="s">
        <v>172</v>
      </c>
      <c r="G441" s="248"/>
      <c r="H441" s="251">
        <v>49.189999999999998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170</v>
      </c>
      <c r="AU441" s="257" t="s">
        <v>82</v>
      </c>
      <c r="AV441" s="14" t="s">
        <v>164</v>
      </c>
      <c r="AW441" s="14" t="s">
        <v>33</v>
      </c>
      <c r="AX441" s="14" t="s">
        <v>80</v>
      </c>
      <c r="AY441" s="257" t="s">
        <v>157</v>
      </c>
    </row>
    <row r="442" s="2" customFormat="1" ht="33" customHeight="1">
      <c r="A442" s="41"/>
      <c r="B442" s="42"/>
      <c r="C442" s="216" t="s">
        <v>271</v>
      </c>
      <c r="D442" s="216" t="s">
        <v>159</v>
      </c>
      <c r="E442" s="217" t="s">
        <v>606</v>
      </c>
      <c r="F442" s="218" t="s">
        <v>607</v>
      </c>
      <c r="G442" s="219" t="s">
        <v>225</v>
      </c>
      <c r="H442" s="220">
        <v>49.189999999999998</v>
      </c>
      <c r="I442" s="221"/>
      <c r="J442" s="222">
        <f>ROUND(I442*H442,2)</f>
        <v>0</v>
      </c>
      <c r="K442" s="218" t="s">
        <v>163</v>
      </c>
      <c r="L442" s="47"/>
      <c r="M442" s="223" t="s">
        <v>19</v>
      </c>
      <c r="N442" s="224" t="s">
        <v>43</v>
      </c>
      <c r="O442" s="87"/>
      <c r="P442" s="225">
        <f>O442*H442</f>
        <v>0</v>
      </c>
      <c r="Q442" s="225">
        <v>0.0075500000000000003</v>
      </c>
      <c r="R442" s="225">
        <f>Q442*H442</f>
        <v>0.37138450000000001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295</v>
      </c>
      <c r="AT442" s="227" t="s">
        <v>159</v>
      </c>
      <c r="AU442" s="227" t="s">
        <v>82</v>
      </c>
      <c r="AY442" s="20" t="s">
        <v>157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80</v>
      </c>
      <c r="BK442" s="228">
        <f>ROUND(I442*H442,2)</f>
        <v>0</v>
      </c>
      <c r="BL442" s="20" t="s">
        <v>295</v>
      </c>
      <c r="BM442" s="227" t="s">
        <v>608</v>
      </c>
    </row>
    <row r="443" s="2" customFormat="1">
      <c r="A443" s="41"/>
      <c r="B443" s="42"/>
      <c r="C443" s="43"/>
      <c r="D443" s="229" t="s">
        <v>166</v>
      </c>
      <c r="E443" s="43"/>
      <c r="F443" s="230" t="s">
        <v>609</v>
      </c>
      <c r="G443" s="43"/>
      <c r="H443" s="43"/>
      <c r="I443" s="231"/>
      <c r="J443" s="43"/>
      <c r="K443" s="43"/>
      <c r="L443" s="47"/>
      <c r="M443" s="232"/>
      <c r="N443" s="233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166</v>
      </c>
      <c r="AU443" s="20" t="s">
        <v>82</v>
      </c>
    </row>
    <row r="444" s="2" customFormat="1">
      <c r="A444" s="41"/>
      <c r="B444" s="42"/>
      <c r="C444" s="43"/>
      <c r="D444" s="234" t="s">
        <v>168</v>
      </c>
      <c r="E444" s="43"/>
      <c r="F444" s="235" t="s">
        <v>610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168</v>
      </c>
      <c r="AU444" s="20" t="s">
        <v>82</v>
      </c>
    </row>
    <row r="445" s="13" customFormat="1">
      <c r="A445" s="13"/>
      <c r="B445" s="236"/>
      <c r="C445" s="237"/>
      <c r="D445" s="229" t="s">
        <v>170</v>
      </c>
      <c r="E445" s="238" t="s">
        <v>19</v>
      </c>
      <c r="F445" s="239" t="s">
        <v>104</v>
      </c>
      <c r="G445" s="237"/>
      <c r="H445" s="240">
        <v>49.189999999999998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170</v>
      </c>
      <c r="AU445" s="246" t="s">
        <v>82</v>
      </c>
      <c r="AV445" s="13" t="s">
        <v>82</v>
      </c>
      <c r="AW445" s="13" t="s">
        <v>33</v>
      </c>
      <c r="AX445" s="13" t="s">
        <v>72</v>
      </c>
      <c r="AY445" s="246" t="s">
        <v>157</v>
      </c>
    </row>
    <row r="446" s="14" customFormat="1">
      <c r="A446" s="14"/>
      <c r="B446" s="247"/>
      <c r="C446" s="248"/>
      <c r="D446" s="229" t="s">
        <v>170</v>
      </c>
      <c r="E446" s="249" t="s">
        <v>19</v>
      </c>
      <c r="F446" s="250" t="s">
        <v>172</v>
      </c>
      <c r="G446" s="248"/>
      <c r="H446" s="251">
        <v>49.189999999999998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170</v>
      </c>
      <c r="AU446" s="257" t="s">
        <v>82</v>
      </c>
      <c r="AV446" s="14" t="s">
        <v>164</v>
      </c>
      <c r="AW446" s="14" t="s">
        <v>33</v>
      </c>
      <c r="AX446" s="14" t="s">
        <v>80</v>
      </c>
      <c r="AY446" s="257" t="s">
        <v>157</v>
      </c>
    </row>
    <row r="447" s="2" customFormat="1" ht="33" customHeight="1">
      <c r="A447" s="41"/>
      <c r="B447" s="42"/>
      <c r="C447" s="268" t="s">
        <v>611</v>
      </c>
      <c r="D447" s="268" t="s">
        <v>281</v>
      </c>
      <c r="E447" s="269" t="s">
        <v>612</v>
      </c>
      <c r="F447" s="270" t="s">
        <v>613</v>
      </c>
      <c r="G447" s="271" t="s">
        <v>225</v>
      </c>
      <c r="H447" s="272">
        <v>49.189999999999998</v>
      </c>
      <c r="I447" s="273"/>
      <c r="J447" s="274">
        <f>ROUND(I447*H447,2)</f>
        <v>0</v>
      </c>
      <c r="K447" s="270" t="s">
        <v>163</v>
      </c>
      <c r="L447" s="275"/>
      <c r="M447" s="276" t="s">
        <v>19</v>
      </c>
      <c r="N447" s="277" t="s">
        <v>43</v>
      </c>
      <c r="O447" s="87"/>
      <c r="P447" s="225">
        <f>O447*H447</f>
        <v>0</v>
      </c>
      <c r="Q447" s="225">
        <v>0.021999999999999999</v>
      </c>
      <c r="R447" s="225">
        <f>Q447*H447</f>
        <v>1.0821799999999999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423</v>
      </c>
      <c r="AT447" s="227" t="s">
        <v>281</v>
      </c>
      <c r="AU447" s="227" t="s">
        <v>82</v>
      </c>
      <c r="AY447" s="20" t="s">
        <v>157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80</v>
      </c>
      <c r="BK447" s="228">
        <f>ROUND(I447*H447,2)</f>
        <v>0</v>
      </c>
      <c r="BL447" s="20" t="s">
        <v>295</v>
      </c>
      <c r="BM447" s="227" t="s">
        <v>614</v>
      </c>
    </row>
    <row r="448" s="2" customFormat="1">
      <c r="A448" s="41"/>
      <c r="B448" s="42"/>
      <c r="C448" s="43"/>
      <c r="D448" s="229" t="s">
        <v>166</v>
      </c>
      <c r="E448" s="43"/>
      <c r="F448" s="230" t="s">
        <v>613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166</v>
      </c>
      <c r="AU448" s="20" t="s">
        <v>82</v>
      </c>
    </row>
    <row r="449" s="2" customFormat="1" ht="24.15" customHeight="1">
      <c r="A449" s="41"/>
      <c r="B449" s="42"/>
      <c r="C449" s="216" t="s">
        <v>293</v>
      </c>
      <c r="D449" s="216" t="s">
        <v>159</v>
      </c>
      <c r="E449" s="217" t="s">
        <v>615</v>
      </c>
      <c r="F449" s="218" t="s">
        <v>616</v>
      </c>
      <c r="G449" s="219" t="s">
        <v>225</v>
      </c>
      <c r="H449" s="220">
        <v>49.189999999999998</v>
      </c>
      <c r="I449" s="221"/>
      <c r="J449" s="222">
        <f>ROUND(I449*H449,2)</f>
        <v>0</v>
      </c>
      <c r="K449" s="218" t="s">
        <v>163</v>
      </c>
      <c r="L449" s="47"/>
      <c r="M449" s="223" t="s">
        <v>19</v>
      </c>
      <c r="N449" s="224" t="s">
        <v>43</v>
      </c>
      <c r="O449" s="87"/>
      <c r="P449" s="225">
        <f>O449*H449</f>
        <v>0</v>
      </c>
      <c r="Q449" s="225">
        <v>0.0015</v>
      </c>
      <c r="R449" s="225">
        <f>Q449*H449</f>
        <v>0.073785000000000003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295</v>
      </c>
      <c r="AT449" s="227" t="s">
        <v>159</v>
      </c>
      <c r="AU449" s="227" t="s">
        <v>82</v>
      </c>
      <c r="AY449" s="20" t="s">
        <v>157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80</v>
      </c>
      <c r="BK449" s="228">
        <f>ROUND(I449*H449,2)</f>
        <v>0</v>
      </c>
      <c r="BL449" s="20" t="s">
        <v>295</v>
      </c>
      <c r="BM449" s="227" t="s">
        <v>617</v>
      </c>
    </row>
    <row r="450" s="2" customFormat="1">
      <c r="A450" s="41"/>
      <c r="B450" s="42"/>
      <c r="C450" s="43"/>
      <c r="D450" s="229" t="s">
        <v>166</v>
      </c>
      <c r="E450" s="43"/>
      <c r="F450" s="230" t="s">
        <v>618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166</v>
      </c>
      <c r="AU450" s="20" t="s">
        <v>82</v>
      </c>
    </row>
    <row r="451" s="2" customFormat="1">
      <c r="A451" s="41"/>
      <c r="B451" s="42"/>
      <c r="C451" s="43"/>
      <c r="D451" s="234" t="s">
        <v>168</v>
      </c>
      <c r="E451" s="43"/>
      <c r="F451" s="235" t="s">
        <v>619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168</v>
      </c>
      <c r="AU451" s="20" t="s">
        <v>82</v>
      </c>
    </row>
    <row r="452" s="13" customFormat="1">
      <c r="A452" s="13"/>
      <c r="B452" s="236"/>
      <c r="C452" s="237"/>
      <c r="D452" s="229" t="s">
        <v>170</v>
      </c>
      <c r="E452" s="238" t="s">
        <v>19</v>
      </c>
      <c r="F452" s="239" t="s">
        <v>104</v>
      </c>
      <c r="G452" s="237"/>
      <c r="H452" s="240">
        <v>49.189999999999998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170</v>
      </c>
      <c r="AU452" s="246" t="s">
        <v>82</v>
      </c>
      <c r="AV452" s="13" t="s">
        <v>82</v>
      </c>
      <c r="AW452" s="13" t="s">
        <v>33</v>
      </c>
      <c r="AX452" s="13" t="s">
        <v>72</v>
      </c>
      <c r="AY452" s="246" t="s">
        <v>157</v>
      </c>
    </row>
    <row r="453" s="14" customFormat="1">
      <c r="A453" s="14"/>
      <c r="B453" s="247"/>
      <c r="C453" s="248"/>
      <c r="D453" s="229" t="s">
        <v>170</v>
      </c>
      <c r="E453" s="249" t="s">
        <v>19</v>
      </c>
      <c r="F453" s="250" t="s">
        <v>172</v>
      </c>
      <c r="G453" s="248"/>
      <c r="H453" s="251">
        <v>49.189999999999998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170</v>
      </c>
      <c r="AU453" s="257" t="s">
        <v>82</v>
      </c>
      <c r="AV453" s="14" t="s">
        <v>164</v>
      </c>
      <c r="AW453" s="14" t="s">
        <v>33</v>
      </c>
      <c r="AX453" s="14" t="s">
        <v>80</v>
      </c>
      <c r="AY453" s="257" t="s">
        <v>157</v>
      </c>
    </row>
    <row r="454" s="2" customFormat="1" ht="24.15" customHeight="1">
      <c r="A454" s="41"/>
      <c r="B454" s="42"/>
      <c r="C454" s="216" t="s">
        <v>620</v>
      </c>
      <c r="D454" s="216" t="s">
        <v>159</v>
      </c>
      <c r="E454" s="217" t="s">
        <v>621</v>
      </c>
      <c r="F454" s="218" t="s">
        <v>622</v>
      </c>
      <c r="G454" s="219" t="s">
        <v>193</v>
      </c>
      <c r="H454" s="220">
        <v>1.766</v>
      </c>
      <c r="I454" s="221"/>
      <c r="J454" s="222">
        <f>ROUND(I454*H454,2)</f>
        <v>0</v>
      </c>
      <c r="K454" s="218" t="s">
        <v>163</v>
      </c>
      <c r="L454" s="47"/>
      <c r="M454" s="223" t="s">
        <v>19</v>
      </c>
      <c r="N454" s="224" t="s">
        <v>43</v>
      </c>
      <c r="O454" s="87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7" t="s">
        <v>295</v>
      </c>
      <c r="AT454" s="227" t="s">
        <v>159</v>
      </c>
      <c r="AU454" s="227" t="s">
        <v>82</v>
      </c>
      <c r="AY454" s="20" t="s">
        <v>157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20" t="s">
        <v>80</v>
      </c>
      <c r="BK454" s="228">
        <f>ROUND(I454*H454,2)</f>
        <v>0</v>
      </c>
      <c r="BL454" s="20" t="s">
        <v>295</v>
      </c>
      <c r="BM454" s="227" t="s">
        <v>623</v>
      </c>
    </row>
    <row r="455" s="2" customFormat="1">
      <c r="A455" s="41"/>
      <c r="B455" s="42"/>
      <c r="C455" s="43"/>
      <c r="D455" s="229" t="s">
        <v>166</v>
      </c>
      <c r="E455" s="43"/>
      <c r="F455" s="230" t="s">
        <v>624</v>
      </c>
      <c r="G455" s="43"/>
      <c r="H455" s="43"/>
      <c r="I455" s="231"/>
      <c r="J455" s="43"/>
      <c r="K455" s="43"/>
      <c r="L455" s="47"/>
      <c r="M455" s="232"/>
      <c r="N455" s="233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166</v>
      </c>
      <c r="AU455" s="20" t="s">
        <v>82</v>
      </c>
    </row>
    <row r="456" s="2" customFormat="1">
      <c r="A456" s="41"/>
      <c r="B456" s="42"/>
      <c r="C456" s="43"/>
      <c r="D456" s="234" t="s">
        <v>168</v>
      </c>
      <c r="E456" s="43"/>
      <c r="F456" s="235" t="s">
        <v>625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168</v>
      </c>
      <c r="AU456" s="20" t="s">
        <v>82</v>
      </c>
    </row>
    <row r="457" s="12" customFormat="1" ht="22.8" customHeight="1">
      <c r="A457" s="12"/>
      <c r="B457" s="200"/>
      <c r="C457" s="201"/>
      <c r="D457" s="202" t="s">
        <v>71</v>
      </c>
      <c r="E457" s="214" t="s">
        <v>626</v>
      </c>
      <c r="F457" s="214" t="s">
        <v>627</v>
      </c>
      <c r="G457" s="201"/>
      <c r="H457" s="201"/>
      <c r="I457" s="204"/>
      <c r="J457" s="215">
        <f>BK457</f>
        <v>0</v>
      </c>
      <c r="K457" s="201"/>
      <c r="L457" s="206"/>
      <c r="M457" s="207"/>
      <c r="N457" s="208"/>
      <c r="O457" s="208"/>
      <c r="P457" s="209">
        <f>SUM(P458:P779)</f>
        <v>0</v>
      </c>
      <c r="Q457" s="208"/>
      <c r="R457" s="209">
        <f>SUM(R458:R779)</f>
        <v>2.6381592400000007</v>
      </c>
      <c r="S457" s="208"/>
      <c r="T457" s="210">
        <f>SUM(T458:T779)</f>
        <v>0.96893499999999999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1" t="s">
        <v>82</v>
      </c>
      <c r="AT457" s="212" t="s">
        <v>71</v>
      </c>
      <c r="AU457" s="212" t="s">
        <v>80</v>
      </c>
      <c r="AY457" s="211" t="s">
        <v>157</v>
      </c>
      <c r="BK457" s="213">
        <f>SUM(BK458:BK779)</f>
        <v>0</v>
      </c>
    </row>
    <row r="458" s="2" customFormat="1" ht="16.5" customHeight="1">
      <c r="A458" s="41"/>
      <c r="B458" s="42"/>
      <c r="C458" s="216" t="s">
        <v>628</v>
      </c>
      <c r="D458" s="216" t="s">
        <v>159</v>
      </c>
      <c r="E458" s="217" t="s">
        <v>629</v>
      </c>
      <c r="F458" s="218" t="s">
        <v>630</v>
      </c>
      <c r="G458" s="219" t="s">
        <v>225</v>
      </c>
      <c r="H458" s="220">
        <v>358.63</v>
      </c>
      <c r="I458" s="221"/>
      <c r="J458" s="222">
        <f>ROUND(I458*H458,2)</f>
        <v>0</v>
      </c>
      <c r="K458" s="218" t="s">
        <v>163</v>
      </c>
      <c r="L458" s="47"/>
      <c r="M458" s="223" t="s">
        <v>19</v>
      </c>
      <c r="N458" s="224" t="s">
        <v>43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295</v>
      </c>
      <c r="AT458" s="227" t="s">
        <v>159</v>
      </c>
      <c r="AU458" s="227" t="s">
        <v>82</v>
      </c>
      <c r="AY458" s="20" t="s">
        <v>157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80</v>
      </c>
      <c r="BK458" s="228">
        <f>ROUND(I458*H458,2)</f>
        <v>0</v>
      </c>
      <c r="BL458" s="20" t="s">
        <v>295</v>
      </c>
      <c r="BM458" s="227" t="s">
        <v>631</v>
      </c>
    </row>
    <row r="459" s="2" customFormat="1">
      <c r="A459" s="41"/>
      <c r="B459" s="42"/>
      <c r="C459" s="43"/>
      <c r="D459" s="229" t="s">
        <v>166</v>
      </c>
      <c r="E459" s="43"/>
      <c r="F459" s="230" t="s">
        <v>632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166</v>
      </c>
      <c r="AU459" s="20" t="s">
        <v>82</v>
      </c>
    </row>
    <row r="460" s="2" customFormat="1">
      <c r="A460" s="41"/>
      <c r="B460" s="42"/>
      <c r="C460" s="43"/>
      <c r="D460" s="234" t="s">
        <v>168</v>
      </c>
      <c r="E460" s="43"/>
      <c r="F460" s="235" t="s">
        <v>633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168</v>
      </c>
      <c r="AU460" s="20" t="s">
        <v>82</v>
      </c>
    </row>
    <row r="461" s="15" customFormat="1">
      <c r="A461" s="15"/>
      <c r="B461" s="258"/>
      <c r="C461" s="259"/>
      <c r="D461" s="229" t="s">
        <v>170</v>
      </c>
      <c r="E461" s="260" t="s">
        <v>19</v>
      </c>
      <c r="F461" s="261" t="s">
        <v>634</v>
      </c>
      <c r="G461" s="259"/>
      <c r="H461" s="260" t="s">
        <v>19</v>
      </c>
      <c r="I461" s="262"/>
      <c r="J461" s="259"/>
      <c r="K461" s="259"/>
      <c r="L461" s="263"/>
      <c r="M461" s="264"/>
      <c r="N461" s="265"/>
      <c r="O461" s="265"/>
      <c r="P461" s="265"/>
      <c r="Q461" s="265"/>
      <c r="R461" s="265"/>
      <c r="S461" s="265"/>
      <c r="T461" s="26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7" t="s">
        <v>170</v>
      </c>
      <c r="AU461" s="267" t="s">
        <v>82</v>
      </c>
      <c r="AV461" s="15" t="s">
        <v>80</v>
      </c>
      <c r="AW461" s="15" t="s">
        <v>33</v>
      </c>
      <c r="AX461" s="15" t="s">
        <v>72</v>
      </c>
      <c r="AY461" s="267" t="s">
        <v>157</v>
      </c>
    </row>
    <row r="462" s="15" customFormat="1">
      <c r="A462" s="15"/>
      <c r="B462" s="258"/>
      <c r="C462" s="259"/>
      <c r="D462" s="229" t="s">
        <v>170</v>
      </c>
      <c r="E462" s="260" t="s">
        <v>19</v>
      </c>
      <c r="F462" s="261" t="s">
        <v>229</v>
      </c>
      <c r="G462" s="259"/>
      <c r="H462" s="260" t="s">
        <v>19</v>
      </c>
      <c r="I462" s="262"/>
      <c r="J462" s="259"/>
      <c r="K462" s="259"/>
      <c r="L462" s="263"/>
      <c r="M462" s="264"/>
      <c r="N462" s="265"/>
      <c r="O462" s="265"/>
      <c r="P462" s="265"/>
      <c r="Q462" s="265"/>
      <c r="R462" s="265"/>
      <c r="S462" s="265"/>
      <c r="T462" s="26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7" t="s">
        <v>170</v>
      </c>
      <c r="AU462" s="267" t="s">
        <v>82</v>
      </c>
      <c r="AV462" s="15" t="s">
        <v>80</v>
      </c>
      <c r="AW462" s="15" t="s">
        <v>33</v>
      </c>
      <c r="AX462" s="15" t="s">
        <v>72</v>
      </c>
      <c r="AY462" s="267" t="s">
        <v>157</v>
      </c>
    </row>
    <row r="463" s="13" customFormat="1">
      <c r="A463" s="13"/>
      <c r="B463" s="236"/>
      <c r="C463" s="237"/>
      <c r="D463" s="229" t="s">
        <v>170</v>
      </c>
      <c r="E463" s="238" t="s">
        <v>19</v>
      </c>
      <c r="F463" s="239" t="s">
        <v>635</v>
      </c>
      <c r="G463" s="237"/>
      <c r="H463" s="240">
        <v>39.299999999999997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170</v>
      </c>
      <c r="AU463" s="246" t="s">
        <v>82</v>
      </c>
      <c r="AV463" s="13" t="s">
        <v>82</v>
      </c>
      <c r="AW463" s="13" t="s">
        <v>33</v>
      </c>
      <c r="AX463" s="13" t="s">
        <v>72</v>
      </c>
      <c r="AY463" s="246" t="s">
        <v>157</v>
      </c>
    </row>
    <row r="464" s="15" customFormat="1">
      <c r="A464" s="15"/>
      <c r="B464" s="258"/>
      <c r="C464" s="259"/>
      <c r="D464" s="229" t="s">
        <v>170</v>
      </c>
      <c r="E464" s="260" t="s">
        <v>19</v>
      </c>
      <c r="F464" s="261" t="s">
        <v>231</v>
      </c>
      <c r="G464" s="259"/>
      <c r="H464" s="260" t="s">
        <v>19</v>
      </c>
      <c r="I464" s="262"/>
      <c r="J464" s="259"/>
      <c r="K464" s="259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170</v>
      </c>
      <c r="AU464" s="267" t="s">
        <v>82</v>
      </c>
      <c r="AV464" s="15" t="s">
        <v>80</v>
      </c>
      <c r="AW464" s="15" t="s">
        <v>33</v>
      </c>
      <c r="AX464" s="15" t="s">
        <v>72</v>
      </c>
      <c r="AY464" s="267" t="s">
        <v>157</v>
      </c>
    </row>
    <row r="465" s="15" customFormat="1">
      <c r="A465" s="15"/>
      <c r="B465" s="258"/>
      <c r="C465" s="259"/>
      <c r="D465" s="229" t="s">
        <v>170</v>
      </c>
      <c r="E465" s="260" t="s">
        <v>19</v>
      </c>
      <c r="F465" s="261" t="s">
        <v>636</v>
      </c>
      <c r="G465" s="259"/>
      <c r="H465" s="260" t="s">
        <v>19</v>
      </c>
      <c r="I465" s="262"/>
      <c r="J465" s="259"/>
      <c r="K465" s="259"/>
      <c r="L465" s="263"/>
      <c r="M465" s="264"/>
      <c r="N465" s="265"/>
      <c r="O465" s="265"/>
      <c r="P465" s="265"/>
      <c r="Q465" s="265"/>
      <c r="R465" s="265"/>
      <c r="S465" s="265"/>
      <c r="T465" s="26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7" t="s">
        <v>170</v>
      </c>
      <c r="AU465" s="267" t="s">
        <v>82</v>
      </c>
      <c r="AV465" s="15" t="s">
        <v>80</v>
      </c>
      <c r="AW465" s="15" t="s">
        <v>33</v>
      </c>
      <c r="AX465" s="15" t="s">
        <v>72</v>
      </c>
      <c r="AY465" s="267" t="s">
        <v>157</v>
      </c>
    </row>
    <row r="466" s="13" customFormat="1">
      <c r="A466" s="13"/>
      <c r="B466" s="236"/>
      <c r="C466" s="237"/>
      <c r="D466" s="229" t="s">
        <v>170</v>
      </c>
      <c r="E466" s="238" t="s">
        <v>19</v>
      </c>
      <c r="F466" s="239" t="s">
        <v>637</v>
      </c>
      <c r="G466" s="237"/>
      <c r="H466" s="240">
        <v>49.200000000000003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170</v>
      </c>
      <c r="AU466" s="246" t="s">
        <v>82</v>
      </c>
      <c r="AV466" s="13" t="s">
        <v>82</v>
      </c>
      <c r="AW466" s="13" t="s">
        <v>33</v>
      </c>
      <c r="AX466" s="13" t="s">
        <v>72</v>
      </c>
      <c r="AY466" s="246" t="s">
        <v>157</v>
      </c>
    </row>
    <row r="467" s="16" customFormat="1">
      <c r="A467" s="16"/>
      <c r="B467" s="278"/>
      <c r="C467" s="279"/>
      <c r="D467" s="229" t="s">
        <v>170</v>
      </c>
      <c r="E467" s="280" t="s">
        <v>19</v>
      </c>
      <c r="F467" s="281" t="s">
        <v>419</v>
      </c>
      <c r="G467" s="279"/>
      <c r="H467" s="282">
        <v>88.5</v>
      </c>
      <c r="I467" s="283"/>
      <c r="J467" s="279"/>
      <c r="K467" s="279"/>
      <c r="L467" s="284"/>
      <c r="M467" s="285"/>
      <c r="N467" s="286"/>
      <c r="O467" s="286"/>
      <c r="P467" s="286"/>
      <c r="Q467" s="286"/>
      <c r="R467" s="286"/>
      <c r="S467" s="286"/>
      <c r="T467" s="287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8" t="s">
        <v>170</v>
      </c>
      <c r="AU467" s="288" t="s">
        <v>82</v>
      </c>
      <c r="AV467" s="16" t="s">
        <v>178</v>
      </c>
      <c r="AW467" s="16" t="s">
        <v>33</v>
      </c>
      <c r="AX467" s="16" t="s">
        <v>72</v>
      </c>
      <c r="AY467" s="288" t="s">
        <v>157</v>
      </c>
    </row>
    <row r="468" s="15" customFormat="1">
      <c r="A468" s="15"/>
      <c r="B468" s="258"/>
      <c r="C468" s="259"/>
      <c r="D468" s="229" t="s">
        <v>170</v>
      </c>
      <c r="E468" s="260" t="s">
        <v>19</v>
      </c>
      <c r="F468" s="261" t="s">
        <v>638</v>
      </c>
      <c r="G468" s="259"/>
      <c r="H468" s="260" t="s">
        <v>19</v>
      </c>
      <c r="I468" s="262"/>
      <c r="J468" s="259"/>
      <c r="K468" s="259"/>
      <c r="L468" s="263"/>
      <c r="M468" s="264"/>
      <c r="N468" s="265"/>
      <c r="O468" s="265"/>
      <c r="P468" s="265"/>
      <c r="Q468" s="265"/>
      <c r="R468" s="265"/>
      <c r="S468" s="265"/>
      <c r="T468" s="266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7" t="s">
        <v>170</v>
      </c>
      <c r="AU468" s="267" t="s">
        <v>82</v>
      </c>
      <c r="AV468" s="15" t="s">
        <v>80</v>
      </c>
      <c r="AW468" s="15" t="s">
        <v>33</v>
      </c>
      <c r="AX468" s="15" t="s">
        <v>72</v>
      </c>
      <c r="AY468" s="267" t="s">
        <v>157</v>
      </c>
    </row>
    <row r="469" s="15" customFormat="1">
      <c r="A469" s="15"/>
      <c r="B469" s="258"/>
      <c r="C469" s="259"/>
      <c r="D469" s="229" t="s">
        <v>170</v>
      </c>
      <c r="E469" s="260" t="s">
        <v>19</v>
      </c>
      <c r="F469" s="261" t="s">
        <v>231</v>
      </c>
      <c r="G469" s="259"/>
      <c r="H469" s="260" t="s">
        <v>19</v>
      </c>
      <c r="I469" s="262"/>
      <c r="J469" s="259"/>
      <c r="K469" s="259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170</v>
      </c>
      <c r="AU469" s="267" t="s">
        <v>82</v>
      </c>
      <c r="AV469" s="15" t="s">
        <v>80</v>
      </c>
      <c r="AW469" s="15" t="s">
        <v>33</v>
      </c>
      <c r="AX469" s="15" t="s">
        <v>72</v>
      </c>
      <c r="AY469" s="267" t="s">
        <v>157</v>
      </c>
    </row>
    <row r="470" s="15" customFormat="1">
      <c r="A470" s="15"/>
      <c r="B470" s="258"/>
      <c r="C470" s="259"/>
      <c r="D470" s="229" t="s">
        <v>170</v>
      </c>
      <c r="E470" s="260" t="s">
        <v>19</v>
      </c>
      <c r="F470" s="261" t="s">
        <v>639</v>
      </c>
      <c r="G470" s="259"/>
      <c r="H470" s="260" t="s">
        <v>19</v>
      </c>
      <c r="I470" s="262"/>
      <c r="J470" s="259"/>
      <c r="K470" s="259"/>
      <c r="L470" s="263"/>
      <c r="M470" s="264"/>
      <c r="N470" s="265"/>
      <c r="O470" s="265"/>
      <c r="P470" s="265"/>
      <c r="Q470" s="265"/>
      <c r="R470" s="265"/>
      <c r="S470" s="265"/>
      <c r="T470" s="26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7" t="s">
        <v>170</v>
      </c>
      <c r="AU470" s="267" t="s">
        <v>82</v>
      </c>
      <c r="AV470" s="15" t="s">
        <v>80</v>
      </c>
      <c r="AW470" s="15" t="s">
        <v>33</v>
      </c>
      <c r="AX470" s="15" t="s">
        <v>72</v>
      </c>
      <c r="AY470" s="267" t="s">
        <v>157</v>
      </c>
    </row>
    <row r="471" s="13" customFormat="1">
      <c r="A471" s="13"/>
      <c r="B471" s="236"/>
      <c r="C471" s="237"/>
      <c r="D471" s="229" t="s">
        <v>170</v>
      </c>
      <c r="E471" s="238" t="s">
        <v>19</v>
      </c>
      <c r="F471" s="239" t="s">
        <v>8</v>
      </c>
      <c r="G471" s="237"/>
      <c r="H471" s="240">
        <v>12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170</v>
      </c>
      <c r="AU471" s="246" t="s">
        <v>82</v>
      </c>
      <c r="AV471" s="13" t="s">
        <v>82</v>
      </c>
      <c r="AW471" s="13" t="s">
        <v>33</v>
      </c>
      <c r="AX471" s="13" t="s">
        <v>72</v>
      </c>
      <c r="AY471" s="246" t="s">
        <v>157</v>
      </c>
    </row>
    <row r="472" s="15" customFormat="1">
      <c r="A472" s="15"/>
      <c r="B472" s="258"/>
      <c r="C472" s="259"/>
      <c r="D472" s="229" t="s">
        <v>170</v>
      </c>
      <c r="E472" s="260" t="s">
        <v>19</v>
      </c>
      <c r="F472" s="261" t="s">
        <v>640</v>
      </c>
      <c r="G472" s="259"/>
      <c r="H472" s="260" t="s">
        <v>19</v>
      </c>
      <c r="I472" s="262"/>
      <c r="J472" s="259"/>
      <c r="K472" s="259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170</v>
      </c>
      <c r="AU472" s="267" t="s">
        <v>82</v>
      </c>
      <c r="AV472" s="15" t="s">
        <v>80</v>
      </c>
      <c r="AW472" s="15" t="s">
        <v>33</v>
      </c>
      <c r="AX472" s="15" t="s">
        <v>72</v>
      </c>
      <c r="AY472" s="267" t="s">
        <v>157</v>
      </c>
    </row>
    <row r="473" s="13" customFormat="1">
      <c r="A473" s="13"/>
      <c r="B473" s="236"/>
      <c r="C473" s="237"/>
      <c r="D473" s="229" t="s">
        <v>170</v>
      </c>
      <c r="E473" s="238" t="s">
        <v>19</v>
      </c>
      <c r="F473" s="239" t="s">
        <v>641</v>
      </c>
      <c r="G473" s="237"/>
      <c r="H473" s="240">
        <v>16.050000000000001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170</v>
      </c>
      <c r="AU473" s="246" t="s">
        <v>82</v>
      </c>
      <c r="AV473" s="13" t="s">
        <v>82</v>
      </c>
      <c r="AW473" s="13" t="s">
        <v>33</v>
      </c>
      <c r="AX473" s="13" t="s">
        <v>72</v>
      </c>
      <c r="AY473" s="246" t="s">
        <v>157</v>
      </c>
    </row>
    <row r="474" s="15" customFormat="1">
      <c r="A474" s="15"/>
      <c r="B474" s="258"/>
      <c r="C474" s="259"/>
      <c r="D474" s="229" t="s">
        <v>170</v>
      </c>
      <c r="E474" s="260" t="s">
        <v>19</v>
      </c>
      <c r="F474" s="261" t="s">
        <v>642</v>
      </c>
      <c r="G474" s="259"/>
      <c r="H474" s="260" t="s">
        <v>19</v>
      </c>
      <c r="I474" s="262"/>
      <c r="J474" s="259"/>
      <c r="K474" s="259"/>
      <c r="L474" s="263"/>
      <c r="M474" s="264"/>
      <c r="N474" s="265"/>
      <c r="O474" s="265"/>
      <c r="P474" s="265"/>
      <c r="Q474" s="265"/>
      <c r="R474" s="265"/>
      <c r="S474" s="265"/>
      <c r="T474" s="26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7" t="s">
        <v>170</v>
      </c>
      <c r="AU474" s="267" t="s">
        <v>82</v>
      </c>
      <c r="AV474" s="15" t="s">
        <v>80</v>
      </c>
      <c r="AW474" s="15" t="s">
        <v>33</v>
      </c>
      <c r="AX474" s="15" t="s">
        <v>72</v>
      </c>
      <c r="AY474" s="267" t="s">
        <v>157</v>
      </c>
    </row>
    <row r="475" s="13" customFormat="1">
      <c r="A475" s="13"/>
      <c r="B475" s="236"/>
      <c r="C475" s="237"/>
      <c r="D475" s="229" t="s">
        <v>170</v>
      </c>
      <c r="E475" s="238" t="s">
        <v>19</v>
      </c>
      <c r="F475" s="239" t="s">
        <v>643</v>
      </c>
      <c r="G475" s="237"/>
      <c r="H475" s="240">
        <v>7.6399999999999997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170</v>
      </c>
      <c r="AU475" s="246" t="s">
        <v>82</v>
      </c>
      <c r="AV475" s="13" t="s">
        <v>82</v>
      </c>
      <c r="AW475" s="13" t="s">
        <v>33</v>
      </c>
      <c r="AX475" s="13" t="s">
        <v>72</v>
      </c>
      <c r="AY475" s="246" t="s">
        <v>157</v>
      </c>
    </row>
    <row r="476" s="16" customFormat="1">
      <c r="A476" s="16"/>
      <c r="B476" s="278"/>
      <c r="C476" s="279"/>
      <c r="D476" s="229" t="s">
        <v>170</v>
      </c>
      <c r="E476" s="280" t="s">
        <v>19</v>
      </c>
      <c r="F476" s="281" t="s">
        <v>419</v>
      </c>
      <c r="G476" s="279"/>
      <c r="H476" s="282">
        <v>35.689999999999998</v>
      </c>
      <c r="I476" s="283"/>
      <c r="J476" s="279"/>
      <c r="K476" s="279"/>
      <c r="L476" s="284"/>
      <c r="M476" s="285"/>
      <c r="N476" s="286"/>
      <c r="O476" s="286"/>
      <c r="P476" s="286"/>
      <c r="Q476" s="286"/>
      <c r="R476" s="286"/>
      <c r="S476" s="286"/>
      <c r="T476" s="28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8" t="s">
        <v>170</v>
      </c>
      <c r="AU476" s="288" t="s">
        <v>82</v>
      </c>
      <c r="AV476" s="16" t="s">
        <v>178</v>
      </c>
      <c r="AW476" s="16" t="s">
        <v>33</v>
      </c>
      <c r="AX476" s="16" t="s">
        <v>72</v>
      </c>
      <c r="AY476" s="288" t="s">
        <v>157</v>
      </c>
    </row>
    <row r="477" s="15" customFormat="1">
      <c r="A477" s="15"/>
      <c r="B477" s="258"/>
      <c r="C477" s="259"/>
      <c r="D477" s="229" t="s">
        <v>170</v>
      </c>
      <c r="E477" s="260" t="s">
        <v>19</v>
      </c>
      <c r="F477" s="261" t="s">
        <v>644</v>
      </c>
      <c r="G477" s="259"/>
      <c r="H477" s="260" t="s">
        <v>19</v>
      </c>
      <c r="I477" s="262"/>
      <c r="J477" s="259"/>
      <c r="K477" s="259"/>
      <c r="L477" s="263"/>
      <c r="M477" s="264"/>
      <c r="N477" s="265"/>
      <c r="O477" s="265"/>
      <c r="P477" s="265"/>
      <c r="Q477" s="265"/>
      <c r="R477" s="265"/>
      <c r="S477" s="265"/>
      <c r="T477" s="26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7" t="s">
        <v>170</v>
      </c>
      <c r="AU477" s="267" t="s">
        <v>82</v>
      </c>
      <c r="AV477" s="15" t="s">
        <v>80</v>
      </c>
      <c r="AW477" s="15" t="s">
        <v>33</v>
      </c>
      <c r="AX477" s="15" t="s">
        <v>72</v>
      </c>
      <c r="AY477" s="267" t="s">
        <v>157</v>
      </c>
    </row>
    <row r="478" s="15" customFormat="1">
      <c r="A478" s="15"/>
      <c r="B478" s="258"/>
      <c r="C478" s="259"/>
      <c r="D478" s="229" t="s">
        <v>170</v>
      </c>
      <c r="E478" s="260" t="s">
        <v>19</v>
      </c>
      <c r="F478" s="261" t="s">
        <v>645</v>
      </c>
      <c r="G478" s="259"/>
      <c r="H478" s="260" t="s">
        <v>19</v>
      </c>
      <c r="I478" s="262"/>
      <c r="J478" s="259"/>
      <c r="K478" s="259"/>
      <c r="L478" s="263"/>
      <c r="M478" s="264"/>
      <c r="N478" s="265"/>
      <c r="O478" s="265"/>
      <c r="P478" s="265"/>
      <c r="Q478" s="265"/>
      <c r="R478" s="265"/>
      <c r="S478" s="265"/>
      <c r="T478" s="26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7" t="s">
        <v>170</v>
      </c>
      <c r="AU478" s="267" t="s">
        <v>82</v>
      </c>
      <c r="AV478" s="15" t="s">
        <v>80</v>
      </c>
      <c r="AW478" s="15" t="s">
        <v>33</v>
      </c>
      <c r="AX478" s="15" t="s">
        <v>72</v>
      </c>
      <c r="AY478" s="267" t="s">
        <v>157</v>
      </c>
    </row>
    <row r="479" s="13" customFormat="1">
      <c r="A479" s="13"/>
      <c r="B479" s="236"/>
      <c r="C479" s="237"/>
      <c r="D479" s="229" t="s">
        <v>170</v>
      </c>
      <c r="E479" s="238" t="s">
        <v>19</v>
      </c>
      <c r="F479" s="239" t="s">
        <v>646</v>
      </c>
      <c r="G479" s="237"/>
      <c r="H479" s="240">
        <v>38.310000000000002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170</v>
      </c>
      <c r="AU479" s="246" t="s">
        <v>82</v>
      </c>
      <c r="AV479" s="13" t="s">
        <v>82</v>
      </c>
      <c r="AW479" s="13" t="s">
        <v>33</v>
      </c>
      <c r="AX479" s="13" t="s">
        <v>72</v>
      </c>
      <c r="AY479" s="246" t="s">
        <v>157</v>
      </c>
    </row>
    <row r="480" s="15" customFormat="1">
      <c r="A480" s="15"/>
      <c r="B480" s="258"/>
      <c r="C480" s="259"/>
      <c r="D480" s="229" t="s">
        <v>170</v>
      </c>
      <c r="E480" s="260" t="s">
        <v>19</v>
      </c>
      <c r="F480" s="261" t="s">
        <v>647</v>
      </c>
      <c r="G480" s="259"/>
      <c r="H480" s="260" t="s">
        <v>19</v>
      </c>
      <c r="I480" s="262"/>
      <c r="J480" s="259"/>
      <c r="K480" s="259"/>
      <c r="L480" s="263"/>
      <c r="M480" s="264"/>
      <c r="N480" s="265"/>
      <c r="O480" s="265"/>
      <c r="P480" s="265"/>
      <c r="Q480" s="265"/>
      <c r="R480" s="265"/>
      <c r="S480" s="265"/>
      <c r="T480" s="26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7" t="s">
        <v>170</v>
      </c>
      <c r="AU480" s="267" t="s">
        <v>82</v>
      </c>
      <c r="AV480" s="15" t="s">
        <v>80</v>
      </c>
      <c r="AW480" s="15" t="s">
        <v>33</v>
      </c>
      <c r="AX480" s="15" t="s">
        <v>72</v>
      </c>
      <c r="AY480" s="267" t="s">
        <v>157</v>
      </c>
    </row>
    <row r="481" s="15" customFormat="1">
      <c r="A481" s="15"/>
      <c r="B481" s="258"/>
      <c r="C481" s="259"/>
      <c r="D481" s="229" t="s">
        <v>170</v>
      </c>
      <c r="E481" s="260" t="s">
        <v>19</v>
      </c>
      <c r="F481" s="261" t="s">
        <v>648</v>
      </c>
      <c r="G481" s="259"/>
      <c r="H481" s="260" t="s">
        <v>19</v>
      </c>
      <c r="I481" s="262"/>
      <c r="J481" s="259"/>
      <c r="K481" s="259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170</v>
      </c>
      <c r="AU481" s="267" t="s">
        <v>82</v>
      </c>
      <c r="AV481" s="15" t="s">
        <v>80</v>
      </c>
      <c r="AW481" s="15" t="s">
        <v>33</v>
      </c>
      <c r="AX481" s="15" t="s">
        <v>72</v>
      </c>
      <c r="AY481" s="267" t="s">
        <v>157</v>
      </c>
    </row>
    <row r="482" s="13" customFormat="1">
      <c r="A482" s="13"/>
      <c r="B482" s="236"/>
      <c r="C482" s="237"/>
      <c r="D482" s="229" t="s">
        <v>170</v>
      </c>
      <c r="E482" s="238" t="s">
        <v>19</v>
      </c>
      <c r="F482" s="239" t="s">
        <v>649</v>
      </c>
      <c r="G482" s="237"/>
      <c r="H482" s="240">
        <v>19.5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170</v>
      </c>
      <c r="AU482" s="246" t="s">
        <v>82</v>
      </c>
      <c r="AV482" s="13" t="s">
        <v>82</v>
      </c>
      <c r="AW482" s="13" t="s">
        <v>33</v>
      </c>
      <c r="AX482" s="13" t="s">
        <v>72</v>
      </c>
      <c r="AY482" s="246" t="s">
        <v>157</v>
      </c>
    </row>
    <row r="483" s="15" customFormat="1">
      <c r="A483" s="15"/>
      <c r="B483" s="258"/>
      <c r="C483" s="259"/>
      <c r="D483" s="229" t="s">
        <v>170</v>
      </c>
      <c r="E483" s="260" t="s">
        <v>19</v>
      </c>
      <c r="F483" s="261" t="s">
        <v>650</v>
      </c>
      <c r="G483" s="259"/>
      <c r="H483" s="260" t="s">
        <v>19</v>
      </c>
      <c r="I483" s="262"/>
      <c r="J483" s="259"/>
      <c r="K483" s="259"/>
      <c r="L483" s="263"/>
      <c r="M483" s="264"/>
      <c r="N483" s="265"/>
      <c r="O483" s="265"/>
      <c r="P483" s="265"/>
      <c r="Q483" s="265"/>
      <c r="R483" s="265"/>
      <c r="S483" s="265"/>
      <c r="T483" s="26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7" t="s">
        <v>170</v>
      </c>
      <c r="AU483" s="267" t="s">
        <v>82</v>
      </c>
      <c r="AV483" s="15" t="s">
        <v>80</v>
      </c>
      <c r="AW483" s="15" t="s">
        <v>33</v>
      </c>
      <c r="AX483" s="15" t="s">
        <v>72</v>
      </c>
      <c r="AY483" s="267" t="s">
        <v>157</v>
      </c>
    </row>
    <row r="484" s="13" customFormat="1">
      <c r="A484" s="13"/>
      <c r="B484" s="236"/>
      <c r="C484" s="237"/>
      <c r="D484" s="229" t="s">
        <v>170</v>
      </c>
      <c r="E484" s="238" t="s">
        <v>19</v>
      </c>
      <c r="F484" s="239" t="s">
        <v>651</v>
      </c>
      <c r="G484" s="237"/>
      <c r="H484" s="240">
        <v>22.940000000000001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170</v>
      </c>
      <c r="AU484" s="246" t="s">
        <v>82</v>
      </c>
      <c r="AV484" s="13" t="s">
        <v>82</v>
      </c>
      <c r="AW484" s="13" t="s">
        <v>33</v>
      </c>
      <c r="AX484" s="13" t="s">
        <v>72</v>
      </c>
      <c r="AY484" s="246" t="s">
        <v>157</v>
      </c>
    </row>
    <row r="485" s="15" customFormat="1">
      <c r="A485" s="15"/>
      <c r="B485" s="258"/>
      <c r="C485" s="259"/>
      <c r="D485" s="229" t="s">
        <v>170</v>
      </c>
      <c r="E485" s="260" t="s">
        <v>19</v>
      </c>
      <c r="F485" s="261" t="s">
        <v>652</v>
      </c>
      <c r="G485" s="259"/>
      <c r="H485" s="260" t="s">
        <v>19</v>
      </c>
      <c r="I485" s="262"/>
      <c r="J485" s="259"/>
      <c r="K485" s="259"/>
      <c r="L485" s="263"/>
      <c r="M485" s="264"/>
      <c r="N485" s="265"/>
      <c r="O485" s="265"/>
      <c r="P485" s="265"/>
      <c r="Q485" s="265"/>
      <c r="R485" s="265"/>
      <c r="S485" s="265"/>
      <c r="T485" s="26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7" t="s">
        <v>170</v>
      </c>
      <c r="AU485" s="267" t="s">
        <v>82</v>
      </c>
      <c r="AV485" s="15" t="s">
        <v>80</v>
      </c>
      <c r="AW485" s="15" t="s">
        <v>33</v>
      </c>
      <c r="AX485" s="15" t="s">
        <v>72</v>
      </c>
      <c r="AY485" s="267" t="s">
        <v>157</v>
      </c>
    </row>
    <row r="486" s="13" customFormat="1">
      <c r="A486" s="13"/>
      <c r="B486" s="236"/>
      <c r="C486" s="237"/>
      <c r="D486" s="229" t="s">
        <v>170</v>
      </c>
      <c r="E486" s="238" t="s">
        <v>19</v>
      </c>
      <c r="F486" s="239" t="s">
        <v>653</v>
      </c>
      <c r="G486" s="237"/>
      <c r="H486" s="240">
        <v>9.0999999999999996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170</v>
      </c>
      <c r="AU486" s="246" t="s">
        <v>82</v>
      </c>
      <c r="AV486" s="13" t="s">
        <v>82</v>
      </c>
      <c r="AW486" s="13" t="s">
        <v>33</v>
      </c>
      <c r="AX486" s="13" t="s">
        <v>72</v>
      </c>
      <c r="AY486" s="246" t="s">
        <v>157</v>
      </c>
    </row>
    <row r="487" s="15" customFormat="1">
      <c r="A487" s="15"/>
      <c r="B487" s="258"/>
      <c r="C487" s="259"/>
      <c r="D487" s="229" t="s">
        <v>170</v>
      </c>
      <c r="E487" s="260" t="s">
        <v>19</v>
      </c>
      <c r="F487" s="261" t="s">
        <v>654</v>
      </c>
      <c r="G487" s="259"/>
      <c r="H487" s="260" t="s">
        <v>19</v>
      </c>
      <c r="I487" s="262"/>
      <c r="J487" s="259"/>
      <c r="K487" s="259"/>
      <c r="L487" s="263"/>
      <c r="M487" s="264"/>
      <c r="N487" s="265"/>
      <c r="O487" s="265"/>
      <c r="P487" s="265"/>
      <c r="Q487" s="265"/>
      <c r="R487" s="265"/>
      <c r="S487" s="265"/>
      <c r="T487" s="26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7" t="s">
        <v>170</v>
      </c>
      <c r="AU487" s="267" t="s">
        <v>82</v>
      </c>
      <c r="AV487" s="15" t="s">
        <v>80</v>
      </c>
      <c r="AW487" s="15" t="s">
        <v>33</v>
      </c>
      <c r="AX487" s="15" t="s">
        <v>72</v>
      </c>
      <c r="AY487" s="267" t="s">
        <v>157</v>
      </c>
    </row>
    <row r="488" s="13" customFormat="1">
      <c r="A488" s="13"/>
      <c r="B488" s="236"/>
      <c r="C488" s="237"/>
      <c r="D488" s="229" t="s">
        <v>170</v>
      </c>
      <c r="E488" s="238" t="s">
        <v>19</v>
      </c>
      <c r="F488" s="239" t="s">
        <v>655</v>
      </c>
      <c r="G488" s="237"/>
      <c r="H488" s="240">
        <v>12.43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170</v>
      </c>
      <c r="AU488" s="246" t="s">
        <v>82</v>
      </c>
      <c r="AV488" s="13" t="s">
        <v>82</v>
      </c>
      <c r="AW488" s="13" t="s">
        <v>33</v>
      </c>
      <c r="AX488" s="13" t="s">
        <v>72</v>
      </c>
      <c r="AY488" s="246" t="s">
        <v>157</v>
      </c>
    </row>
    <row r="489" s="15" customFormat="1">
      <c r="A489" s="15"/>
      <c r="B489" s="258"/>
      <c r="C489" s="259"/>
      <c r="D489" s="229" t="s">
        <v>170</v>
      </c>
      <c r="E489" s="260" t="s">
        <v>19</v>
      </c>
      <c r="F489" s="261" t="s">
        <v>654</v>
      </c>
      <c r="G489" s="259"/>
      <c r="H489" s="260" t="s">
        <v>19</v>
      </c>
      <c r="I489" s="262"/>
      <c r="J489" s="259"/>
      <c r="K489" s="259"/>
      <c r="L489" s="263"/>
      <c r="M489" s="264"/>
      <c r="N489" s="265"/>
      <c r="O489" s="265"/>
      <c r="P489" s="265"/>
      <c r="Q489" s="265"/>
      <c r="R489" s="265"/>
      <c r="S489" s="265"/>
      <c r="T489" s="26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7" t="s">
        <v>170</v>
      </c>
      <c r="AU489" s="267" t="s">
        <v>82</v>
      </c>
      <c r="AV489" s="15" t="s">
        <v>80</v>
      </c>
      <c r="AW489" s="15" t="s">
        <v>33</v>
      </c>
      <c r="AX489" s="15" t="s">
        <v>72</v>
      </c>
      <c r="AY489" s="267" t="s">
        <v>157</v>
      </c>
    </row>
    <row r="490" s="13" customFormat="1">
      <c r="A490" s="13"/>
      <c r="B490" s="236"/>
      <c r="C490" s="237"/>
      <c r="D490" s="229" t="s">
        <v>170</v>
      </c>
      <c r="E490" s="238" t="s">
        <v>19</v>
      </c>
      <c r="F490" s="239" t="s">
        <v>656</v>
      </c>
      <c r="G490" s="237"/>
      <c r="H490" s="240">
        <v>10.800000000000001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170</v>
      </c>
      <c r="AU490" s="246" t="s">
        <v>82</v>
      </c>
      <c r="AV490" s="13" t="s">
        <v>82</v>
      </c>
      <c r="AW490" s="13" t="s">
        <v>33</v>
      </c>
      <c r="AX490" s="13" t="s">
        <v>72</v>
      </c>
      <c r="AY490" s="246" t="s">
        <v>157</v>
      </c>
    </row>
    <row r="491" s="16" customFormat="1">
      <c r="A491" s="16"/>
      <c r="B491" s="278"/>
      <c r="C491" s="279"/>
      <c r="D491" s="229" t="s">
        <v>170</v>
      </c>
      <c r="E491" s="280" t="s">
        <v>19</v>
      </c>
      <c r="F491" s="281" t="s">
        <v>419</v>
      </c>
      <c r="G491" s="279"/>
      <c r="H491" s="282">
        <v>113.08</v>
      </c>
      <c r="I491" s="283"/>
      <c r="J491" s="279"/>
      <c r="K491" s="279"/>
      <c r="L491" s="284"/>
      <c r="M491" s="285"/>
      <c r="N491" s="286"/>
      <c r="O491" s="286"/>
      <c r="P491" s="286"/>
      <c r="Q491" s="286"/>
      <c r="R491" s="286"/>
      <c r="S491" s="286"/>
      <c r="T491" s="287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88" t="s">
        <v>170</v>
      </c>
      <c r="AU491" s="288" t="s">
        <v>82</v>
      </c>
      <c r="AV491" s="16" t="s">
        <v>178</v>
      </c>
      <c r="AW491" s="16" t="s">
        <v>33</v>
      </c>
      <c r="AX491" s="16" t="s">
        <v>72</v>
      </c>
      <c r="AY491" s="288" t="s">
        <v>157</v>
      </c>
    </row>
    <row r="492" s="15" customFormat="1">
      <c r="A492" s="15"/>
      <c r="B492" s="258"/>
      <c r="C492" s="259"/>
      <c r="D492" s="229" t="s">
        <v>170</v>
      </c>
      <c r="E492" s="260" t="s">
        <v>19</v>
      </c>
      <c r="F492" s="261" t="s">
        <v>657</v>
      </c>
      <c r="G492" s="259"/>
      <c r="H492" s="260" t="s">
        <v>19</v>
      </c>
      <c r="I492" s="262"/>
      <c r="J492" s="259"/>
      <c r="K492" s="259"/>
      <c r="L492" s="263"/>
      <c r="M492" s="264"/>
      <c r="N492" s="265"/>
      <c r="O492" s="265"/>
      <c r="P492" s="265"/>
      <c r="Q492" s="265"/>
      <c r="R492" s="265"/>
      <c r="S492" s="265"/>
      <c r="T492" s="26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7" t="s">
        <v>170</v>
      </c>
      <c r="AU492" s="267" t="s">
        <v>82</v>
      </c>
      <c r="AV492" s="15" t="s">
        <v>80</v>
      </c>
      <c r="AW492" s="15" t="s">
        <v>33</v>
      </c>
      <c r="AX492" s="15" t="s">
        <v>72</v>
      </c>
      <c r="AY492" s="267" t="s">
        <v>157</v>
      </c>
    </row>
    <row r="493" s="15" customFormat="1">
      <c r="A493" s="15"/>
      <c r="B493" s="258"/>
      <c r="C493" s="259"/>
      <c r="D493" s="229" t="s">
        <v>170</v>
      </c>
      <c r="E493" s="260" t="s">
        <v>19</v>
      </c>
      <c r="F493" s="261" t="s">
        <v>654</v>
      </c>
      <c r="G493" s="259"/>
      <c r="H493" s="260" t="s">
        <v>19</v>
      </c>
      <c r="I493" s="262"/>
      <c r="J493" s="259"/>
      <c r="K493" s="259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170</v>
      </c>
      <c r="AU493" s="267" t="s">
        <v>82</v>
      </c>
      <c r="AV493" s="15" t="s">
        <v>80</v>
      </c>
      <c r="AW493" s="15" t="s">
        <v>33</v>
      </c>
      <c r="AX493" s="15" t="s">
        <v>72</v>
      </c>
      <c r="AY493" s="267" t="s">
        <v>157</v>
      </c>
    </row>
    <row r="494" s="13" customFormat="1">
      <c r="A494" s="13"/>
      <c r="B494" s="236"/>
      <c r="C494" s="237"/>
      <c r="D494" s="229" t="s">
        <v>170</v>
      </c>
      <c r="E494" s="238" t="s">
        <v>19</v>
      </c>
      <c r="F494" s="239" t="s">
        <v>658</v>
      </c>
      <c r="G494" s="237"/>
      <c r="H494" s="240">
        <v>55.539999999999999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170</v>
      </c>
      <c r="AU494" s="246" t="s">
        <v>82</v>
      </c>
      <c r="AV494" s="13" t="s">
        <v>82</v>
      </c>
      <c r="AW494" s="13" t="s">
        <v>33</v>
      </c>
      <c r="AX494" s="13" t="s">
        <v>72</v>
      </c>
      <c r="AY494" s="246" t="s">
        <v>157</v>
      </c>
    </row>
    <row r="495" s="15" customFormat="1">
      <c r="A495" s="15"/>
      <c r="B495" s="258"/>
      <c r="C495" s="259"/>
      <c r="D495" s="229" t="s">
        <v>170</v>
      </c>
      <c r="E495" s="260" t="s">
        <v>19</v>
      </c>
      <c r="F495" s="261" t="s">
        <v>645</v>
      </c>
      <c r="G495" s="259"/>
      <c r="H495" s="260" t="s">
        <v>19</v>
      </c>
      <c r="I495" s="262"/>
      <c r="J495" s="259"/>
      <c r="K495" s="259"/>
      <c r="L495" s="263"/>
      <c r="M495" s="264"/>
      <c r="N495" s="265"/>
      <c r="O495" s="265"/>
      <c r="P495" s="265"/>
      <c r="Q495" s="265"/>
      <c r="R495" s="265"/>
      <c r="S495" s="265"/>
      <c r="T495" s="26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7" t="s">
        <v>170</v>
      </c>
      <c r="AU495" s="267" t="s">
        <v>82</v>
      </c>
      <c r="AV495" s="15" t="s">
        <v>80</v>
      </c>
      <c r="AW495" s="15" t="s">
        <v>33</v>
      </c>
      <c r="AX495" s="15" t="s">
        <v>72</v>
      </c>
      <c r="AY495" s="267" t="s">
        <v>157</v>
      </c>
    </row>
    <row r="496" s="13" customFormat="1">
      <c r="A496" s="13"/>
      <c r="B496" s="236"/>
      <c r="C496" s="237"/>
      <c r="D496" s="229" t="s">
        <v>170</v>
      </c>
      <c r="E496" s="238" t="s">
        <v>19</v>
      </c>
      <c r="F496" s="239" t="s">
        <v>659</v>
      </c>
      <c r="G496" s="237"/>
      <c r="H496" s="240">
        <v>44.270000000000003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170</v>
      </c>
      <c r="AU496" s="246" t="s">
        <v>82</v>
      </c>
      <c r="AV496" s="13" t="s">
        <v>82</v>
      </c>
      <c r="AW496" s="13" t="s">
        <v>33</v>
      </c>
      <c r="AX496" s="13" t="s">
        <v>72</v>
      </c>
      <c r="AY496" s="246" t="s">
        <v>157</v>
      </c>
    </row>
    <row r="497" s="15" customFormat="1">
      <c r="A497" s="15"/>
      <c r="B497" s="258"/>
      <c r="C497" s="259"/>
      <c r="D497" s="229" t="s">
        <v>170</v>
      </c>
      <c r="E497" s="260" t="s">
        <v>19</v>
      </c>
      <c r="F497" s="261" t="s">
        <v>660</v>
      </c>
      <c r="G497" s="259"/>
      <c r="H497" s="260" t="s">
        <v>19</v>
      </c>
      <c r="I497" s="262"/>
      <c r="J497" s="259"/>
      <c r="K497" s="259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170</v>
      </c>
      <c r="AU497" s="267" t="s">
        <v>82</v>
      </c>
      <c r="AV497" s="15" t="s">
        <v>80</v>
      </c>
      <c r="AW497" s="15" t="s">
        <v>33</v>
      </c>
      <c r="AX497" s="15" t="s">
        <v>72</v>
      </c>
      <c r="AY497" s="267" t="s">
        <v>157</v>
      </c>
    </row>
    <row r="498" s="15" customFormat="1">
      <c r="A498" s="15"/>
      <c r="B498" s="258"/>
      <c r="C498" s="259"/>
      <c r="D498" s="229" t="s">
        <v>170</v>
      </c>
      <c r="E498" s="260" t="s">
        <v>19</v>
      </c>
      <c r="F498" s="261" t="s">
        <v>648</v>
      </c>
      <c r="G498" s="259"/>
      <c r="H498" s="260" t="s">
        <v>19</v>
      </c>
      <c r="I498" s="262"/>
      <c r="J498" s="259"/>
      <c r="K498" s="259"/>
      <c r="L498" s="263"/>
      <c r="M498" s="264"/>
      <c r="N498" s="265"/>
      <c r="O498" s="265"/>
      <c r="P498" s="265"/>
      <c r="Q498" s="265"/>
      <c r="R498" s="265"/>
      <c r="S498" s="265"/>
      <c r="T498" s="26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7" t="s">
        <v>170</v>
      </c>
      <c r="AU498" s="267" t="s">
        <v>82</v>
      </c>
      <c r="AV498" s="15" t="s">
        <v>80</v>
      </c>
      <c r="AW498" s="15" t="s">
        <v>33</v>
      </c>
      <c r="AX498" s="15" t="s">
        <v>72</v>
      </c>
      <c r="AY498" s="267" t="s">
        <v>157</v>
      </c>
    </row>
    <row r="499" s="13" customFormat="1">
      <c r="A499" s="13"/>
      <c r="B499" s="236"/>
      <c r="C499" s="237"/>
      <c r="D499" s="229" t="s">
        <v>170</v>
      </c>
      <c r="E499" s="238" t="s">
        <v>19</v>
      </c>
      <c r="F499" s="239" t="s">
        <v>661</v>
      </c>
      <c r="G499" s="237"/>
      <c r="H499" s="240">
        <v>21.550000000000001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170</v>
      </c>
      <c r="AU499" s="246" t="s">
        <v>82</v>
      </c>
      <c r="AV499" s="13" t="s">
        <v>82</v>
      </c>
      <c r="AW499" s="13" t="s">
        <v>33</v>
      </c>
      <c r="AX499" s="13" t="s">
        <v>72</v>
      </c>
      <c r="AY499" s="246" t="s">
        <v>157</v>
      </c>
    </row>
    <row r="500" s="16" customFormat="1">
      <c r="A500" s="16"/>
      <c r="B500" s="278"/>
      <c r="C500" s="279"/>
      <c r="D500" s="229" t="s">
        <v>170</v>
      </c>
      <c r="E500" s="280" t="s">
        <v>19</v>
      </c>
      <c r="F500" s="281" t="s">
        <v>419</v>
      </c>
      <c r="G500" s="279"/>
      <c r="H500" s="282">
        <v>121.36</v>
      </c>
      <c r="I500" s="283"/>
      <c r="J500" s="279"/>
      <c r="K500" s="279"/>
      <c r="L500" s="284"/>
      <c r="M500" s="285"/>
      <c r="N500" s="286"/>
      <c r="O500" s="286"/>
      <c r="P500" s="286"/>
      <c r="Q500" s="286"/>
      <c r="R500" s="286"/>
      <c r="S500" s="286"/>
      <c r="T500" s="287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88" t="s">
        <v>170</v>
      </c>
      <c r="AU500" s="288" t="s">
        <v>82</v>
      </c>
      <c r="AV500" s="16" t="s">
        <v>178</v>
      </c>
      <c r="AW500" s="16" t="s">
        <v>33</v>
      </c>
      <c r="AX500" s="16" t="s">
        <v>72</v>
      </c>
      <c r="AY500" s="288" t="s">
        <v>157</v>
      </c>
    </row>
    <row r="501" s="14" customFormat="1">
      <c r="A501" s="14"/>
      <c r="B501" s="247"/>
      <c r="C501" s="248"/>
      <c r="D501" s="229" t="s">
        <v>170</v>
      </c>
      <c r="E501" s="249" t="s">
        <v>19</v>
      </c>
      <c r="F501" s="250" t="s">
        <v>172</v>
      </c>
      <c r="G501" s="248"/>
      <c r="H501" s="251">
        <v>358.63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170</v>
      </c>
      <c r="AU501" s="257" t="s">
        <v>82</v>
      </c>
      <c r="AV501" s="14" t="s">
        <v>164</v>
      </c>
      <c r="AW501" s="14" t="s">
        <v>33</v>
      </c>
      <c r="AX501" s="14" t="s">
        <v>80</v>
      </c>
      <c r="AY501" s="257" t="s">
        <v>157</v>
      </c>
    </row>
    <row r="502" s="2" customFormat="1" ht="24.15" customHeight="1">
      <c r="A502" s="41"/>
      <c r="B502" s="42"/>
      <c r="C502" s="216" t="s">
        <v>662</v>
      </c>
      <c r="D502" s="216" t="s">
        <v>159</v>
      </c>
      <c r="E502" s="217" t="s">
        <v>663</v>
      </c>
      <c r="F502" s="218" t="s">
        <v>664</v>
      </c>
      <c r="G502" s="219" t="s">
        <v>225</v>
      </c>
      <c r="H502" s="220">
        <v>358.63</v>
      </c>
      <c r="I502" s="221"/>
      <c r="J502" s="222">
        <f>ROUND(I502*H502,2)</f>
        <v>0</v>
      </c>
      <c r="K502" s="218" t="s">
        <v>163</v>
      </c>
      <c r="L502" s="47"/>
      <c r="M502" s="223" t="s">
        <v>19</v>
      </c>
      <c r="N502" s="224" t="s">
        <v>43</v>
      </c>
      <c r="O502" s="87"/>
      <c r="P502" s="225">
        <f>O502*H502</f>
        <v>0</v>
      </c>
      <c r="Q502" s="225">
        <v>3.0000000000000001E-05</v>
      </c>
      <c r="R502" s="225">
        <f>Q502*H502</f>
        <v>0.0107589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295</v>
      </c>
      <c r="AT502" s="227" t="s">
        <v>159</v>
      </c>
      <c r="AU502" s="227" t="s">
        <v>82</v>
      </c>
      <c r="AY502" s="20" t="s">
        <v>157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80</v>
      </c>
      <c r="BK502" s="228">
        <f>ROUND(I502*H502,2)</f>
        <v>0</v>
      </c>
      <c r="BL502" s="20" t="s">
        <v>295</v>
      </c>
      <c r="BM502" s="227" t="s">
        <v>665</v>
      </c>
    </row>
    <row r="503" s="2" customFormat="1">
      <c r="A503" s="41"/>
      <c r="B503" s="42"/>
      <c r="C503" s="43"/>
      <c r="D503" s="229" t="s">
        <v>166</v>
      </c>
      <c r="E503" s="43"/>
      <c r="F503" s="230" t="s">
        <v>666</v>
      </c>
      <c r="G503" s="43"/>
      <c r="H503" s="43"/>
      <c r="I503" s="231"/>
      <c r="J503" s="43"/>
      <c r="K503" s="43"/>
      <c r="L503" s="47"/>
      <c r="M503" s="232"/>
      <c r="N503" s="233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166</v>
      </c>
      <c r="AU503" s="20" t="s">
        <v>82</v>
      </c>
    </row>
    <row r="504" s="2" customFormat="1">
      <c r="A504" s="41"/>
      <c r="B504" s="42"/>
      <c r="C504" s="43"/>
      <c r="D504" s="234" t="s">
        <v>168</v>
      </c>
      <c r="E504" s="43"/>
      <c r="F504" s="235" t="s">
        <v>667</v>
      </c>
      <c r="G504" s="43"/>
      <c r="H504" s="43"/>
      <c r="I504" s="231"/>
      <c r="J504" s="43"/>
      <c r="K504" s="43"/>
      <c r="L504" s="47"/>
      <c r="M504" s="232"/>
      <c r="N504" s="233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168</v>
      </c>
      <c r="AU504" s="20" t="s">
        <v>82</v>
      </c>
    </row>
    <row r="505" s="15" customFormat="1">
      <c r="A505" s="15"/>
      <c r="B505" s="258"/>
      <c r="C505" s="259"/>
      <c r="D505" s="229" t="s">
        <v>170</v>
      </c>
      <c r="E505" s="260" t="s">
        <v>19</v>
      </c>
      <c r="F505" s="261" t="s">
        <v>634</v>
      </c>
      <c r="G505" s="259"/>
      <c r="H505" s="260" t="s">
        <v>19</v>
      </c>
      <c r="I505" s="262"/>
      <c r="J505" s="259"/>
      <c r="K505" s="259"/>
      <c r="L505" s="263"/>
      <c r="M505" s="264"/>
      <c r="N505" s="265"/>
      <c r="O505" s="265"/>
      <c r="P505" s="265"/>
      <c r="Q505" s="265"/>
      <c r="R505" s="265"/>
      <c r="S505" s="265"/>
      <c r="T505" s="26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7" t="s">
        <v>170</v>
      </c>
      <c r="AU505" s="267" t="s">
        <v>82</v>
      </c>
      <c r="AV505" s="15" t="s">
        <v>80</v>
      </c>
      <c r="AW505" s="15" t="s">
        <v>33</v>
      </c>
      <c r="AX505" s="15" t="s">
        <v>72</v>
      </c>
      <c r="AY505" s="267" t="s">
        <v>157</v>
      </c>
    </row>
    <row r="506" s="15" customFormat="1">
      <c r="A506" s="15"/>
      <c r="B506" s="258"/>
      <c r="C506" s="259"/>
      <c r="D506" s="229" t="s">
        <v>170</v>
      </c>
      <c r="E506" s="260" t="s">
        <v>19</v>
      </c>
      <c r="F506" s="261" t="s">
        <v>229</v>
      </c>
      <c r="G506" s="259"/>
      <c r="H506" s="260" t="s">
        <v>19</v>
      </c>
      <c r="I506" s="262"/>
      <c r="J506" s="259"/>
      <c r="K506" s="259"/>
      <c r="L506" s="263"/>
      <c r="M506" s="264"/>
      <c r="N506" s="265"/>
      <c r="O506" s="265"/>
      <c r="P506" s="265"/>
      <c r="Q506" s="265"/>
      <c r="R506" s="265"/>
      <c r="S506" s="265"/>
      <c r="T506" s="26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7" t="s">
        <v>170</v>
      </c>
      <c r="AU506" s="267" t="s">
        <v>82</v>
      </c>
      <c r="AV506" s="15" t="s">
        <v>80</v>
      </c>
      <c r="AW506" s="15" t="s">
        <v>33</v>
      </c>
      <c r="AX506" s="15" t="s">
        <v>72</v>
      </c>
      <c r="AY506" s="267" t="s">
        <v>157</v>
      </c>
    </row>
    <row r="507" s="13" customFormat="1">
      <c r="A507" s="13"/>
      <c r="B507" s="236"/>
      <c r="C507" s="237"/>
      <c r="D507" s="229" t="s">
        <v>170</v>
      </c>
      <c r="E507" s="238" t="s">
        <v>19</v>
      </c>
      <c r="F507" s="239" t="s">
        <v>635</v>
      </c>
      <c r="G507" s="237"/>
      <c r="H507" s="240">
        <v>39.299999999999997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170</v>
      </c>
      <c r="AU507" s="246" t="s">
        <v>82</v>
      </c>
      <c r="AV507" s="13" t="s">
        <v>82</v>
      </c>
      <c r="AW507" s="13" t="s">
        <v>33</v>
      </c>
      <c r="AX507" s="13" t="s">
        <v>72</v>
      </c>
      <c r="AY507" s="246" t="s">
        <v>157</v>
      </c>
    </row>
    <row r="508" s="15" customFormat="1">
      <c r="A508" s="15"/>
      <c r="B508" s="258"/>
      <c r="C508" s="259"/>
      <c r="D508" s="229" t="s">
        <v>170</v>
      </c>
      <c r="E508" s="260" t="s">
        <v>19</v>
      </c>
      <c r="F508" s="261" t="s">
        <v>231</v>
      </c>
      <c r="G508" s="259"/>
      <c r="H508" s="260" t="s">
        <v>19</v>
      </c>
      <c r="I508" s="262"/>
      <c r="J508" s="259"/>
      <c r="K508" s="259"/>
      <c r="L508" s="263"/>
      <c r="M508" s="264"/>
      <c r="N508" s="265"/>
      <c r="O508" s="265"/>
      <c r="P508" s="265"/>
      <c r="Q508" s="265"/>
      <c r="R508" s="265"/>
      <c r="S508" s="265"/>
      <c r="T508" s="26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7" t="s">
        <v>170</v>
      </c>
      <c r="AU508" s="267" t="s">
        <v>82</v>
      </c>
      <c r="AV508" s="15" t="s">
        <v>80</v>
      </c>
      <c r="AW508" s="15" t="s">
        <v>33</v>
      </c>
      <c r="AX508" s="15" t="s">
        <v>72</v>
      </c>
      <c r="AY508" s="267" t="s">
        <v>157</v>
      </c>
    </row>
    <row r="509" s="15" customFormat="1">
      <c r="A509" s="15"/>
      <c r="B509" s="258"/>
      <c r="C509" s="259"/>
      <c r="D509" s="229" t="s">
        <v>170</v>
      </c>
      <c r="E509" s="260" t="s">
        <v>19</v>
      </c>
      <c r="F509" s="261" t="s">
        <v>636</v>
      </c>
      <c r="G509" s="259"/>
      <c r="H509" s="260" t="s">
        <v>19</v>
      </c>
      <c r="I509" s="262"/>
      <c r="J509" s="259"/>
      <c r="K509" s="259"/>
      <c r="L509" s="263"/>
      <c r="M509" s="264"/>
      <c r="N509" s="265"/>
      <c r="O509" s="265"/>
      <c r="P509" s="265"/>
      <c r="Q509" s="265"/>
      <c r="R509" s="265"/>
      <c r="S509" s="265"/>
      <c r="T509" s="26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7" t="s">
        <v>170</v>
      </c>
      <c r="AU509" s="267" t="s">
        <v>82</v>
      </c>
      <c r="AV509" s="15" t="s">
        <v>80</v>
      </c>
      <c r="AW509" s="15" t="s">
        <v>33</v>
      </c>
      <c r="AX509" s="15" t="s">
        <v>72</v>
      </c>
      <c r="AY509" s="267" t="s">
        <v>157</v>
      </c>
    </row>
    <row r="510" s="13" customFormat="1">
      <c r="A510" s="13"/>
      <c r="B510" s="236"/>
      <c r="C510" s="237"/>
      <c r="D510" s="229" t="s">
        <v>170</v>
      </c>
      <c r="E510" s="238" t="s">
        <v>19</v>
      </c>
      <c r="F510" s="239" t="s">
        <v>637</v>
      </c>
      <c r="G510" s="237"/>
      <c r="H510" s="240">
        <v>49.200000000000003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170</v>
      </c>
      <c r="AU510" s="246" t="s">
        <v>82</v>
      </c>
      <c r="AV510" s="13" t="s">
        <v>82</v>
      </c>
      <c r="AW510" s="13" t="s">
        <v>33</v>
      </c>
      <c r="AX510" s="13" t="s">
        <v>72</v>
      </c>
      <c r="AY510" s="246" t="s">
        <v>157</v>
      </c>
    </row>
    <row r="511" s="16" customFormat="1">
      <c r="A511" s="16"/>
      <c r="B511" s="278"/>
      <c r="C511" s="279"/>
      <c r="D511" s="229" t="s">
        <v>170</v>
      </c>
      <c r="E511" s="280" t="s">
        <v>19</v>
      </c>
      <c r="F511" s="281" t="s">
        <v>419</v>
      </c>
      <c r="G511" s="279"/>
      <c r="H511" s="282">
        <v>88.5</v>
      </c>
      <c r="I511" s="283"/>
      <c r="J511" s="279"/>
      <c r="K511" s="279"/>
      <c r="L511" s="284"/>
      <c r="M511" s="285"/>
      <c r="N511" s="286"/>
      <c r="O511" s="286"/>
      <c r="P511" s="286"/>
      <c r="Q511" s="286"/>
      <c r="R511" s="286"/>
      <c r="S511" s="286"/>
      <c r="T511" s="287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88" t="s">
        <v>170</v>
      </c>
      <c r="AU511" s="288" t="s">
        <v>82</v>
      </c>
      <c r="AV511" s="16" t="s">
        <v>178</v>
      </c>
      <c r="AW511" s="16" t="s">
        <v>33</v>
      </c>
      <c r="AX511" s="16" t="s">
        <v>72</v>
      </c>
      <c r="AY511" s="288" t="s">
        <v>157</v>
      </c>
    </row>
    <row r="512" s="15" customFormat="1">
      <c r="A512" s="15"/>
      <c r="B512" s="258"/>
      <c r="C512" s="259"/>
      <c r="D512" s="229" t="s">
        <v>170</v>
      </c>
      <c r="E512" s="260" t="s">
        <v>19</v>
      </c>
      <c r="F512" s="261" t="s">
        <v>638</v>
      </c>
      <c r="G512" s="259"/>
      <c r="H512" s="260" t="s">
        <v>19</v>
      </c>
      <c r="I512" s="262"/>
      <c r="J512" s="259"/>
      <c r="K512" s="259"/>
      <c r="L512" s="263"/>
      <c r="M512" s="264"/>
      <c r="N512" s="265"/>
      <c r="O512" s="265"/>
      <c r="P512" s="265"/>
      <c r="Q512" s="265"/>
      <c r="R512" s="265"/>
      <c r="S512" s="265"/>
      <c r="T512" s="26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7" t="s">
        <v>170</v>
      </c>
      <c r="AU512" s="267" t="s">
        <v>82</v>
      </c>
      <c r="AV512" s="15" t="s">
        <v>80</v>
      </c>
      <c r="AW512" s="15" t="s">
        <v>33</v>
      </c>
      <c r="AX512" s="15" t="s">
        <v>72</v>
      </c>
      <c r="AY512" s="267" t="s">
        <v>157</v>
      </c>
    </row>
    <row r="513" s="15" customFormat="1">
      <c r="A513" s="15"/>
      <c r="B513" s="258"/>
      <c r="C513" s="259"/>
      <c r="D513" s="229" t="s">
        <v>170</v>
      </c>
      <c r="E513" s="260" t="s">
        <v>19</v>
      </c>
      <c r="F513" s="261" t="s">
        <v>231</v>
      </c>
      <c r="G513" s="259"/>
      <c r="H513" s="260" t="s">
        <v>19</v>
      </c>
      <c r="I513" s="262"/>
      <c r="J513" s="259"/>
      <c r="K513" s="259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170</v>
      </c>
      <c r="AU513" s="267" t="s">
        <v>82</v>
      </c>
      <c r="AV513" s="15" t="s">
        <v>80</v>
      </c>
      <c r="AW513" s="15" t="s">
        <v>33</v>
      </c>
      <c r="AX513" s="15" t="s">
        <v>72</v>
      </c>
      <c r="AY513" s="267" t="s">
        <v>157</v>
      </c>
    </row>
    <row r="514" s="15" customFormat="1">
      <c r="A514" s="15"/>
      <c r="B514" s="258"/>
      <c r="C514" s="259"/>
      <c r="D514" s="229" t="s">
        <v>170</v>
      </c>
      <c r="E514" s="260" t="s">
        <v>19</v>
      </c>
      <c r="F514" s="261" t="s">
        <v>639</v>
      </c>
      <c r="G514" s="259"/>
      <c r="H514" s="260" t="s">
        <v>19</v>
      </c>
      <c r="I514" s="262"/>
      <c r="J514" s="259"/>
      <c r="K514" s="259"/>
      <c r="L514" s="263"/>
      <c r="M514" s="264"/>
      <c r="N514" s="265"/>
      <c r="O514" s="265"/>
      <c r="P514" s="265"/>
      <c r="Q514" s="265"/>
      <c r="R514" s="265"/>
      <c r="S514" s="265"/>
      <c r="T514" s="26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7" t="s">
        <v>170</v>
      </c>
      <c r="AU514" s="267" t="s">
        <v>82</v>
      </c>
      <c r="AV514" s="15" t="s">
        <v>80</v>
      </c>
      <c r="AW514" s="15" t="s">
        <v>33</v>
      </c>
      <c r="AX514" s="15" t="s">
        <v>72</v>
      </c>
      <c r="AY514" s="267" t="s">
        <v>157</v>
      </c>
    </row>
    <row r="515" s="13" customFormat="1">
      <c r="A515" s="13"/>
      <c r="B515" s="236"/>
      <c r="C515" s="237"/>
      <c r="D515" s="229" t="s">
        <v>170</v>
      </c>
      <c r="E515" s="238" t="s">
        <v>19</v>
      </c>
      <c r="F515" s="239" t="s">
        <v>8</v>
      </c>
      <c r="G515" s="237"/>
      <c r="H515" s="240">
        <v>12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170</v>
      </c>
      <c r="AU515" s="246" t="s">
        <v>82</v>
      </c>
      <c r="AV515" s="13" t="s">
        <v>82</v>
      </c>
      <c r="AW515" s="13" t="s">
        <v>33</v>
      </c>
      <c r="AX515" s="13" t="s">
        <v>72</v>
      </c>
      <c r="AY515" s="246" t="s">
        <v>157</v>
      </c>
    </row>
    <row r="516" s="15" customFormat="1">
      <c r="A516" s="15"/>
      <c r="B516" s="258"/>
      <c r="C516" s="259"/>
      <c r="D516" s="229" t="s">
        <v>170</v>
      </c>
      <c r="E516" s="260" t="s">
        <v>19</v>
      </c>
      <c r="F516" s="261" t="s">
        <v>640</v>
      </c>
      <c r="G516" s="259"/>
      <c r="H516" s="260" t="s">
        <v>19</v>
      </c>
      <c r="I516" s="262"/>
      <c r="J516" s="259"/>
      <c r="K516" s="259"/>
      <c r="L516" s="263"/>
      <c r="M516" s="264"/>
      <c r="N516" s="265"/>
      <c r="O516" s="265"/>
      <c r="P516" s="265"/>
      <c r="Q516" s="265"/>
      <c r="R516" s="265"/>
      <c r="S516" s="265"/>
      <c r="T516" s="26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7" t="s">
        <v>170</v>
      </c>
      <c r="AU516" s="267" t="s">
        <v>82</v>
      </c>
      <c r="AV516" s="15" t="s">
        <v>80</v>
      </c>
      <c r="AW516" s="15" t="s">
        <v>33</v>
      </c>
      <c r="AX516" s="15" t="s">
        <v>72</v>
      </c>
      <c r="AY516" s="267" t="s">
        <v>157</v>
      </c>
    </row>
    <row r="517" s="13" customFormat="1">
      <c r="A517" s="13"/>
      <c r="B517" s="236"/>
      <c r="C517" s="237"/>
      <c r="D517" s="229" t="s">
        <v>170</v>
      </c>
      <c r="E517" s="238" t="s">
        <v>19</v>
      </c>
      <c r="F517" s="239" t="s">
        <v>641</v>
      </c>
      <c r="G517" s="237"/>
      <c r="H517" s="240">
        <v>16.050000000000001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170</v>
      </c>
      <c r="AU517" s="246" t="s">
        <v>82</v>
      </c>
      <c r="AV517" s="13" t="s">
        <v>82</v>
      </c>
      <c r="AW517" s="13" t="s">
        <v>33</v>
      </c>
      <c r="AX517" s="13" t="s">
        <v>72</v>
      </c>
      <c r="AY517" s="246" t="s">
        <v>157</v>
      </c>
    </row>
    <row r="518" s="15" customFormat="1">
      <c r="A518" s="15"/>
      <c r="B518" s="258"/>
      <c r="C518" s="259"/>
      <c r="D518" s="229" t="s">
        <v>170</v>
      </c>
      <c r="E518" s="260" t="s">
        <v>19</v>
      </c>
      <c r="F518" s="261" t="s">
        <v>642</v>
      </c>
      <c r="G518" s="259"/>
      <c r="H518" s="260" t="s">
        <v>19</v>
      </c>
      <c r="I518" s="262"/>
      <c r="J518" s="259"/>
      <c r="K518" s="259"/>
      <c r="L518" s="263"/>
      <c r="M518" s="264"/>
      <c r="N518" s="265"/>
      <c r="O518" s="265"/>
      <c r="P518" s="265"/>
      <c r="Q518" s="265"/>
      <c r="R518" s="265"/>
      <c r="S518" s="265"/>
      <c r="T518" s="26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7" t="s">
        <v>170</v>
      </c>
      <c r="AU518" s="267" t="s">
        <v>82</v>
      </c>
      <c r="AV518" s="15" t="s">
        <v>80</v>
      </c>
      <c r="AW518" s="15" t="s">
        <v>33</v>
      </c>
      <c r="AX518" s="15" t="s">
        <v>72</v>
      </c>
      <c r="AY518" s="267" t="s">
        <v>157</v>
      </c>
    </row>
    <row r="519" s="13" customFormat="1">
      <c r="A519" s="13"/>
      <c r="B519" s="236"/>
      <c r="C519" s="237"/>
      <c r="D519" s="229" t="s">
        <v>170</v>
      </c>
      <c r="E519" s="238" t="s">
        <v>19</v>
      </c>
      <c r="F519" s="239" t="s">
        <v>643</v>
      </c>
      <c r="G519" s="237"/>
      <c r="H519" s="240">
        <v>7.6399999999999997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170</v>
      </c>
      <c r="AU519" s="246" t="s">
        <v>82</v>
      </c>
      <c r="AV519" s="13" t="s">
        <v>82</v>
      </c>
      <c r="AW519" s="13" t="s">
        <v>33</v>
      </c>
      <c r="AX519" s="13" t="s">
        <v>72</v>
      </c>
      <c r="AY519" s="246" t="s">
        <v>157</v>
      </c>
    </row>
    <row r="520" s="16" customFormat="1">
      <c r="A520" s="16"/>
      <c r="B520" s="278"/>
      <c r="C520" s="279"/>
      <c r="D520" s="229" t="s">
        <v>170</v>
      </c>
      <c r="E520" s="280" t="s">
        <v>19</v>
      </c>
      <c r="F520" s="281" t="s">
        <v>419</v>
      </c>
      <c r="G520" s="279"/>
      <c r="H520" s="282">
        <v>35.689999999999998</v>
      </c>
      <c r="I520" s="283"/>
      <c r="J520" s="279"/>
      <c r="K520" s="279"/>
      <c r="L520" s="284"/>
      <c r="M520" s="285"/>
      <c r="N520" s="286"/>
      <c r="O520" s="286"/>
      <c r="P520" s="286"/>
      <c r="Q520" s="286"/>
      <c r="R520" s="286"/>
      <c r="S520" s="286"/>
      <c r="T520" s="287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8" t="s">
        <v>170</v>
      </c>
      <c r="AU520" s="288" t="s">
        <v>82</v>
      </c>
      <c r="AV520" s="16" t="s">
        <v>178</v>
      </c>
      <c r="AW520" s="16" t="s">
        <v>33</v>
      </c>
      <c r="AX520" s="16" t="s">
        <v>72</v>
      </c>
      <c r="AY520" s="288" t="s">
        <v>157</v>
      </c>
    </row>
    <row r="521" s="15" customFormat="1">
      <c r="A521" s="15"/>
      <c r="B521" s="258"/>
      <c r="C521" s="259"/>
      <c r="D521" s="229" t="s">
        <v>170</v>
      </c>
      <c r="E521" s="260" t="s">
        <v>19</v>
      </c>
      <c r="F521" s="261" t="s">
        <v>644</v>
      </c>
      <c r="G521" s="259"/>
      <c r="H521" s="260" t="s">
        <v>19</v>
      </c>
      <c r="I521" s="262"/>
      <c r="J521" s="259"/>
      <c r="K521" s="259"/>
      <c r="L521" s="263"/>
      <c r="M521" s="264"/>
      <c r="N521" s="265"/>
      <c r="O521" s="265"/>
      <c r="P521" s="265"/>
      <c r="Q521" s="265"/>
      <c r="R521" s="265"/>
      <c r="S521" s="265"/>
      <c r="T521" s="26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7" t="s">
        <v>170</v>
      </c>
      <c r="AU521" s="267" t="s">
        <v>82</v>
      </c>
      <c r="AV521" s="15" t="s">
        <v>80</v>
      </c>
      <c r="AW521" s="15" t="s">
        <v>33</v>
      </c>
      <c r="AX521" s="15" t="s">
        <v>72</v>
      </c>
      <c r="AY521" s="267" t="s">
        <v>157</v>
      </c>
    </row>
    <row r="522" s="15" customFormat="1">
      <c r="A522" s="15"/>
      <c r="B522" s="258"/>
      <c r="C522" s="259"/>
      <c r="D522" s="229" t="s">
        <v>170</v>
      </c>
      <c r="E522" s="260" t="s">
        <v>19</v>
      </c>
      <c r="F522" s="261" t="s">
        <v>645</v>
      </c>
      <c r="G522" s="259"/>
      <c r="H522" s="260" t="s">
        <v>19</v>
      </c>
      <c r="I522" s="262"/>
      <c r="J522" s="259"/>
      <c r="K522" s="259"/>
      <c r="L522" s="263"/>
      <c r="M522" s="264"/>
      <c r="N522" s="265"/>
      <c r="O522" s="265"/>
      <c r="P522" s="265"/>
      <c r="Q522" s="265"/>
      <c r="R522" s="265"/>
      <c r="S522" s="265"/>
      <c r="T522" s="26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7" t="s">
        <v>170</v>
      </c>
      <c r="AU522" s="267" t="s">
        <v>82</v>
      </c>
      <c r="AV522" s="15" t="s">
        <v>80</v>
      </c>
      <c r="AW522" s="15" t="s">
        <v>33</v>
      </c>
      <c r="AX522" s="15" t="s">
        <v>72</v>
      </c>
      <c r="AY522" s="267" t="s">
        <v>157</v>
      </c>
    </row>
    <row r="523" s="13" customFormat="1">
      <c r="A523" s="13"/>
      <c r="B523" s="236"/>
      <c r="C523" s="237"/>
      <c r="D523" s="229" t="s">
        <v>170</v>
      </c>
      <c r="E523" s="238" t="s">
        <v>19</v>
      </c>
      <c r="F523" s="239" t="s">
        <v>646</v>
      </c>
      <c r="G523" s="237"/>
      <c r="H523" s="240">
        <v>38.310000000000002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170</v>
      </c>
      <c r="AU523" s="246" t="s">
        <v>82</v>
      </c>
      <c r="AV523" s="13" t="s">
        <v>82</v>
      </c>
      <c r="AW523" s="13" t="s">
        <v>33</v>
      </c>
      <c r="AX523" s="13" t="s">
        <v>72</v>
      </c>
      <c r="AY523" s="246" t="s">
        <v>157</v>
      </c>
    </row>
    <row r="524" s="15" customFormat="1">
      <c r="A524" s="15"/>
      <c r="B524" s="258"/>
      <c r="C524" s="259"/>
      <c r="D524" s="229" t="s">
        <v>170</v>
      </c>
      <c r="E524" s="260" t="s">
        <v>19</v>
      </c>
      <c r="F524" s="261" t="s">
        <v>647</v>
      </c>
      <c r="G524" s="259"/>
      <c r="H524" s="260" t="s">
        <v>19</v>
      </c>
      <c r="I524" s="262"/>
      <c r="J524" s="259"/>
      <c r="K524" s="259"/>
      <c r="L524" s="263"/>
      <c r="M524" s="264"/>
      <c r="N524" s="265"/>
      <c r="O524" s="265"/>
      <c r="P524" s="265"/>
      <c r="Q524" s="265"/>
      <c r="R524" s="265"/>
      <c r="S524" s="265"/>
      <c r="T524" s="26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7" t="s">
        <v>170</v>
      </c>
      <c r="AU524" s="267" t="s">
        <v>82</v>
      </c>
      <c r="AV524" s="15" t="s">
        <v>80</v>
      </c>
      <c r="AW524" s="15" t="s">
        <v>33</v>
      </c>
      <c r="AX524" s="15" t="s">
        <v>72</v>
      </c>
      <c r="AY524" s="267" t="s">
        <v>157</v>
      </c>
    </row>
    <row r="525" s="15" customFormat="1">
      <c r="A525" s="15"/>
      <c r="B525" s="258"/>
      <c r="C525" s="259"/>
      <c r="D525" s="229" t="s">
        <v>170</v>
      </c>
      <c r="E525" s="260" t="s">
        <v>19</v>
      </c>
      <c r="F525" s="261" t="s">
        <v>648</v>
      </c>
      <c r="G525" s="259"/>
      <c r="H525" s="260" t="s">
        <v>19</v>
      </c>
      <c r="I525" s="262"/>
      <c r="J525" s="259"/>
      <c r="K525" s="259"/>
      <c r="L525" s="263"/>
      <c r="M525" s="264"/>
      <c r="N525" s="265"/>
      <c r="O525" s="265"/>
      <c r="P525" s="265"/>
      <c r="Q525" s="265"/>
      <c r="R525" s="265"/>
      <c r="S525" s="265"/>
      <c r="T525" s="26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7" t="s">
        <v>170</v>
      </c>
      <c r="AU525" s="267" t="s">
        <v>82</v>
      </c>
      <c r="AV525" s="15" t="s">
        <v>80</v>
      </c>
      <c r="AW525" s="15" t="s">
        <v>33</v>
      </c>
      <c r="AX525" s="15" t="s">
        <v>72</v>
      </c>
      <c r="AY525" s="267" t="s">
        <v>157</v>
      </c>
    </row>
    <row r="526" s="13" customFormat="1">
      <c r="A526" s="13"/>
      <c r="B526" s="236"/>
      <c r="C526" s="237"/>
      <c r="D526" s="229" t="s">
        <v>170</v>
      </c>
      <c r="E526" s="238" t="s">
        <v>19</v>
      </c>
      <c r="F526" s="239" t="s">
        <v>649</v>
      </c>
      <c r="G526" s="237"/>
      <c r="H526" s="240">
        <v>19.5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170</v>
      </c>
      <c r="AU526" s="246" t="s">
        <v>82</v>
      </c>
      <c r="AV526" s="13" t="s">
        <v>82</v>
      </c>
      <c r="AW526" s="13" t="s">
        <v>33</v>
      </c>
      <c r="AX526" s="13" t="s">
        <v>72</v>
      </c>
      <c r="AY526" s="246" t="s">
        <v>157</v>
      </c>
    </row>
    <row r="527" s="15" customFormat="1">
      <c r="A527" s="15"/>
      <c r="B527" s="258"/>
      <c r="C527" s="259"/>
      <c r="D527" s="229" t="s">
        <v>170</v>
      </c>
      <c r="E527" s="260" t="s">
        <v>19</v>
      </c>
      <c r="F527" s="261" t="s">
        <v>650</v>
      </c>
      <c r="G527" s="259"/>
      <c r="H527" s="260" t="s">
        <v>19</v>
      </c>
      <c r="I527" s="262"/>
      <c r="J527" s="259"/>
      <c r="K527" s="259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170</v>
      </c>
      <c r="AU527" s="267" t="s">
        <v>82</v>
      </c>
      <c r="AV527" s="15" t="s">
        <v>80</v>
      </c>
      <c r="AW527" s="15" t="s">
        <v>33</v>
      </c>
      <c r="AX527" s="15" t="s">
        <v>72</v>
      </c>
      <c r="AY527" s="267" t="s">
        <v>157</v>
      </c>
    </row>
    <row r="528" s="13" customFormat="1">
      <c r="A528" s="13"/>
      <c r="B528" s="236"/>
      <c r="C528" s="237"/>
      <c r="D528" s="229" t="s">
        <v>170</v>
      </c>
      <c r="E528" s="238" t="s">
        <v>19</v>
      </c>
      <c r="F528" s="239" t="s">
        <v>651</v>
      </c>
      <c r="G528" s="237"/>
      <c r="H528" s="240">
        <v>22.940000000000001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170</v>
      </c>
      <c r="AU528" s="246" t="s">
        <v>82</v>
      </c>
      <c r="AV528" s="13" t="s">
        <v>82</v>
      </c>
      <c r="AW528" s="13" t="s">
        <v>33</v>
      </c>
      <c r="AX528" s="13" t="s">
        <v>72</v>
      </c>
      <c r="AY528" s="246" t="s">
        <v>157</v>
      </c>
    </row>
    <row r="529" s="15" customFormat="1">
      <c r="A529" s="15"/>
      <c r="B529" s="258"/>
      <c r="C529" s="259"/>
      <c r="D529" s="229" t="s">
        <v>170</v>
      </c>
      <c r="E529" s="260" t="s">
        <v>19</v>
      </c>
      <c r="F529" s="261" t="s">
        <v>652</v>
      </c>
      <c r="G529" s="259"/>
      <c r="H529" s="260" t="s">
        <v>19</v>
      </c>
      <c r="I529" s="262"/>
      <c r="J529" s="259"/>
      <c r="K529" s="259"/>
      <c r="L529" s="263"/>
      <c r="M529" s="264"/>
      <c r="N529" s="265"/>
      <c r="O529" s="265"/>
      <c r="P529" s="265"/>
      <c r="Q529" s="265"/>
      <c r="R529" s="265"/>
      <c r="S529" s="265"/>
      <c r="T529" s="26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7" t="s">
        <v>170</v>
      </c>
      <c r="AU529" s="267" t="s">
        <v>82</v>
      </c>
      <c r="AV529" s="15" t="s">
        <v>80</v>
      </c>
      <c r="AW529" s="15" t="s">
        <v>33</v>
      </c>
      <c r="AX529" s="15" t="s">
        <v>72</v>
      </c>
      <c r="AY529" s="267" t="s">
        <v>157</v>
      </c>
    </row>
    <row r="530" s="13" customFormat="1">
      <c r="A530" s="13"/>
      <c r="B530" s="236"/>
      <c r="C530" s="237"/>
      <c r="D530" s="229" t="s">
        <v>170</v>
      </c>
      <c r="E530" s="238" t="s">
        <v>19</v>
      </c>
      <c r="F530" s="239" t="s">
        <v>653</v>
      </c>
      <c r="G530" s="237"/>
      <c r="H530" s="240">
        <v>9.0999999999999996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170</v>
      </c>
      <c r="AU530" s="246" t="s">
        <v>82</v>
      </c>
      <c r="AV530" s="13" t="s">
        <v>82</v>
      </c>
      <c r="AW530" s="13" t="s">
        <v>33</v>
      </c>
      <c r="AX530" s="13" t="s">
        <v>72</v>
      </c>
      <c r="AY530" s="246" t="s">
        <v>157</v>
      </c>
    </row>
    <row r="531" s="15" customFormat="1">
      <c r="A531" s="15"/>
      <c r="B531" s="258"/>
      <c r="C531" s="259"/>
      <c r="D531" s="229" t="s">
        <v>170</v>
      </c>
      <c r="E531" s="260" t="s">
        <v>19</v>
      </c>
      <c r="F531" s="261" t="s">
        <v>654</v>
      </c>
      <c r="G531" s="259"/>
      <c r="H531" s="260" t="s">
        <v>19</v>
      </c>
      <c r="I531" s="262"/>
      <c r="J531" s="259"/>
      <c r="K531" s="259"/>
      <c r="L531" s="263"/>
      <c r="M531" s="264"/>
      <c r="N531" s="265"/>
      <c r="O531" s="265"/>
      <c r="P531" s="265"/>
      <c r="Q531" s="265"/>
      <c r="R531" s="265"/>
      <c r="S531" s="265"/>
      <c r="T531" s="26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7" t="s">
        <v>170</v>
      </c>
      <c r="AU531" s="267" t="s">
        <v>82</v>
      </c>
      <c r="AV531" s="15" t="s">
        <v>80</v>
      </c>
      <c r="AW531" s="15" t="s">
        <v>33</v>
      </c>
      <c r="AX531" s="15" t="s">
        <v>72</v>
      </c>
      <c r="AY531" s="267" t="s">
        <v>157</v>
      </c>
    </row>
    <row r="532" s="13" customFormat="1">
      <c r="A532" s="13"/>
      <c r="B532" s="236"/>
      <c r="C532" s="237"/>
      <c r="D532" s="229" t="s">
        <v>170</v>
      </c>
      <c r="E532" s="238" t="s">
        <v>19</v>
      </c>
      <c r="F532" s="239" t="s">
        <v>655</v>
      </c>
      <c r="G532" s="237"/>
      <c r="H532" s="240">
        <v>12.43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170</v>
      </c>
      <c r="AU532" s="246" t="s">
        <v>82</v>
      </c>
      <c r="AV532" s="13" t="s">
        <v>82</v>
      </c>
      <c r="AW532" s="13" t="s">
        <v>33</v>
      </c>
      <c r="AX532" s="13" t="s">
        <v>72</v>
      </c>
      <c r="AY532" s="246" t="s">
        <v>157</v>
      </c>
    </row>
    <row r="533" s="15" customFormat="1">
      <c r="A533" s="15"/>
      <c r="B533" s="258"/>
      <c r="C533" s="259"/>
      <c r="D533" s="229" t="s">
        <v>170</v>
      </c>
      <c r="E533" s="260" t="s">
        <v>19</v>
      </c>
      <c r="F533" s="261" t="s">
        <v>654</v>
      </c>
      <c r="G533" s="259"/>
      <c r="H533" s="260" t="s">
        <v>19</v>
      </c>
      <c r="I533" s="262"/>
      <c r="J533" s="259"/>
      <c r="K533" s="259"/>
      <c r="L533" s="263"/>
      <c r="M533" s="264"/>
      <c r="N533" s="265"/>
      <c r="O533" s="265"/>
      <c r="P533" s="265"/>
      <c r="Q533" s="265"/>
      <c r="R533" s="265"/>
      <c r="S533" s="265"/>
      <c r="T533" s="26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7" t="s">
        <v>170</v>
      </c>
      <c r="AU533" s="267" t="s">
        <v>82</v>
      </c>
      <c r="AV533" s="15" t="s">
        <v>80</v>
      </c>
      <c r="AW533" s="15" t="s">
        <v>33</v>
      </c>
      <c r="AX533" s="15" t="s">
        <v>72</v>
      </c>
      <c r="AY533" s="267" t="s">
        <v>157</v>
      </c>
    </row>
    <row r="534" s="13" customFormat="1">
      <c r="A534" s="13"/>
      <c r="B534" s="236"/>
      <c r="C534" s="237"/>
      <c r="D534" s="229" t="s">
        <v>170</v>
      </c>
      <c r="E534" s="238" t="s">
        <v>19</v>
      </c>
      <c r="F534" s="239" t="s">
        <v>656</v>
      </c>
      <c r="G534" s="237"/>
      <c r="H534" s="240">
        <v>10.800000000000001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170</v>
      </c>
      <c r="AU534" s="246" t="s">
        <v>82</v>
      </c>
      <c r="AV534" s="13" t="s">
        <v>82</v>
      </c>
      <c r="AW534" s="13" t="s">
        <v>33</v>
      </c>
      <c r="AX534" s="13" t="s">
        <v>72</v>
      </c>
      <c r="AY534" s="246" t="s">
        <v>157</v>
      </c>
    </row>
    <row r="535" s="16" customFormat="1">
      <c r="A535" s="16"/>
      <c r="B535" s="278"/>
      <c r="C535" s="279"/>
      <c r="D535" s="229" t="s">
        <v>170</v>
      </c>
      <c r="E535" s="280" t="s">
        <v>19</v>
      </c>
      <c r="F535" s="281" t="s">
        <v>419</v>
      </c>
      <c r="G535" s="279"/>
      <c r="H535" s="282">
        <v>113.08</v>
      </c>
      <c r="I535" s="283"/>
      <c r="J535" s="279"/>
      <c r="K535" s="279"/>
      <c r="L535" s="284"/>
      <c r="M535" s="285"/>
      <c r="N535" s="286"/>
      <c r="O535" s="286"/>
      <c r="P535" s="286"/>
      <c r="Q535" s="286"/>
      <c r="R535" s="286"/>
      <c r="S535" s="286"/>
      <c r="T535" s="287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8" t="s">
        <v>170</v>
      </c>
      <c r="AU535" s="288" t="s">
        <v>82</v>
      </c>
      <c r="AV535" s="16" t="s">
        <v>178</v>
      </c>
      <c r="AW535" s="16" t="s">
        <v>33</v>
      </c>
      <c r="AX535" s="16" t="s">
        <v>72</v>
      </c>
      <c r="AY535" s="288" t="s">
        <v>157</v>
      </c>
    </row>
    <row r="536" s="15" customFormat="1">
      <c r="A536" s="15"/>
      <c r="B536" s="258"/>
      <c r="C536" s="259"/>
      <c r="D536" s="229" t="s">
        <v>170</v>
      </c>
      <c r="E536" s="260" t="s">
        <v>19</v>
      </c>
      <c r="F536" s="261" t="s">
        <v>657</v>
      </c>
      <c r="G536" s="259"/>
      <c r="H536" s="260" t="s">
        <v>19</v>
      </c>
      <c r="I536" s="262"/>
      <c r="J536" s="259"/>
      <c r="K536" s="259"/>
      <c r="L536" s="263"/>
      <c r="M536" s="264"/>
      <c r="N536" s="265"/>
      <c r="O536" s="265"/>
      <c r="P536" s="265"/>
      <c r="Q536" s="265"/>
      <c r="R536" s="265"/>
      <c r="S536" s="265"/>
      <c r="T536" s="26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7" t="s">
        <v>170</v>
      </c>
      <c r="AU536" s="267" t="s">
        <v>82</v>
      </c>
      <c r="AV536" s="15" t="s">
        <v>80</v>
      </c>
      <c r="AW536" s="15" t="s">
        <v>33</v>
      </c>
      <c r="AX536" s="15" t="s">
        <v>72</v>
      </c>
      <c r="AY536" s="267" t="s">
        <v>157</v>
      </c>
    </row>
    <row r="537" s="15" customFormat="1">
      <c r="A537" s="15"/>
      <c r="B537" s="258"/>
      <c r="C537" s="259"/>
      <c r="D537" s="229" t="s">
        <v>170</v>
      </c>
      <c r="E537" s="260" t="s">
        <v>19</v>
      </c>
      <c r="F537" s="261" t="s">
        <v>654</v>
      </c>
      <c r="G537" s="259"/>
      <c r="H537" s="260" t="s">
        <v>19</v>
      </c>
      <c r="I537" s="262"/>
      <c r="J537" s="259"/>
      <c r="K537" s="259"/>
      <c r="L537" s="263"/>
      <c r="M537" s="264"/>
      <c r="N537" s="265"/>
      <c r="O537" s="265"/>
      <c r="P537" s="265"/>
      <c r="Q537" s="265"/>
      <c r="R537" s="265"/>
      <c r="S537" s="265"/>
      <c r="T537" s="26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7" t="s">
        <v>170</v>
      </c>
      <c r="AU537" s="267" t="s">
        <v>82</v>
      </c>
      <c r="AV537" s="15" t="s">
        <v>80</v>
      </c>
      <c r="AW537" s="15" t="s">
        <v>33</v>
      </c>
      <c r="AX537" s="15" t="s">
        <v>72</v>
      </c>
      <c r="AY537" s="267" t="s">
        <v>157</v>
      </c>
    </row>
    <row r="538" s="13" customFormat="1">
      <c r="A538" s="13"/>
      <c r="B538" s="236"/>
      <c r="C538" s="237"/>
      <c r="D538" s="229" t="s">
        <v>170</v>
      </c>
      <c r="E538" s="238" t="s">
        <v>19</v>
      </c>
      <c r="F538" s="239" t="s">
        <v>658</v>
      </c>
      <c r="G538" s="237"/>
      <c r="H538" s="240">
        <v>55.539999999999999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170</v>
      </c>
      <c r="AU538" s="246" t="s">
        <v>82</v>
      </c>
      <c r="AV538" s="13" t="s">
        <v>82</v>
      </c>
      <c r="AW538" s="13" t="s">
        <v>33</v>
      </c>
      <c r="AX538" s="13" t="s">
        <v>72</v>
      </c>
      <c r="AY538" s="246" t="s">
        <v>157</v>
      </c>
    </row>
    <row r="539" s="15" customFormat="1">
      <c r="A539" s="15"/>
      <c r="B539" s="258"/>
      <c r="C539" s="259"/>
      <c r="D539" s="229" t="s">
        <v>170</v>
      </c>
      <c r="E539" s="260" t="s">
        <v>19</v>
      </c>
      <c r="F539" s="261" t="s">
        <v>645</v>
      </c>
      <c r="G539" s="259"/>
      <c r="H539" s="260" t="s">
        <v>19</v>
      </c>
      <c r="I539" s="262"/>
      <c r="J539" s="259"/>
      <c r="K539" s="259"/>
      <c r="L539" s="263"/>
      <c r="M539" s="264"/>
      <c r="N539" s="265"/>
      <c r="O539" s="265"/>
      <c r="P539" s="265"/>
      <c r="Q539" s="265"/>
      <c r="R539" s="265"/>
      <c r="S539" s="265"/>
      <c r="T539" s="266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7" t="s">
        <v>170</v>
      </c>
      <c r="AU539" s="267" t="s">
        <v>82</v>
      </c>
      <c r="AV539" s="15" t="s">
        <v>80</v>
      </c>
      <c r="AW539" s="15" t="s">
        <v>33</v>
      </c>
      <c r="AX539" s="15" t="s">
        <v>72</v>
      </c>
      <c r="AY539" s="267" t="s">
        <v>157</v>
      </c>
    </row>
    <row r="540" s="13" customFormat="1">
      <c r="A540" s="13"/>
      <c r="B540" s="236"/>
      <c r="C540" s="237"/>
      <c r="D540" s="229" t="s">
        <v>170</v>
      </c>
      <c r="E540" s="238" t="s">
        <v>19</v>
      </c>
      <c r="F540" s="239" t="s">
        <v>659</v>
      </c>
      <c r="G540" s="237"/>
      <c r="H540" s="240">
        <v>44.270000000000003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6" t="s">
        <v>170</v>
      </c>
      <c r="AU540" s="246" t="s">
        <v>82</v>
      </c>
      <c r="AV540" s="13" t="s">
        <v>82</v>
      </c>
      <c r="AW540" s="13" t="s">
        <v>33</v>
      </c>
      <c r="AX540" s="13" t="s">
        <v>72</v>
      </c>
      <c r="AY540" s="246" t="s">
        <v>157</v>
      </c>
    </row>
    <row r="541" s="15" customFormat="1">
      <c r="A541" s="15"/>
      <c r="B541" s="258"/>
      <c r="C541" s="259"/>
      <c r="D541" s="229" t="s">
        <v>170</v>
      </c>
      <c r="E541" s="260" t="s">
        <v>19</v>
      </c>
      <c r="F541" s="261" t="s">
        <v>660</v>
      </c>
      <c r="G541" s="259"/>
      <c r="H541" s="260" t="s">
        <v>19</v>
      </c>
      <c r="I541" s="262"/>
      <c r="J541" s="259"/>
      <c r="K541" s="259"/>
      <c r="L541" s="263"/>
      <c r="M541" s="264"/>
      <c r="N541" s="265"/>
      <c r="O541" s="265"/>
      <c r="P541" s="265"/>
      <c r="Q541" s="265"/>
      <c r="R541" s="265"/>
      <c r="S541" s="265"/>
      <c r="T541" s="26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7" t="s">
        <v>170</v>
      </c>
      <c r="AU541" s="267" t="s">
        <v>82</v>
      </c>
      <c r="AV541" s="15" t="s">
        <v>80</v>
      </c>
      <c r="AW541" s="15" t="s">
        <v>33</v>
      </c>
      <c r="AX541" s="15" t="s">
        <v>72</v>
      </c>
      <c r="AY541" s="267" t="s">
        <v>157</v>
      </c>
    </row>
    <row r="542" s="15" customFormat="1">
      <c r="A542" s="15"/>
      <c r="B542" s="258"/>
      <c r="C542" s="259"/>
      <c r="D542" s="229" t="s">
        <v>170</v>
      </c>
      <c r="E542" s="260" t="s">
        <v>19</v>
      </c>
      <c r="F542" s="261" t="s">
        <v>648</v>
      </c>
      <c r="G542" s="259"/>
      <c r="H542" s="260" t="s">
        <v>19</v>
      </c>
      <c r="I542" s="262"/>
      <c r="J542" s="259"/>
      <c r="K542" s="259"/>
      <c r="L542" s="263"/>
      <c r="M542" s="264"/>
      <c r="N542" s="265"/>
      <c r="O542" s="265"/>
      <c r="P542" s="265"/>
      <c r="Q542" s="265"/>
      <c r="R542" s="265"/>
      <c r="S542" s="265"/>
      <c r="T542" s="26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7" t="s">
        <v>170</v>
      </c>
      <c r="AU542" s="267" t="s">
        <v>82</v>
      </c>
      <c r="AV542" s="15" t="s">
        <v>80</v>
      </c>
      <c r="AW542" s="15" t="s">
        <v>33</v>
      </c>
      <c r="AX542" s="15" t="s">
        <v>72</v>
      </c>
      <c r="AY542" s="267" t="s">
        <v>157</v>
      </c>
    </row>
    <row r="543" s="13" customFormat="1">
      <c r="A543" s="13"/>
      <c r="B543" s="236"/>
      <c r="C543" s="237"/>
      <c r="D543" s="229" t="s">
        <v>170</v>
      </c>
      <c r="E543" s="238" t="s">
        <v>19</v>
      </c>
      <c r="F543" s="239" t="s">
        <v>661</v>
      </c>
      <c r="G543" s="237"/>
      <c r="H543" s="240">
        <v>21.550000000000001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170</v>
      </c>
      <c r="AU543" s="246" t="s">
        <v>82</v>
      </c>
      <c r="AV543" s="13" t="s">
        <v>82</v>
      </c>
      <c r="AW543" s="13" t="s">
        <v>33</v>
      </c>
      <c r="AX543" s="13" t="s">
        <v>72</v>
      </c>
      <c r="AY543" s="246" t="s">
        <v>157</v>
      </c>
    </row>
    <row r="544" s="16" customFormat="1">
      <c r="A544" s="16"/>
      <c r="B544" s="278"/>
      <c r="C544" s="279"/>
      <c r="D544" s="229" t="s">
        <v>170</v>
      </c>
      <c r="E544" s="280" t="s">
        <v>19</v>
      </c>
      <c r="F544" s="281" t="s">
        <v>419</v>
      </c>
      <c r="G544" s="279"/>
      <c r="H544" s="282">
        <v>121.36</v>
      </c>
      <c r="I544" s="283"/>
      <c r="J544" s="279"/>
      <c r="K544" s="279"/>
      <c r="L544" s="284"/>
      <c r="M544" s="285"/>
      <c r="N544" s="286"/>
      <c r="O544" s="286"/>
      <c r="P544" s="286"/>
      <c r="Q544" s="286"/>
      <c r="R544" s="286"/>
      <c r="S544" s="286"/>
      <c r="T544" s="287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8" t="s">
        <v>170</v>
      </c>
      <c r="AU544" s="288" t="s">
        <v>82</v>
      </c>
      <c r="AV544" s="16" t="s">
        <v>178</v>
      </c>
      <c r="AW544" s="16" t="s">
        <v>33</v>
      </c>
      <c r="AX544" s="16" t="s">
        <v>72</v>
      </c>
      <c r="AY544" s="288" t="s">
        <v>157</v>
      </c>
    </row>
    <row r="545" s="14" customFormat="1">
      <c r="A545" s="14"/>
      <c r="B545" s="247"/>
      <c r="C545" s="248"/>
      <c r="D545" s="229" t="s">
        <v>170</v>
      </c>
      <c r="E545" s="249" t="s">
        <v>19</v>
      </c>
      <c r="F545" s="250" t="s">
        <v>172</v>
      </c>
      <c r="G545" s="248"/>
      <c r="H545" s="251">
        <v>358.63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170</v>
      </c>
      <c r="AU545" s="257" t="s">
        <v>82</v>
      </c>
      <c r="AV545" s="14" t="s">
        <v>164</v>
      </c>
      <c r="AW545" s="14" t="s">
        <v>33</v>
      </c>
      <c r="AX545" s="14" t="s">
        <v>80</v>
      </c>
      <c r="AY545" s="257" t="s">
        <v>157</v>
      </c>
    </row>
    <row r="546" s="2" customFormat="1" ht="33" customHeight="1">
      <c r="A546" s="41"/>
      <c r="B546" s="42"/>
      <c r="C546" s="216" t="s">
        <v>668</v>
      </c>
      <c r="D546" s="216" t="s">
        <v>159</v>
      </c>
      <c r="E546" s="217" t="s">
        <v>669</v>
      </c>
      <c r="F546" s="218" t="s">
        <v>670</v>
      </c>
      <c r="G546" s="219" t="s">
        <v>225</v>
      </c>
      <c r="H546" s="220">
        <v>358.63</v>
      </c>
      <c r="I546" s="221"/>
      <c r="J546" s="222">
        <f>ROUND(I546*H546,2)</f>
        <v>0</v>
      </c>
      <c r="K546" s="218" t="s">
        <v>163</v>
      </c>
      <c r="L546" s="47"/>
      <c r="M546" s="223" t="s">
        <v>19</v>
      </c>
      <c r="N546" s="224" t="s">
        <v>43</v>
      </c>
      <c r="O546" s="87"/>
      <c r="P546" s="225">
        <f>O546*H546</f>
        <v>0</v>
      </c>
      <c r="Q546" s="225">
        <v>0.0045500000000000002</v>
      </c>
      <c r="R546" s="225">
        <f>Q546*H546</f>
        <v>1.6317665000000001</v>
      </c>
      <c r="S546" s="225">
        <v>0</v>
      </c>
      <c r="T546" s="226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7" t="s">
        <v>295</v>
      </c>
      <c r="AT546" s="227" t="s">
        <v>159</v>
      </c>
      <c r="AU546" s="227" t="s">
        <v>82</v>
      </c>
      <c r="AY546" s="20" t="s">
        <v>157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80</v>
      </c>
      <c r="BK546" s="228">
        <f>ROUND(I546*H546,2)</f>
        <v>0</v>
      </c>
      <c r="BL546" s="20" t="s">
        <v>295</v>
      </c>
      <c r="BM546" s="227" t="s">
        <v>671</v>
      </c>
    </row>
    <row r="547" s="2" customFormat="1">
      <c r="A547" s="41"/>
      <c r="B547" s="42"/>
      <c r="C547" s="43"/>
      <c r="D547" s="229" t="s">
        <v>166</v>
      </c>
      <c r="E547" s="43"/>
      <c r="F547" s="230" t="s">
        <v>672</v>
      </c>
      <c r="G547" s="43"/>
      <c r="H547" s="43"/>
      <c r="I547" s="231"/>
      <c r="J547" s="43"/>
      <c r="K547" s="43"/>
      <c r="L547" s="47"/>
      <c r="M547" s="232"/>
      <c r="N547" s="233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166</v>
      </c>
      <c r="AU547" s="20" t="s">
        <v>82</v>
      </c>
    </row>
    <row r="548" s="2" customFormat="1">
      <c r="A548" s="41"/>
      <c r="B548" s="42"/>
      <c r="C548" s="43"/>
      <c r="D548" s="234" t="s">
        <v>168</v>
      </c>
      <c r="E548" s="43"/>
      <c r="F548" s="235" t="s">
        <v>673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168</v>
      </c>
      <c r="AU548" s="20" t="s">
        <v>82</v>
      </c>
    </row>
    <row r="549" s="15" customFormat="1">
      <c r="A549" s="15"/>
      <c r="B549" s="258"/>
      <c r="C549" s="259"/>
      <c r="D549" s="229" t="s">
        <v>170</v>
      </c>
      <c r="E549" s="260" t="s">
        <v>19</v>
      </c>
      <c r="F549" s="261" t="s">
        <v>634</v>
      </c>
      <c r="G549" s="259"/>
      <c r="H549" s="260" t="s">
        <v>19</v>
      </c>
      <c r="I549" s="262"/>
      <c r="J549" s="259"/>
      <c r="K549" s="259"/>
      <c r="L549" s="263"/>
      <c r="M549" s="264"/>
      <c r="N549" s="265"/>
      <c r="O549" s="265"/>
      <c r="P549" s="265"/>
      <c r="Q549" s="265"/>
      <c r="R549" s="265"/>
      <c r="S549" s="265"/>
      <c r="T549" s="26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7" t="s">
        <v>170</v>
      </c>
      <c r="AU549" s="267" t="s">
        <v>82</v>
      </c>
      <c r="AV549" s="15" t="s">
        <v>80</v>
      </c>
      <c r="AW549" s="15" t="s">
        <v>33</v>
      </c>
      <c r="AX549" s="15" t="s">
        <v>72</v>
      </c>
      <c r="AY549" s="267" t="s">
        <v>157</v>
      </c>
    </row>
    <row r="550" s="15" customFormat="1">
      <c r="A550" s="15"/>
      <c r="B550" s="258"/>
      <c r="C550" s="259"/>
      <c r="D550" s="229" t="s">
        <v>170</v>
      </c>
      <c r="E550" s="260" t="s">
        <v>19</v>
      </c>
      <c r="F550" s="261" t="s">
        <v>229</v>
      </c>
      <c r="G550" s="259"/>
      <c r="H550" s="260" t="s">
        <v>19</v>
      </c>
      <c r="I550" s="262"/>
      <c r="J550" s="259"/>
      <c r="K550" s="259"/>
      <c r="L550" s="263"/>
      <c r="M550" s="264"/>
      <c r="N550" s="265"/>
      <c r="O550" s="265"/>
      <c r="P550" s="265"/>
      <c r="Q550" s="265"/>
      <c r="R550" s="265"/>
      <c r="S550" s="265"/>
      <c r="T550" s="26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7" t="s">
        <v>170</v>
      </c>
      <c r="AU550" s="267" t="s">
        <v>82</v>
      </c>
      <c r="AV550" s="15" t="s">
        <v>80</v>
      </c>
      <c r="AW550" s="15" t="s">
        <v>33</v>
      </c>
      <c r="AX550" s="15" t="s">
        <v>72</v>
      </c>
      <c r="AY550" s="267" t="s">
        <v>157</v>
      </c>
    </row>
    <row r="551" s="13" customFormat="1">
      <c r="A551" s="13"/>
      <c r="B551" s="236"/>
      <c r="C551" s="237"/>
      <c r="D551" s="229" t="s">
        <v>170</v>
      </c>
      <c r="E551" s="238" t="s">
        <v>19</v>
      </c>
      <c r="F551" s="239" t="s">
        <v>635</v>
      </c>
      <c r="G551" s="237"/>
      <c r="H551" s="240">
        <v>39.299999999999997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170</v>
      </c>
      <c r="AU551" s="246" t="s">
        <v>82</v>
      </c>
      <c r="AV551" s="13" t="s">
        <v>82</v>
      </c>
      <c r="AW551" s="13" t="s">
        <v>33</v>
      </c>
      <c r="AX551" s="13" t="s">
        <v>72</v>
      </c>
      <c r="AY551" s="246" t="s">
        <v>157</v>
      </c>
    </row>
    <row r="552" s="15" customFormat="1">
      <c r="A552" s="15"/>
      <c r="B552" s="258"/>
      <c r="C552" s="259"/>
      <c r="D552" s="229" t="s">
        <v>170</v>
      </c>
      <c r="E552" s="260" t="s">
        <v>19</v>
      </c>
      <c r="F552" s="261" t="s">
        <v>231</v>
      </c>
      <c r="G552" s="259"/>
      <c r="H552" s="260" t="s">
        <v>19</v>
      </c>
      <c r="I552" s="262"/>
      <c r="J552" s="259"/>
      <c r="K552" s="259"/>
      <c r="L552" s="263"/>
      <c r="M552" s="264"/>
      <c r="N552" s="265"/>
      <c r="O552" s="265"/>
      <c r="P552" s="265"/>
      <c r="Q552" s="265"/>
      <c r="R552" s="265"/>
      <c r="S552" s="265"/>
      <c r="T552" s="26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7" t="s">
        <v>170</v>
      </c>
      <c r="AU552" s="267" t="s">
        <v>82</v>
      </c>
      <c r="AV552" s="15" t="s">
        <v>80</v>
      </c>
      <c r="AW552" s="15" t="s">
        <v>33</v>
      </c>
      <c r="AX552" s="15" t="s">
        <v>72</v>
      </c>
      <c r="AY552" s="267" t="s">
        <v>157</v>
      </c>
    </row>
    <row r="553" s="15" customFormat="1">
      <c r="A553" s="15"/>
      <c r="B553" s="258"/>
      <c r="C553" s="259"/>
      <c r="D553" s="229" t="s">
        <v>170</v>
      </c>
      <c r="E553" s="260" t="s">
        <v>19</v>
      </c>
      <c r="F553" s="261" t="s">
        <v>636</v>
      </c>
      <c r="G553" s="259"/>
      <c r="H553" s="260" t="s">
        <v>19</v>
      </c>
      <c r="I553" s="262"/>
      <c r="J553" s="259"/>
      <c r="K553" s="259"/>
      <c r="L553" s="263"/>
      <c r="M553" s="264"/>
      <c r="N553" s="265"/>
      <c r="O553" s="265"/>
      <c r="P553" s="265"/>
      <c r="Q553" s="265"/>
      <c r="R553" s="265"/>
      <c r="S553" s="265"/>
      <c r="T553" s="26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7" t="s">
        <v>170</v>
      </c>
      <c r="AU553" s="267" t="s">
        <v>82</v>
      </c>
      <c r="AV553" s="15" t="s">
        <v>80</v>
      </c>
      <c r="AW553" s="15" t="s">
        <v>33</v>
      </c>
      <c r="AX553" s="15" t="s">
        <v>72</v>
      </c>
      <c r="AY553" s="267" t="s">
        <v>157</v>
      </c>
    </row>
    <row r="554" s="13" customFormat="1">
      <c r="A554" s="13"/>
      <c r="B554" s="236"/>
      <c r="C554" s="237"/>
      <c r="D554" s="229" t="s">
        <v>170</v>
      </c>
      <c r="E554" s="238" t="s">
        <v>19</v>
      </c>
      <c r="F554" s="239" t="s">
        <v>637</v>
      </c>
      <c r="G554" s="237"/>
      <c r="H554" s="240">
        <v>49.200000000000003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170</v>
      </c>
      <c r="AU554" s="246" t="s">
        <v>82</v>
      </c>
      <c r="AV554" s="13" t="s">
        <v>82</v>
      </c>
      <c r="AW554" s="13" t="s">
        <v>33</v>
      </c>
      <c r="AX554" s="13" t="s">
        <v>72</v>
      </c>
      <c r="AY554" s="246" t="s">
        <v>157</v>
      </c>
    </row>
    <row r="555" s="16" customFormat="1">
      <c r="A555" s="16"/>
      <c r="B555" s="278"/>
      <c r="C555" s="279"/>
      <c r="D555" s="229" t="s">
        <v>170</v>
      </c>
      <c r="E555" s="280" t="s">
        <v>19</v>
      </c>
      <c r="F555" s="281" t="s">
        <v>419</v>
      </c>
      <c r="G555" s="279"/>
      <c r="H555" s="282">
        <v>88.5</v>
      </c>
      <c r="I555" s="283"/>
      <c r="J555" s="279"/>
      <c r="K555" s="279"/>
      <c r="L555" s="284"/>
      <c r="M555" s="285"/>
      <c r="N555" s="286"/>
      <c r="O555" s="286"/>
      <c r="P555" s="286"/>
      <c r="Q555" s="286"/>
      <c r="R555" s="286"/>
      <c r="S555" s="286"/>
      <c r="T555" s="287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8" t="s">
        <v>170</v>
      </c>
      <c r="AU555" s="288" t="s">
        <v>82</v>
      </c>
      <c r="AV555" s="16" t="s">
        <v>178</v>
      </c>
      <c r="AW555" s="16" t="s">
        <v>33</v>
      </c>
      <c r="AX555" s="16" t="s">
        <v>72</v>
      </c>
      <c r="AY555" s="288" t="s">
        <v>157</v>
      </c>
    </row>
    <row r="556" s="15" customFormat="1">
      <c r="A556" s="15"/>
      <c r="B556" s="258"/>
      <c r="C556" s="259"/>
      <c r="D556" s="229" t="s">
        <v>170</v>
      </c>
      <c r="E556" s="260" t="s">
        <v>19</v>
      </c>
      <c r="F556" s="261" t="s">
        <v>638</v>
      </c>
      <c r="G556" s="259"/>
      <c r="H556" s="260" t="s">
        <v>19</v>
      </c>
      <c r="I556" s="262"/>
      <c r="J556" s="259"/>
      <c r="K556" s="259"/>
      <c r="L556" s="263"/>
      <c r="M556" s="264"/>
      <c r="N556" s="265"/>
      <c r="O556" s="265"/>
      <c r="P556" s="265"/>
      <c r="Q556" s="265"/>
      <c r="R556" s="265"/>
      <c r="S556" s="265"/>
      <c r="T556" s="26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7" t="s">
        <v>170</v>
      </c>
      <c r="AU556" s="267" t="s">
        <v>82</v>
      </c>
      <c r="AV556" s="15" t="s">
        <v>80</v>
      </c>
      <c r="AW556" s="15" t="s">
        <v>33</v>
      </c>
      <c r="AX556" s="15" t="s">
        <v>72</v>
      </c>
      <c r="AY556" s="267" t="s">
        <v>157</v>
      </c>
    </row>
    <row r="557" s="15" customFormat="1">
      <c r="A557" s="15"/>
      <c r="B557" s="258"/>
      <c r="C557" s="259"/>
      <c r="D557" s="229" t="s">
        <v>170</v>
      </c>
      <c r="E557" s="260" t="s">
        <v>19</v>
      </c>
      <c r="F557" s="261" t="s">
        <v>231</v>
      </c>
      <c r="G557" s="259"/>
      <c r="H557" s="260" t="s">
        <v>19</v>
      </c>
      <c r="I557" s="262"/>
      <c r="J557" s="259"/>
      <c r="K557" s="259"/>
      <c r="L557" s="263"/>
      <c r="M557" s="264"/>
      <c r="N557" s="265"/>
      <c r="O557" s="265"/>
      <c r="P557" s="265"/>
      <c r="Q557" s="265"/>
      <c r="R557" s="265"/>
      <c r="S557" s="265"/>
      <c r="T557" s="26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7" t="s">
        <v>170</v>
      </c>
      <c r="AU557" s="267" t="s">
        <v>82</v>
      </c>
      <c r="AV557" s="15" t="s">
        <v>80</v>
      </c>
      <c r="AW557" s="15" t="s">
        <v>33</v>
      </c>
      <c r="AX557" s="15" t="s">
        <v>72</v>
      </c>
      <c r="AY557" s="267" t="s">
        <v>157</v>
      </c>
    </row>
    <row r="558" s="15" customFormat="1">
      <c r="A558" s="15"/>
      <c r="B558" s="258"/>
      <c r="C558" s="259"/>
      <c r="D558" s="229" t="s">
        <v>170</v>
      </c>
      <c r="E558" s="260" t="s">
        <v>19</v>
      </c>
      <c r="F558" s="261" t="s">
        <v>639</v>
      </c>
      <c r="G558" s="259"/>
      <c r="H558" s="260" t="s">
        <v>19</v>
      </c>
      <c r="I558" s="262"/>
      <c r="J558" s="259"/>
      <c r="K558" s="259"/>
      <c r="L558" s="263"/>
      <c r="M558" s="264"/>
      <c r="N558" s="265"/>
      <c r="O558" s="265"/>
      <c r="P558" s="265"/>
      <c r="Q558" s="265"/>
      <c r="R558" s="265"/>
      <c r="S558" s="265"/>
      <c r="T558" s="26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7" t="s">
        <v>170</v>
      </c>
      <c r="AU558" s="267" t="s">
        <v>82</v>
      </c>
      <c r="AV558" s="15" t="s">
        <v>80</v>
      </c>
      <c r="AW558" s="15" t="s">
        <v>33</v>
      </c>
      <c r="AX558" s="15" t="s">
        <v>72</v>
      </c>
      <c r="AY558" s="267" t="s">
        <v>157</v>
      </c>
    </row>
    <row r="559" s="13" customFormat="1">
      <c r="A559" s="13"/>
      <c r="B559" s="236"/>
      <c r="C559" s="237"/>
      <c r="D559" s="229" t="s">
        <v>170</v>
      </c>
      <c r="E559" s="238" t="s">
        <v>19</v>
      </c>
      <c r="F559" s="239" t="s">
        <v>8</v>
      </c>
      <c r="G559" s="237"/>
      <c r="H559" s="240">
        <v>12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170</v>
      </c>
      <c r="AU559" s="246" t="s">
        <v>82</v>
      </c>
      <c r="AV559" s="13" t="s">
        <v>82</v>
      </c>
      <c r="AW559" s="13" t="s">
        <v>33</v>
      </c>
      <c r="AX559" s="13" t="s">
        <v>72</v>
      </c>
      <c r="AY559" s="246" t="s">
        <v>157</v>
      </c>
    </row>
    <row r="560" s="15" customFormat="1">
      <c r="A560" s="15"/>
      <c r="B560" s="258"/>
      <c r="C560" s="259"/>
      <c r="D560" s="229" t="s">
        <v>170</v>
      </c>
      <c r="E560" s="260" t="s">
        <v>19</v>
      </c>
      <c r="F560" s="261" t="s">
        <v>640</v>
      </c>
      <c r="G560" s="259"/>
      <c r="H560" s="260" t="s">
        <v>19</v>
      </c>
      <c r="I560" s="262"/>
      <c r="J560" s="259"/>
      <c r="K560" s="259"/>
      <c r="L560" s="263"/>
      <c r="M560" s="264"/>
      <c r="N560" s="265"/>
      <c r="O560" s="265"/>
      <c r="P560" s="265"/>
      <c r="Q560" s="265"/>
      <c r="R560" s="265"/>
      <c r="S560" s="265"/>
      <c r="T560" s="26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7" t="s">
        <v>170</v>
      </c>
      <c r="AU560" s="267" t="s">
        <v>82</v>
      </c>
      <c r="AV560" s="15" t="s">
        <v>80</v>
      </c>
      <c r="AW560" s="15" t="s">
        <v>33</v>
      </c>
      <c r="AX560" s="15" t="s">
        <v>72</v>
      </c>
      <c r="AY560" s="267" t="s">
        <v>157</v>
      </c>
    </row>
    <row r="561" s="13" customFormat="1">
      <c r="A561" s="13"/>
      <c r="B561" s="236"/>
      <c r="C561" s="237"/>
      <c r="D561" s="229" t="s">
        <v>170</v>
      </c>
      <c r="E561" s="238" t="s">
        <v>19</v>
      </c>
      <c r="F561" s="239" t="s">
        <v>641</v>
      </c>
      <c r="G561" s="237"/>
      <c r="H561" s="240">
        <v>16.050000000000001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170</v>
      </c>
      <c r="AU561" s="246" t="s">
        <v>82</v>
      </c>
      <c r="AV561" s="13" t="s">
        <v>82</v>
      </c>
      <c r="AW561" s="13" t="s">
        <v>33</v>
      </c>
      <c r="AX561" s="13" t="s">
        <v>72</v>
      </c>
      <c r="AY561" s="246" t="s">
        <v>157</v>
      </c>
    </row>
    <row r="562" s="15" customFormat="1">
      <c r="A562" s="15"/>
      <c r="B562" s="258"/>
      <c r="C562" s="259"/>
      <c r="D562" s="229" t="s">
        <v>170</v>
      </c>
      <c r="E562" s="260" t="s">
        <v>19</v>
      </c>
      <c r="F562" s="261" t="s">
        <v>642</v>
      </c>
      <c r="G562" s="259"/>
      <c r="H562" s="260" t="s">
        <v>19</v>
      </c>
      <c r="I562" s="262"/>
      <c r="J562" s="259"/>
      <c r="K562" s="259"/>
      <c r="L562" s="263"/>
      <c r="M562" s="264"/>
      <c r="N562" s="265"/>
      <c r="O562" s="265"/>
      <c r="P562" s="265"/>
      <c r="Q562" s="265"/>
      <c r="R562" s="265"/>
      <c r="S562" s="265"/>
      <c r="T562" s="26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7" t="s">
        <v>170</v>
      </c>
      <c r="AU562" s="267" t="s">
        <v>82</v>
      </c>
      <c r="AV562" s="15" t="s">
        <v>80</v>
      </c>
      <c r="AW562" s="15" t="s">
        <v>33</v>
      </c>
      <c r="AX562" s="15" t="s">
        <v>72</v>
      </c>
      <c r="AY562" s="267" t="s">
        <v>157</v>
      </c>
    </row>
    <row r="563" s="13" customFormat="1">
      <c r="A563" s="13"/>
      <c r="B563" s="236"/>
      <c r="C563" s="237"/>
      <c r="D563" s="229" t="s">
        <v>170</v>
      </c>
      <c r="E563" s="238" t="s">
        <v>19</v>
      </c>
      <c r="F563" s="239" t="s">
        <v>643</v>
      </c>
      <c r="G563" s="237"/>
      <c r="H563" s="240">
        <v>7.6399999999999997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170</v>
      </c>
      <c r="AU563" s="246" t="s">
        <v>82</v>
      </c>
      <c r="AV563" s="13" t="s">
        <v>82</v>
      </c>
      <c r="AW563" s="13" t="s">
        <v>33</v>
      </c>
      <c r="AX563" s="13" t="s">
        <v>72</v>
      </c>
      <c r="AY563" s="246" t="s">
        <v>157</v>
      </c>
    </row>
    <row r="564" s="16" customFormat="1">
      <c r="A564" s="16"/>
      <c r="B564" s="278"/>
      <c r="C564" s="279"/>
      <c r="D564" s="229" t="s">
        <v>170</v>
      </c>
      <c r="E564" s="280" t="s">
        <v>19</v>
      </c>
      <c r="F564" s="281" t="s">
        <v>419</v>
      </c>
      <c r="G564" s="279"/>
      <c r="H564" s="282">
        <v>35.689999999999998</v>
      </c>
      <c r="I564" s="283"/>
      <c r="J564" s="279"/>
      <c r="K564" s="279"/>
      <c r="L564" s="284"/>
      <c r="M564" s="285"/>
      <c r="N564" s="286"/>
      <c r="O564" s="286"/>
      <c r="P564" s="286"/>
      <c r="Q564" s="286"/>
      <c r="R564" s="286"/>
      <c r="S564" s="286"/>
      <c r="T564" s="287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88" t="s">
        <v>170</v>
      </c>
      <c r="AU564" s="288" t="s">
        <v>82</v>
      </c>
      <c r="AV564" s="16" t="s">
        <v>178</v>
      </c>
      <c r="AW564" s="16" t="s">
        <v>33</v>
      </c>
      <c r="AX564" s="16" t="s">
        <v>72</v>
      </c>
      <c r="AY564" s="288" t="s">
        <v>157</v>
      </c>
    </row>
    <row r="565" s="15" customFormat="1">
      <c r="A565" s="15"/>
      <c r="B565" s="258"/>
      <c r="C565" s="259"/>
      <c r="D565" s="229" t="s">
        <v>170</v>
      </c>
      <c r="E565" s="260" t="s">
        <v>19</v>
      </c>
      <c r="F565" s="261" t="s">
        <v>644</v>
      </c>
      <c r="G565" s="259"/>
      <c r="H565" s="260" t="s">
        <v>19</v>
      </c>
      <c r="I565" s="262"/>
      <c r="J565" s="259"/>
      <c r="K565" s="259"/>
      <c r="L565" s="263"/>
      <c r="M565" s="264"/>
      <c r="N565" s="265"/>
      <c r="O565" s="265"/>
      <c r="P565" s="265"/>
      <c r="Q565" s="265"/>
      <c r="R565" s="265"/>
      <c r="S565" s="265"/>
      <c r="T565" s="26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7" t="s">
        <v>170</v>
      </c>
      <c r="AU565" s="267" t="s">
        <v>82</v>
      </c>
      <c r="AV565" s="15" t="s">
        <v>80</v>
      </c>
      <c r="AW565" s="15" t="s">
        <v>33</v>
      </c>
      <c r="AX565" s="15" t="s">
        <v>72</v>
      </c>
      <c r="AY565" s="267" t="s">
        <v>157</v>
      </c>
    </row>
    <row r="566" s="15" customFormat="1">
      <c r="A566" s="15"/>
      <c r="B566" s="258"/>
      <c r="C566" s="259"/>
      <c r="D566" s="229" t="s">
        <v>170</v>
      </c>
      <c r="E566" s="260" t="s">
        <v>19</v>
      </c>
      <c r="F566" s="261" t="s">
        <v>645</v>
      </c>
      <c r="G566" s="259"/>
      <c r="H566" s="260" t="s">
        <v>19</v>
      </c>
      <c r="I566" s="262"/>
      <c r="J566" s="259"/>
      <c r="K566" s="259"/>
      <c r="L566" s="263"/>
      <c r="M566" s="264"/>
      <c r="N566" s="265"/>
      <c r="O566" s="265"/>
      <c r="P566" s="265"/>
      <c r="Q566" s="265"/>
      <c r="R566" s="265"/>
      <c r="S566" s="265"/>
      <c r="T566" s="26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7" t="s">
        <v>170</v>
      </c>
      <c r="AU566" s="267" t="s">
        <v>82</v>
      </c>
      <c r="AV566" s="15" t="s">
        <v>80</v>
      </c>
      <c r="AW566" s="15" t="s">
        <v>33</v>
      </c>
      <c r="AX566" s="15" t="s">
        <v>72</v>
      </c>
      <c r="AY566" s="267" t="s">
        <v>157</v>
      </c>
    </row>
    <row r="567" s="13" customFormat="1">
      <c r="A567" s="13"/>
      <c r="B567" s="236"/>
      <c r="C567" s="237"/>
      <c r="D567" s="229" t="s">
        <v>170</v>
      </c>
      <c r="E567" s="238" t="s">
        <v>19</v>
      </c>
      <c r="F567" s="239" t="s">
        <v>646</v>
      </c>
      <c r="G567" s="237"/>
      <c r="H567" s="240">
        <v>38.310000000000002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170</v>
      </c>
      <c r="AU567" s="246" t="s">
        <v>82</v>
      </c>
      <c r="AV567" s="13" t="s">
        <v>82</v>
      </c>
      <c r="AW567" s="13" t="s">
        <v>33</v>
      </c>
      <c r="AX567" s="13" t="s">
        <v>72</v>
      </c>
      <c r="AY567" s="246" t="s">
        <v>157</v>
      </c>
    </row>
    <row r="568" s="15" customFormat="1">
      <c r="A568" s="15"/>
      <c r="B568" s="258"/>
      <c r="C568" s="259"/>
      <c r="D568" s="229" t="s">
        <v>170</v>
      </c>
      <c r="E568" s="260" t="s">
        <v>19</v>
      </c>
      <c r="F568" s="261" t="s">
        <v>647</v>
      </c>
      <c r="G568" s="259"/>
      <c r="H568" s="260" t="s">
        <v>19</v>
      </c>
      <c r="I568" s="262"/>
      <c r="J568" s="259"/>
      <c r="K568" s="259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170</v>
      </c>
      <c r="AU568" s="267" t="s">
        <v>82</v>
      </c>
      <c r="AV568" s="15" t="s">
        <v>80</v>
      </c>
      <c r="AW568" s="15" t="s">
        <v>33</v>
      </c>
      <c r="AX568" s="15" t="s">
        <v>72</v>
      </c>
      <c r="AY568" s="267" t="s">
        <v>157</v>
      </c>
    </row>
    <row r="569" s="15" customFormat="1">
      <c r="A569" s="15"/>
      <c r="B569" s="258"/>
      <c r="C569" s="259"/>
      <c r="D569" s="229" t="s">
        <v>170</v>
      </c>
      <c r="E569" s="260" t="s">
        <v>19</v>
      </c>
      <c r="F569" s="261" t="s">
        <v>648</v>
      </c>
      <c r="G569" s="259"/>
      <c r="H569" s="260" t="s">
        <v>19</v>
      </c>
      <c r="I569" s="262"/>
      <c r="J569" s="259"/>
      <c r="K569" s="259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170</v>
      </c>
      <c r="AU569" s="267" t="s">
        <v>82</v>
      </c>
      <c r="AV569" s="15" t="s">
        <v>80</v>
      </c>
      <c r="AW569" s="15" t="s">
        <v>33</v>
      </c>
      <c r="AX569" s="15" t="s">
        <v>72</v>
      </c>
      <c r="AY569" s="267" t="s">
        <v>157</v>
      </c>
    </row>
    <row r="570" s="13" customFormat="1">
      <c r="A570" s="13"/>
      <c r="B570" s="236"/>
      <c r="C570" s="237"/>
      <c r="D570" s="229" t="s">
        <v>170</v>
      </c>
      <c r="E570" s="238" t="s">
        <v>19</v>
      </c>
      <c r="F570" s="239" t="s">
        <v>649</v>
      </c>
      <c r="G570" s="237"/>
      <c r="H570" s="240">
        <v>19.5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170</v>
      </c>
      <c r="AU570" s="246" t="s">
        <v>82</v>
      </c>
      <c r="AV570" s="13" t="s">
        <v>82</v>
      </c>
      <c r="AW570" s="13" t="s">
        <v>33</v>
      </c>
      <c r="AX570" s="13" t="s">
        <v>72</v>
      </c>
      <c r="AY570" s="246" t="s">
        <v>157</v>
      </c>
    </row>
    <row r="571" s="15" customFormat="1">
      <c r="A571" s="15"/>
      <c r="B571" s="258"/>
      <c r="C571" s="259"/>
      <c r="D571" s="229" t="s">
        <v>170</v>
      </c>
      <c r="E571" s="260" t="s">
        <v>19</v>
      </c>
      <c r="F571" s="261" t="s">
        <v>650</v>
      </c>
      <c r="G571" s="259"/>
      <c r="H571" s="260" t="s">
        <v>19</v>
      </c>
      <c r="I571" s="262"/>
      <c r="J571" s="259"/>
      <c r="K571" s="259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170</v>
      </c>
      <c r="AU571" s="267" t="s">
        <v>82</v>
      </c>
      <c r="AV571" s="15" t="s">
        <v>80</v>
      </c>
      <c r="AW571" s="15" t="s">
        <v>33</v>
      </c>
      <c r="AX571" s="15" t="s">
        <v>72</v>
      </c>
      <c r="AY571" s="267" t="s">
        <v>157</v>
      </c>
    </row>
    <row r="572" s="13" customFormat="1">
      <c r="A572" s="13"/>
      <c r="B572" s="236"/>
      <c r="C572" s="237"/>
      <c r="D572" s="229" t="s">
        <v>170</v>
      </c>
      <c r="E572" s="238" t="s">
        <v>19</v>
      </c>
      <c r="F572" s="239" t="s">
        <v>651</v>
      </c>
      <c r="G572" s="237"/>
      <c r="H572" s="240">
        <v>22.940000000000001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170</v>
      </c>
      <c r="AU572" s="246" t="s">
        <v>82</v>
      </c>
      <c r="AV572" s="13" t="s">
        <v>82</v>
      </c>
      <c r="AW572" s="13" t="s">
        <v>33</v>
      </c>
      <c r="AX572" s="13" t="s">
        <v>72</v>
      </c>
      <c r="AY572" s="246" t="s">
        <v>157</v>
      </c>
    </row>
    <row r="573" s="15" customFormat="1">
      <c r="A573" s="15"/>
      <c r="B573" s="258"/>
      <c r="C573" s="259"/>
      <c r="D573" s="229" t="s">
        <v>170</v>
      </c>
      <c r="E573" s="260" t="s">
        <v>19</v>
      </c>
      <c r="F573" s="261" t="s">
        <v>652</v>
      </c>
      <c r="G573" s="259"/>
      <c r="H573" s="260" t="s">
        <v>19</v>
      </c>
      <c r="I573" s="262"/>
      <c r="J573" s="259"/>
      <c r="K573" s="259"/>
      <c r="L573" s="263"/>
      <c r="M573" s="264"/>
      <c r="N573" s="265"/>
      <c r="O573" s="265"/>
      <c r="P573" s="265"/>
      <c r="Q573" s="265"/>
      <c r="R573" s="265"/>
      <c r="S573" s="265"/>
      <c r="T573" s="26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170</v>
      </c>
      <c r="AU573" s="267" t="s">
        <v>82</v>
      </c>
      <c r="AV573" s="15" t="s">
        <v>80</v>
      </c>
      <c r="AW573" s="15" t="s">
        <v>33</v>
      </c>
      <c r="AX573" s="15" t="s">
        <v>72</v>
      </c>
      <c r="AY573" s="267" t="s">
        <v>157</v>
      </c>
    </row>
    <row r="574" s="13" customFormat="1">
      <c r="A574" s="13"/>
      <c r="B574" s="236"/>
      <c r="C574" s="237"/>
      <c r="D574" s="229" t="s">
        <v>170</v>
      </c>
      <c r="E574" s="238" t="s">
        <v>19</v>
      </c>
      <c r="F574" s="239" t="s">
        <v>653</v>
      </c>
      <c r="G574" s="237"/>
      <c r="H574" s="240">
        <v>9.0999999999999996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170</v>
      </c>
      <c r="AU574" s="246" t="s">
        <v>82</v>
      </c>
      <c r="AV574" s="13" t="s">
        <v>82</v>
      </c>
      <c r="AW574" s="13" t="s">
        <v>33</v>
      </c>
      <c r="AX574" s="13" t="s">
        <v>72</v>
      </c>
      <c r="AY574" s="246" t="s">
        <v>157</v>
      </c>
    </row>
    <row r="575" s="15" customFormat="1">
      <c r="A575" s="15"/>
      <c r="B575" s="258"/>
      <c r="C575" s="259"/>
      <c r="D575" s="229" t="s">
        <v>170</v>
      </c>
      <c r="E575" s="260" t="s">
        <v>19</v>
      </c>
      <c r="F575" s="261" t="s">
        <v>654</v>
      </c>
      <c r="G575" s="259"/>
      <c r="H575" s="260" t="s">
        <v>19</v>
      </c>
      <c r="I575" s="262"/>
      <c r="J575" s="259"/>
      <c r="K575" s="259"/>
      <c r="L575" s="263"/>
      <c r="M575" s="264"/>
      <c r="N575" s="265"/>
      <c r="O575" s="265"/>
      <c r="P575" s="265"/>
      <c r="Q575" s="265"/>
      <c r="R575" s="265"/>
      <c r="S575" s="265"/>
      <c r="T575" s="26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7" t="s">
        <v>170</v>
      </c>
      <c r="AU575" s="267" t="s">
        <v>82</v>
      </c>
      <c r="AV575" s="15" t="s">
        <v>80</v>
      </c>
      <c r="AW575" s="15" t="s">
        <v>33</v>
      </c>
      <c r="AX575" s="15" t="s">
        <v>72</v>
      </c>
      <c r="AY575" s="267" t="s">
        <v>157</v>
      </c>
    </row>
    <row r="576" s="13" customFormat="1">
      <c r="A576" s="13"/>
      <c r="B576" s="236"/>
      <c r="C576" s="237"/>
      <c r="D576" s="229" t="s">
        <v>170</v>
      </c>
      <c r="E576" s="238" t="s">
        <v>19</v>
      </c>
      <c r="F576" s="239" t="s">
        <v>655</v>
      </c>
      <c r="G576" s="237"/>
      <c r="H576" s="240">
        <v>12.43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170</v>
      </c>
      <c r="AU576" s="246" t="s">
        <v>82</v>
      </c>
      <c r="AV576" s="13" t="s">
        <v>82</v>
      </c>
      <c r="AW576" s="13" t="s">
        <v>33</v>
      </c>
      <c r="AX576" s="13" t="s">
        <v>72</v>
      </c>
      <c r="AY576" s="246" t="s">
        <v>157</v>
      </c>
    </row>
    <row r="577" s="15" customFormat="1">
      <c r="A577" s="15"/>
      <c r="B577" s="258"/>
      <c r="C577" s="259"/>
      <c r="D577" s="229" t="s">
        <v>170</v>
      </c>
      <c r="E577" s="260" t="s">
        <v>19</v>
      </c>
      <c r="F577" s="261" t="s">
        <v>654</v>
      </c>
      <c r="G577" s="259"/>
      <c r="H577" s="260" t="s">
        <v>19</v>
      </c>
      <c r="I577" s="262"/>
      <c r="J577" s="259"/>
      <c r="K577" s="259"/>
      <c r="L577" s="263"/>
      <c r="M577" s="264"/>
      <c r="N577" s="265"/>
      <c r="O577" s="265"/>
      <c r="P577" s="265"/>
      <c r="Q577" s="265"/>
      <c r="R577" s="265"/>
      <c r="S577" s="265"/>
      <c r="T577" s="26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7" t="s">
        <v>170</v>
      </c>
      <c r="AU577" s="267" t="s">
        <v>82</v>
      </c>
      <c r="AV577" s="15" t="s">
        <v>80</v>
      </c>
      <c r="AW577" s="15" t="s">
        <v>33</v>
      </c>
      <c r="AX577" s="15" t="s">
        <v>72</v>
      </c>
      <c r="AY577" s="267" t="s">
        <v>157</v>
      </c>
    </row>
    <row r="578" s="13" customFormat="1">
      <c r="A578" s="13"/>
      <c r="B578" s="236"/>
      <c r="C578" s="237"/>
      <c r="D578" s="229" t="s">
        <v>170</v>
      </c>
      <c r="E578" s="238" t="s">
        <v>19</v>
      </c>
      <c r="F578" s="239" t="s">
        <v>656</v>
      </c>
      <c r="G578" s="237"/>
      <c r="H578" s="240">
        <v>10.800000000000001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170</v>
      </c>
      <c r="AU578" s="246" t="s">
        <v>82</v>
      </c>
      <c r="AV578" s="13" t="s">
        <v>82</v>
      </c>
      <c r="AW578" s="13" t="s">
        <v>33</v>
      </c>
      <c r="AX578" s="13" t="s">
        <v>72</v>
      </c>
      <c r="AY578" s="246" t="s">
        <v>157</v>
      </c>
    </row>
    <row r="579" s="16" customFormat="1">
      <c r="A579" s="16"/>
      <c r="B579" s="278"/>
      <c r="C579" s="279"/>
      <c r="D579" s="229" t="s">
        <v>170</v>
      </c>
      <c r="E579" s="280" t="s">
        <v>19</v>
      </c>
      <c r="F579" s="281" t="s">
        <v>419</v>
      </c>
      <c r="G579" s="279"/>
      <c r="H579" s="282">
        <v>113.08</v>
      </c>
      <c r="I579" s="283"/>
      <c r="J579" s="279"/>
      <c r="K579" s="279"/>
      <c r="L579" s="284"/>
      <c r="M579" s="285"/>
      <c r="N579" s="286"/>
      <c r="O579" s="286"/>
      <c r="P579" s="286"/>
      <c r="Q579" s="286"/>
      <c r="R579" s="286"/>
      <c r="S579" s="286"/>
      <c r="T579" s="287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88" t="s">
        <v>170</v>
      </c>
      <c r="AU579" s="288" t="s">
        <v>82</v>
      </c>
      <c r="AV579" s="16" t="s">
        <v>178</v>
      </c>
      <c r="AW579" s="16" t="s">
        <v>33</v>
      </c>
      <c r="AX579" s="16" t="s">
        <v>72</v>
      </c>
      <c r="AY579" s="288" t="s">
        <v>157</v>
      </c>
    </row>
    <row r="580" s="15" customFormat="1">
      <c r="A580" s="15"/>
      <c r="B580" s="258"/>
      <c r="C580" s="259"/>
      <c r="D580" s="229" t="s">
        <v>170</v>
      </c>
      <c r="E580" s="260" t="s">
        <v>19</v>
      </c>
      <c r="F580" s="261" t="s">
        <v>657</v>
      </c>
      <c r="G580" s="259"/>
      <c r="H580" s="260" t="s">
        <v>19</v>
      </c>
      <c r="I580" s="262"/>
      <c r="J580" s="259"/>
      <c r="K580" s="259"/>
      <c r="L580" s="263"/>
      <c r="M580" s="264"/>
      <c r="N580" s="265"/>
      <c r="O580" s="265"/>
      <c r="P580" s="265"/>
      <c r="Q580" s="265"/>
      <c r="R580" s="265"/>
      <c r="S580" s="265"/>
      <c r="T580" s="26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7" t="s">
        <v>170</v>
      </c>
      <c r="AU580" s="267" t="s">
        <v>82</v>
      </c>
      <c r="AV580" s="15" t="s">
        <v>80</v>
      </c>
      <c r="AW580" s="15" t="s">
        <v>33</v>
      </c>
      <c r="AX580" s="15" t="s">
        <v>72</v>
      </c>
      <c r="AY580" s="267" t="s">
        <v>157</v>
      </c>
    </row>
    <row r="581" s="15" customFormat="1">
      <c r="A581" s="15"/>
      <c r="B581" s="258"/>
      <c r="C581" s="259"/>
      <c r="D581" s="229" t="s">
        <v>170</v>
      </c>
      <c r="E581" s="260" t="s">
        <v>19</v>
      </c>
      <c r="F581" s="261" t="s">
        <v>654</v>
      </c>
      <c r="G581" s="259"/>
      <c r="H581" s="260" t="s">
        <v>19</v>
      </c>
      <c r="I581" s="262"/>
      <c r="J581" s="259"/>
      <c r="K581" s="259"/>
      <c r="L581" s="263"/>
      <c r="M581" s="264"/>
      <c r="N581" s="265"/>
      <c r="O581" s="265"/>
      <c r="P581" s="265"/>
      <c r="Q581" s="265"/>
      <c r="R581" s="265"/>
      <c r="S581" s="265"/>
      <c r="T581" s="26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7" t="s">
        <v>170</v>
      </c>
      <c r="AU581" s="267" t="s">
        <v>82</v>
      </c>
      <c r="AV581" s="15" t="s">
        <v>80</v>
      </c>
      <c r="AW581" s="15" t="s">
        <v>33</v>
      </c>
      <c r="AX581" s="15" t="s">
        <v>72</v>
      </c>
      <c r="AY581" s="267" t="s">
        <v>157</v>
      </c>
    </row>
    <row r="582" s="13" customFormat="1">
      <c r="A582" s="13"/>
      <c r="B582" s="236"/>
      <c r="C582" s="237"/>
      <c r="D582" s="229" t="s">
        <v>170</v>
      </c>
      <c r="E582" s="238" t="s">
        <v>19</v>
      </c>
      <c r="F582" s="239" t="s">
        <v>658</v>
      </c>
      <c r="G582" s="237"/>
      <c r="H582" s="240">
        <v>55.539999999999999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170</v>
      </c>
      <c r="AU582" s="246" t="s">
        <v>82</v>
      </c>
      <c r="AV582" s="13" t="s">
        <v>82</v>
      </c>
      <c r="AW582" s="13" t="s">
        <v>33</v>
      </c>
      <c r="AX582" s="13" t="s">
        <v>72</v>
      </c>
      <c r="AY582" s="246" t="s">
        <v>157</v>
      </c>
    </row>
    <row r="583" s="15" customFormat="1">
      <c r="A583" s="15"/>
      <c r="B583" s="258"/>
      <c r="C583" s="259"/>
      <c r="D583" s="229" t="s">
        <v>170</v>
      </c>
      <c r="E583" s="260" t="s">
        <v>19</v>
      </c>
      <c r="F583" s="261" t="s">
        <v>645</v>
      </c>
      <c r="G583" s="259"/>
      <c r="H583" s="260" t="s">
        <v>19</v>
      </c>
      <c r="I583" s="262"/>
      <c r="J583" s="259"/>
      <c r="K583" s="259"/>
      <c r="L583" s="263"/>
      <c r="M583" s="264"/>
      <c r="N583" s="265"/>
      <c r="O583" s="265"/>
      <c r="P583" s="265"/>
      <c r="Q583" s="265"/>
      <c r="R583" s="265"/>
      <c r="S583" s="265"/>
      <c r="T583" s="26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7" t="s">
        <v>170</v>
      </c>
      <c r="AU583" s="267" t="s">
        <v>82</v>
      </c>
      <c r="AV583" s="15" t="s">
        <v>80</v>
      </c>
      <c r="AW583" s="15" t="s">
        <v>33</v>
      </c>
      <c r="AX583" s="15" t="s">
        <v>72</v>
      </c>
      <c r="AY583" s="267" t="s">
        <v>157</v>
      </c>
    </row>
    <row r="584" s="13" customFormat="1">
      <c r="A584" s="13"/>
      <c r="B584" s="236"/>
      <c r="C584" s="237"/>
      <c r="D584" s="229" t="s">
        <v>170</v>
      </c>
      <c r="E584" s="238" t="s">
        <v>19</v>
      </c>
      <c r="F584" s="239" t="s">
        <v>659</v>
      </c>
      <c r="G584" s="237"/>
      <c r="H584" s="240">
        <v>44.270000000000003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170</v>
      </c>
      <c r="AU584" s="246" t="s">
        <v>82</v>
      </c>
      <c r="AV584" s="13" t="s">
        <v>82</v>
      </c>
      <c r="AW584" s="13" t="s">
        <v>33</v>
      </c>
      <c r="AX584" s="13" t="s">
        <v>72</v>
      </c>
      <c r="AY584" s="246" t="s">
        <v>157</v>
      </c>
    </row>
    <row r="585" s="15" customFormat="1">
      <c r="A585" s="15"/>
      <c r="B585" s="258"/>
      <c r="C585" s="259"/>
      <c r="D585" s="229" t="s">
        <v>170</v>
      </c>
      <c r="E585" s="260" t="s">
        <v>19</v>
      </c>
      <c r="F585" s="261" t="s">
        <v>660</v>
      </c>
      <c r="G585" s="259"/>
      <c r="H585" s="260" t="s">
        <v>19</v>
      </c>
      <c r="I585" s="262"/>
      <c r="J585" s="259"/>
      <c r="K585" s="259"/>
      <c r="L585" s="263"/>
      <c r="M585" s="264"/>
      <c r="N585" s="265"/>
      <c r="O585" s="265"/>
      <c r="P585" s="265"/>
      <c r="Q585" s="265"/>
      <c r="R585" s="265"/>
      <c r="S585" s="265"/>
      <c r="T585" s="26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7" t="s">
        <v>170</v>
      </c>
      <c r="AU585" s="267" t="s">
        <v>82</v>
      </c>
      <c r="AV585" s="15" t="s">
        <v>80</v>
      </c>
      <c r="AW585" s="15" t="s">
        <v>33</v>
      </c>
      <c r="AX585" s="15" t="s">
        <v>72</v>
      </c>
      <c r="AY585" s="267" t="s">
        <v>157</v>
      </c>
    </row>
    <row r="586" s="15" customFormat="1">
      <c r="A586" s="15"/>
      <c r="B586" s="258"/>
      <c r="C586" s="259"/>
      <c r="D586" s="229" t="s">
        <v>170</v>
      </c>
      <c r="E586" s="260" t="s">
        <v>19</v>
      </c>
      <c r="F586" s="261" t="s">
        <v>648</v>
      </c>
      <c r="G586" s="259"/>
      <c r="H586" s="260" t="s">
        <v>19</v>
      </c>
      <c r="I586" s="262"/>
      <c r="J586" s="259"/>
      <c r="K586" s="259"/>
      <c r="L586" s="263"/>
      <c r="M586" s="264"/>
      <c r="N586" s="265"/>
      <c r="O586" s="265"/>
      <c r="P586" s="265"/>
      <c r="Q586" s="265"/>
      <c r="R586" s="265"/>
      <c r="S586" s="265"/>
      <c r="T586" s="26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7" t="s">
        <v>170</v>
      </c>
      <c r="AU586" s="267" t="s">
        <v>82</v>
      </c>
      <c r="AV586" s="15" t="s">
        <v>80</v>
      </c>
      <c r="AW586" s="15" t="s">
        <v>33</v>
      </c>
      <c r="AX586" s="15" t="s">
        <v>72</v>
      </c>
      <c r="AY586" s="267" t="s">
        <v>157</v>
      </c>
    </row>
    <row r="587" s="13" customFormat="1">
      <c r="A587" s="13"/>
      <c r="B587" s="236"/>
      <c r="C587" s="237"/>
      <c r="D587" s="229" t="s">
        <v>170</v>
      </c>
      <c r="E587" s="238" t="s">
        <v>19</v>
      </c>
      <c r="F587" s="239" t="s">
        <v>661</v>
      </c>
      <c r="G587" s="237"/>
      <c r="H587" s="240">
        <v>21.550000000000001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170</v>
      </c>
      <c r="AU587" s="246" t="s">
        <v>82</v>
      </c>
      <c r="AV587" s="13" t="s">
        <v>82</v>
      </c>
      <c r="AW587" s="13" t="s">
        <v>33</v>
      </c>
      <c r="AX587" s="13" t="s">
        <v>72</v>
      </c>
      <c r="AY587" s="246" t="s">
        <v>157</v>
      </c>
    </row>
    <row r="588" s="16" customFormat="1">
      <c r="A588" s="16"/>
      <c r="B588" s="278"/>
      <c r="C588" s="279"/>
      <c r="D588" s="229" t="s">
        <v>170</v>
      </c>
      <c r="E588" s="280" t="s">
        <v>19</v>
      </c>
      <c r="F588" s="281" t="s">
        <v>419</v>
      </c>
      <c r="G588" s="279"/>
      <c r="H588" s="282">
        <v>121.36</v>
      </c>
      <c r="I588" s="283"/>
      <c r="J588" s="279"/>
      <c r="K588" s="279"/>
      <c r="L588" s="284"/>
      <c r="M588" s="285"/>
      <c r="N588" s="286"/>
      <c r="O588" s="286"/>
      <c r="P588" s="286"/>
      <c r="Q588" s="286"/>
      <c r="R588" s="286"/>
      <c r="S588" s="286"/>
      <c r="T588" s="287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88" t="s">
        <v>170</v>
      </c>
      <c r="AU588" s="288" t="s">
        <v>82</v>
      </c>
      <c r="AV588" s="16" t="s">
        <v>178</v>
      </c>
      <c r="AW588" s="16" t="s">
        <v>33</v>
      </c>
      <c r="AX588" s="16" t="s">
        <v>72</v>
      </c>
      <c r="AY588" s="288" t="s">
        <v>157</v>
      </c>
    </row>
    <row r="589" s="14" customFormat="1">
      <c r="A589" s="14"/>
      <c r="B589" s="247"/>
      <c r="C589" s="248"/>
      <c r="D589" s="229" t="s">
        <v>170</v>
      </c>
      <c r="E589" s="249" t="s">
        <v>19</v>
      </c>
      <c r="F589" s="250" t="s">
        <v>172</v>
      </c>
      <c r="G589" s="248"/>
      <c r="H589" s="251">
        <v>358.63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170</v>
      </c>
      <c r="AU589" s="257" t="s">
        <v>82</v>
      </c>
      <c r="AV589" s="14" t="s">
        <v>164</v>
      </c>
      <c r="AW589" s="14" t="s">
        <v>33</v>
      </c>
      <c r="AX589" s="14" t="s">
        <v>80</v>
      </c>
      <c r="AY589" s="257" t="s">
        <v>157</v>
      </c>
    </row>
    <row r="590" s="2" customFormat="1" ht="24.15" customHeight="1">
      <c r="A590" s="41"/>
      <c r="B590" s="42"/>
      <c r="C590" s="216" t="s">
        <v>674</v>
      </c>
      <c r="D590" s="216" t="s">
        <v>159</v>
      </c>
      <c r="E590" s="217" t="s">
        <v>675</v>
      </c>
      <c r="F590" s="218" t="s">
        <v>676</v>
      </c>
      <c r="G590" s="219" t="s">
        <v>225</v>
      </c>
      <c r="H590" s="220">
        <v>358.63</v>
      </c>
      <c r="I590" s="221"/>
      <c r="J590" s="222">
        <f>ROUND(I590*H590,2)</f>
        <v>0</v>
      </c>
      <c r="K590" s="218" t="s">
        <v>163</v>
      </c>
      <c r="L590" s="47"/>
      <c r="M590" s="223" t="s">
        <v>19</v>
      </c>
      <c r="N590" s="224" t="s">
        <v>43</v>
      </c>
      <c r="O590" s="87"/>
      <c r="P590" s="225">
        <f>O590*H590</f>
        <v>0</v>
      </c>
      <c r="Q590" s="225">
        <v>0</v>
      </c>
      <c r="R590" s="225">
        <f>Q590*H590</f>
        <v>0</v>
      </c>
      <c r="S590" s="225">
        <v>0.0025000000000000001</v>
      </c>
      <c r="T590" s="226">
        <f>S590*H590</f>
        <v>0.89657500000000001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295</v>
      </c>
      <c r="AT590" s="227" t="s">
        <v>159</v>
      </c>
      <c r="AU590" s="227" t="s">
        <v>82</v>
      </c>
      <c r="AY590" s="20" t="s">
        <v>157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80</v>
      </c>
      <c r="BK590" s="228">
        <f>ROUND(I590*H590,2)</f>
        <v>0</v>
      </c>
      <c r="BL590" s="20" t="s">
        <v>295</v>
      </c>
      <c r="BM590" s="227" t="s">
        <v>677</v>
      </c>
    </row>
    <row r="591" s="2" customFormat="1">
      <c r="A591" s="41"/>
      <c r="B591" s="42"/>
      <c r="C591" s="43"/>
      <c r="D591" s="229" t="s">
        <v>166</v>
      </c>
      <c r="E591" s="43"/>
      <c r="F591" s="230" t="s">
        <v>678</v>
      </c>
      <c r="G591" s="43"/>
      <c r="H591" s="43"/>
      <c r="I591" s="231"/>
      <c r="J591" s="43"/>
      <c r="K591" s="43"/>
      <c r="L591" s="47"/>
      <c r="M591" s="232"/>
      <c r="N591" s="233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166</v>
      </c>
      <c r="AU591" s="20" t="s">
        <v>82</v>
      </c>
    </row>
    <row r="592" s="2" customFormat="1">
      <c r="A592" s="41"/>
      <c r="B592" s="42"/>
      <c r="C592" s="43"/>
      <c r="D592" s="234" t="s">
        <v>168</v>
      </c>
      <c r="E592" s="43"/>
      <c r="F592" s="235" t="s">
        <v>679</v>
      </c>
      <c r="G592" s="43"/>
      <c r="H592" s="43"/>
      <c r="I592" s="231"/>
      <c r="J592" s="43"/>
      <c r="K592" s="43"/>
      <c r="L592" s="47"/>
      <c r="M592" s="232"/>
      <c r="N592" s="233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168</v>
      </c>
      <c r="AU592" s="20" t="s">
        <v>82</v>
      </c>
    </row>
    <row r="593" s="15" customFormat="1">
      <c r="A593" s="15"/>
      <c r="B593" s="258"/>
      <c r="C593" s="259"/>
      <c r="D593" s="229" t="s">
        <v>170</v>
      </c>
      <c r="E593" s="260" t="s">
        <v>19</v>
      </c>
      <c r="F593" s="261" t="s">
        <v>229</v>
      </c>
      <c r="G593" s="259"/>
      <c r="H593" s="260" t="s">
        <v>19</v>
      </c>
      <c r="I593" s="262"/>
      <c r="J593" s="259"/>
      <c r="K593" s="259"/>
      <c r="L593" s="263"/>
      <c r="M593" s="264"/>
      <c r="N593" s="265"/>
      <c r="O593" s="265"/>
      <c r="P593" s="265"/>
      <c r="Q593" s="265"/>
      <c r="R593" s="265"/>
      <c r="S593" s="265"/>
      <c r="T593" s="26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7" t="s">
        <v>170</v>
      </c>
      <c r="AU593" s="267" t="s">
        <v>82</v>
      </c>
      <c r="AV593" s="15" t="s">
        <v>80</v>
      </c>
      <c r="AW593" s="15" t="s">
        <v>33</v>
      </c>
      <c r="AX593" s="15" t="s">
        <v>72</v>
      </c>
      <c r="AY593" s="267" t="s">
        <v>157</v>
      </c>
    </row>
    <row r="594" s="13" customFormat="1">
      <c r="A594" s="13"/>
      <c r="B594" s="236"/>
      <c r="C594" s="237"/>
      <c r="D594" s="229" t="s">
        <v>170</v>
      </c>
      <c r="E594" s="238" t="s">
        <v>19</v>
      </c>
      <c r="F594" s="239" t="s">
        <v>635</v>
      </c>
      <c r="G594" s="237"/>
      <c r="H594" s="240">
        <v>39.299999999999997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170</v>
      </c>
      <c r="AU594" s="246" t="s">
        <v>82</v>
      </c>
      <c r="AV594" s="13" t="s">
        <v>82</v>
      </c>
      <c r="AW594" s="13" t="s">
        <v>33</v>
      </c>
      <c r="AX594" s="13" t="s">
        <v>72</v>
      </c>
      <c r="AY594" s="246" t="s">
        <v>157</v>
      </c>
    </row>
    <row r="595" s="16" customFormat="1">
      <c r="A595" s="16"/>
      <c r="B595" s="278"/>
      <c r="C595" s="279"/>
      <c r="D595" s="229" t="s">
        <v>170</v>
      </c>
      <c r="E595" s="280" t="s">
        <v>19</v>
      </c>
      <c r="F595" s="281" t="s">
        <v>419</v>
      </c>
      <c r="G595" s="279"/>
      <c r="H595" s="282">
        <v>39.299999999999997</v>
      </c>
      <c r="I595" s="283"/>
      <c r="J595" s="279"/>
      <c r="K595" s="279"/>
      <c r="L595" s="284"/>
      <c r="M595" s="285"/>
      <c r="N595" s="286"/>
      <c r="O595" s="286"/>
      <c r="P595" s="286"/>
      <c r="Q595" s="286"/>
      <c r="R595" s="286"/>
      <c r="S595" s="286"/>
      <c r="T595" s="287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88" t="s">
        <v>170</v>
      </c>
      <c r="AU595" s="288" t="s">
        <v>82</v>
      </c>
      <c r="AV595" s="16" t="s">
        <v>178</v>
      </c>
      <c r="AW595" s="16" t="s">
        <v>33</v>
      </c>
      <c r="AX595" s="16" t="s">
        <v>72</v>
      </c>
      <c r="AY595" s="288" t="s">
        <v>157</v>
      </c>
    </row>
    <row r="596" s="15" customFormat="1">
      <c r="A596" s="15"/>
      <c r="B596" s="258"/>
      <c r="C596" s="259"/>
      <c r="D596" s="229" t="s">
        <v>170</v>
      </c>
      <c r="E596" s="260" t="s">
        <v>19</v>
      </c>
      <c r="F596" s="261" t="s">
        <v>680</v>
      </c>
      <c r="G596" s="259"/>
      <c r="H596" s="260" t="s">
        <v>19</v>
      </c>
      <c r="I596" s="262"/>
      <c r="J596" s="259"/>
      <c r="K596" s="259"/>
      <c r="L596" s="263"/>
      <c r="M596" s="264"/>
      <c r="N596" s="265"/>
      <c r="O596" s="265"/>
      <c r="P596" s="265"/>
      <c r="Q596" s="265"/>
      <c r="R596" s="265"/>
      <c r="S596" s="265"/>
      <c r="T596" s="26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7" t="s">
        <v>170</v>
      </c>
      <c r="AU596" s="267" t="s">
        <v>82</v>
      </c>
      <c r="AV596" s="15" t="s">
        <v>80</v>
      </c>
      <c r="AW596" s="15" t="s">
        <v>33</v>
      </c>
      <c r="AX596" s="15" t="s">
        <v>72</v>
      </c>
      <c r="AY596" s="267" t="s">
        <v>157</v>
      </c>
    </row>
    <row r="597" s="15" customFormat="1">
      <c r="A597" s="15"/>
      <c r="B597" s="258"/>
      <c r="C597" s="259"/>
      <c r="D597" s="229" t="s">
        <v>170</v>
      </c>
      <c r="E597" s="260" t="s">
        <v>19</v>
      </c>
      <c r="F597" s="261" t="s">
        <v>645</v>
      </c>
      <c r="G597" s="259"/>
      <c r="H597" s="260" t="s">
        <v>19</v>
      </c>
      <c r="I597" s="262"/>
      <c r="J597" s="259"/>
      <c r="K597" s="259"/>
      <c r="L597" s="263"/>
      <c r="M597" s="264"/>
      <c r="N597" s="265"/>
      <c r="O597" s="265"/>
      <c r="P597" s="265"/>
      <c r="Q597" s="265"/>
      <c r="R597" s="265"/>
      <c r="S597" s="265"/>
      <c r="T597" s="26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7" t="s">
        <v>170</v>
      </c>
      <c r="AU597" s="267" t="s">
        <v>82</v>
      </c>
      <c r="AV597" s="15" t="s">
        <v>80</v>
      </c>
      <c r="AW597" s="15" t="s">
        <v>33</v>
      </c>
      <c r="AX597" s="15" t="s">
        <v>72</v>
      </c>
      <c r="AY597" s="267" t="s">
        <v>157</v>
      </c>
    </row>
    <row r="598" s="13" customFormat="1">
      <c r="A598" s="13"/>
      <c r="B598" s="236"/>
      <c r="C598" s="237"/>
      <c r="D598" s="229" t="s">
        <v>170</v>
      </c>
      <c r="E598" s="238" t="s">
        <v>19</v>
      </c>
      <c r="F598" s="239" t="s">
        <v>637</v>
      </c>
      <c r="G598" s="237"/>
      <c r="H598" s="240">
        <v>49.200000000000003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6" t="s">
        <v>170</v>
      </c>
      <c r="AU598" s="246" t="s">
        <v>82</v>
      </c>
      <c r="AV598" s="13" t="s">
        <v>82</v>
      </c>
      <c r="AW598" s="13" t="s">
        <v>33</v>
      </c>
      <c r="AX598" s="13" t="s">
        <v>72</v>
      </c>
      <c r="AY598" s="246" t="s">
        <v>157</v>
      </c>
    </row>
    <row r="599" s="15" customFormat="1">
      <c r="A599" s="15"/>
      <c r="B599" s="258"/>
      <c r="C599" s="259"/>
      <c r="D599" s="229" t="s">
        <v>170</v>
      </c>
      <c r="E599" s="260" t="s">
        <v>19</v>
      </c>
      <c r="F599" s="261" t="s">
        <v>681</v>
      </c>
      <c r="G599" s="259"/>
      <c r="H599" s="260" t="s">
        <v>19</v>
      </c>
      <c r="I599" s="262"/>
      <c r="J599" s="259"/>
      <c r="K599" s="259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170</v>
      </c>
      <c r="AU599" s="267" t="s">
        <v>82</v>
      </c>
      <c r="AV599" s="15" t="s">
        <v>80</v>
      </c>
      <c r="AW599" s="15" t="s">
        <v>33</v>
      </c>
      <c r="AX599" s="15" t="s">
        <v>72</v>
      </c>
      <c r="AY599" s="267" t="s">
        <v>157</v>
      </c>
    </row>
    <row r="600" s="15" customFormat="1">
      <c r="A600" s="15"/>
      <c r="B600" s="258"/>
      <c r="C600" s="259"/>
      <c r="D600" s="229" t="s">
        <v>170</v>
      </c>
      <c r="E600" s="260" t="s">
        <v>19</v>
      </c>
      <c r="F600" s="261" t="s">
        <v>639</v>
      </c>
      <c r="G600" s="259"/>
      <c r="H600" s="260" t="s">
        <v>19</v>
      </c>
      <c r="I600" s="262"/>
      <c r="J600" s="259"/>
      <c r="K600" s="259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170</v>
      </c>
      <c r="AU600" s="267" t="s">
        <v>82</v>
      </c>
      <c r="AV600" s="15" t="s">
        <v>80</v>
      </c>
      <c r="AW600" s="15" t="s">
        <v>33</v>
      </c>
      <c r="AX600" s="15" t="s">
        <v>72</v>
      </c>
      <c r="AY600" s="267" t="s">
        <v>157</v>
      </c>
    </row>
    <row r="601" s="13" customFormat="1">
      <c r="A601" s="13"/>
      <c r="B601" s="236"/>
      <c r="C601" s="237"/>
      <c r="D601" s="229" t="s">
        <v>170</v>
      </c>
      <c r="E601" s="238" t="s">
        <v>19</v>
      </c>
      <c r="F601" s="239" t="s">
        <v>8</v>
      </c>
      <c r="G601" s="237"/>
      <c r="H601" s="240">
        <v>12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170</v>
      </c>
      <c r="AU601" s="246" t="s">
        <v>82</v>
      </c>
      <c r="AV601" s="13" t="s">
        <v>82</v>
      </c>
      <c r="AW601" s="13" t="s">
        <v>33</v>
      </c>
      <c r="AX601" s="13" t="s">
        <v>72</v>
      </c>
      <c r="AY601" s="246" t="s">
        <v>157</v>
      </c>
    </row>
    <row r="602" s="15" customFormat="1">
      <c r="A602" s="15"/>
      <c r="B602" s="258"/>
      <c r="C602" s="259"/>
      <c r="D602" s="229" t="s">
        <v>170</v>
      </c>
      <c r="E602" s="260" t="s">
        <v>19</v>
      </c>
      <c r="F602" s="261" t="s">
        <v>640</v>
      </c>
      <c r="G602" s="259"/>
      <c r="H602" s="260" t="s">
        <v>19</v>
      </c>
      <c r="I602" s="262"/>
      <c r="J602" s="259"/>
      <c r="K602" s="259"/>
      <c r="L602" s="263"/>
      <c r="M602" s="264"/>
      <c r="N602" s="265"/>
      <c r="O602" s="265"/>
      <c r="P602" s="265"/>
      <c r="Q602" s="265"/>
      <c r="R602" s="265"/>
      <c r="S602" s="265"/>
      <c r="T602" s="26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7" t="s">
        <v>170</v>
      </c>
      <c r="AU602" s="267" t="s">
        <v>82</v>
      </c>
      <c r="AV602" s="15" t="s">
        <v>80</v>
      </c>
      <c r="AW602" s="15" t="s">
        <v>33</v>
      </c>
      <c r="AX602" s="15" t="s">
        <v>72</v>
      </c>
      <c r="AY602" s="267" t="s">
        <v>157</v>
      </c>
    </row>
    <row r="603" s="13" customFormat="1">
      <c r="A603" s="13"/>
      <c r="B603" s="236"/>
      <c r="C603" s="237"/>
      <c r="D603" s="229" t="s">
        <v>170</v>
      </c>
      <c r="E603" s="238" t="s">
        <v>19</v>
      </c>
      <c r="F603" s="239" t="s">
        <v>641</v>
      </c>
      <c r="G603" s="237"/>
      <c r="H603" s="240">
        <v>16.050000000000001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170</v>
      </c>
      <c r="AU603" s="246" t="s">
        <v>82</v>
      </c>
      <c r="AV603" s="13" t="s">
        <v>82</v>
      </c>
      <c r="AW603" s="13" t="s">
        <v>33</v>
      </c>
      <c r="AX603" s="13" t="s">
        <v>72</v>
      </c>
      <c r="AY603" s="246" t="s">
        <v>157</v>
      </c>
    </row>
    <row r="604" s="15" customFormat="1">
      <c r="A604" s="15"/>
      <c r="B604" s="258"/>
      <c r="C604" s="259"/>
      <c r="D604" s="229" t="s">
        <v>170</v>
      </c>
      <c r="E604" s="260" t="s">
        <v>19</v>
      </c>
      <c r="F604" s="261" t="s">
        <v>642</v>
      </c>
      <c r="G604" s="259"/>
      <c r="H604" s="260" t="s">
        <v>19</v>
      </c>
      <c r="I604" s="262"/>
      <c r="J604" s="259"/>
      <c r="K604" s="259"/>
      <c r="L604" s="263"/>
      <c r="M604" s="264"/>
      <c r="N604" s="265"/>
      <c r="O604" s="265"/>
      <c r="P604" s="265"/>
      <c r="Q604" s="265"/>
      <c r="R604" s="265"/>
      <c r="S604" s="265"/>
      <c r="T604" s="26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7" t="s">
        <v>170</v>
      </c>
      <c r="AU604" s="267" t="s">
        <v>82</v>
      </c>
      <c r="AV604" s="15" t="s">
        <v>80</v>
      </c>
      <c r="AW604" s="15" t="s">
        <v>33</v>
      </c>
      <c r="AX604" s="15" t="s">
        <v>72</v>
      </c>
      <c r="AY604" s="267" t="s">
        <v>157</v>
      </c>
    </row>
    <row r="605" s="13" customFormat="1">
      <c r="A605" s="13"/>
      <c r="B605" s="236"/>
      <c r="C605" s="237"/>
      <c r="D605" s="229" t="s">
        <v>170</v>
      </c>
      <c r="E605" s="238" t="s">
        <v>19</v>
      </c>
      <c r="F605" s="239" t="s">
        <v>643</v>
      </c>
      <c r="G605" s="237"/>
      <c r="H605" s="240">
        <v>7.6399999999999997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170</v>
      </c>
      <c r="AU605" s="246" t="s">
        <v>82</v>
      </c>
      <c r="AV605" s="13" t="s">
        <v>82</v>
      </c>
      <c r="AW605" s="13" t="s">
        <v>33</v>
      </c>
      <c r="AX605" s="13" t="s">
        <v>72</v>
      </c>
      <c r="AY605" s="246" t="s">
        <v>157</v>
      </c>
    </row>
    <row r="606" s="16" customFormat="1">
      <c r="A606" s="16"/>
      <c r="B606" s="278"/>
      <c r="C606" s="279"/>
      <c r="D606" s="229" t="s">
        <v>170</v>
      </c>
      <c r="E606" s="280" t="s">
        <v>19</v>
      </c>
      <c r="F606" s="281" t="s">
        <v>419</v>
      </c>
      <c r="G606" s="279"/>
      <c r="H606" s="282">
        <v>84.890000000000001</v>
      </c>
      <c r="I606" s="283"/>
      <c r="J606" s="279"/>
      <c r="K606" s="279"/>
      <c r="L606" s="284"/>
      <c r="M606" s="285"/>
      <c r="N606" s="286"/>
      <c r="O606" s="286"/>
      <c r="P606" s="286"/>
      <c r="Q606" s="286"/>
      <c r="R606" s="286"/>
      <c r="S606" s="286"/>
      <c r="T606" s="287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88" t="s">
        <v>170</v>
      </c>
      <c r="AU606" s="288" t="s">
        <v>82</v>
      </c>
      <c r="AV606" s="16" t="s">
        <v>178</v>
      </c>
      <c r="AW606" s="16" t="s">
        <v>33</v>
      </c>
      <c r="AX606" s="16" t="s">
        <v>72</v>
      </c>
      <c r="AY606" s="288" t="s">
        <v>157</v>
      </c>
    </row>
    <row r="607" s="15" customFormat="1">
      <c r="A607" s="15"/>
      <c r="B607" s="258"/>
      <c r="C607" s="259"/>
      <c r="D607" s="229" t="s">
        <v>170</v>
      </c>
      <c r="E607" s="260" t="s">
        <v>19</v>
      </c>
      <c r="F607" s="261" t="s">
        <v>644</v>
      </c>
      <c r="G607" s="259"/>
      <c r="H607" s="260" t="s">
        <v>19</v>
      </c>
      <c r="I607" s="262"/>
      <c r="J607" s="259"/>
      <c r="K607" s="259"/>
      <c r="L607" s="263"/>
      <c r="M607" s="264"/>
      <c r="N607" s="265"/>
      <c r="O607" s="265"/>
      <c r="P607" s="265"/>
      <c r="Q607" s="265"/>
      <c r="R607" s="265"/>
      <c r="S607" s="265"/>
      <c r="T607" s="26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7" t="s">
        <v>170</v>
      </c>
      <c r="AU607" s="267" t="s">
        <v>82</v>
      </c>
      <c r="AV607" s="15" t="s">
        <v>80</v>
      </c>
      <c r="AW607" s="15" t="s">
        <v>33</v>
      </c>
      <c r="AX607" s="15" t="s">
        <v>72</v>
      </c>
      <c r="AY607" s="267" t="s">
        <v>157</v>
      </c>
    </row>
    <row r="608" s="15" customFormat="1">
      <c r="A608" s="15"/>
      <c r="B608" s="258"/>
      <c r="C608" s="259"/>
      <c r="D608" s="229" t="s">
        <v>170</v>
      </c>
      <c r="E608" s="260" t="s">
        <v>19</v>
      </c>
      <c r="F608" s="261" t="s">
        <v>645</v>
      </c>
      <c r="G608" s="259"/>
      <c r="H608" s="260" t="s">
        <v>19</v>
      </c>
      <c r="I608" s="262"/>
      <c r="J608" s="259"/>
      <c r="K608" s="259"/>
      <c r="L608" s="263"/>
      <c r="M608" s="264"/>
      <c r="N608" s="265"/>
      <c r="O608" s="265"/>
      <c r="P608" s="265"/>
      <c r="Q608" s="265"/>
      <c r="R608" s="265"/>
      <c r="S608" s="265"/>
      <c r="T608" s="26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7" t="s">
        <v>170</v>
      </c>
      <c r="AU608" s="267" t="s">
        <v>82</v>
      </c>
      <c r="AV608" s="15" t="s">
        <v>80</v>
      </c>
      <c r="AW608" s="15" t="s">
        <v>33</v>
      </c>
      <c r="AX608" s="15" t="s">
        <v>72</v>
      </c>
      <c r="AY608" s="267" t="s">
        <v>157</v>
      </c>
    </row>
    <row r="609" s="13" customFormat="1">
      <c r="A609" s="13"/>
      <c r="B609" s="236"/>
      <c r="C609" s="237"/>
      <c r="D609" s="229" t="s">
        <v>170</v>
      </c>
      <c r="E609" s="238" t="s">
        <v>19</v>
      </c>
      <c r="F609" s="239" t="s">
        <v>646</v>
      </c>
      <c r="G609" s="237"/>
      <c r="H609" s="240">
        <v>38.310000000000002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170</v>
      </c>
      <c r="AU609" s="246" t="s">
        <v>82</v>
      </c>
      <c r="AV609" s="13" t="s">
        <v>82</v>
      </c>
      <c r="AW609" s="13" t="s">
        <v>33</v>
      </c>
      <c r="AX609" s="13" t="s">
        <v>72</v>
      </c>
      <c r="AY609" s="246" t="s">
        <v>157</v>
      </c>
    </row>
    <row r="610" s="15" customFormat="1">
      <c r="A610" s="15"/>
      <c r="B610" s="258"/>
      <c r="C610" s="259"/>
      <c r="D610" s="229" t="s">
        <v>170</v>
      </c>
      <c r="E610" s="260" t="s">
        <v>19</v>
      </c>
      <c r="F610" s="261" t="s">
        <v>647</v>
      </c>
      <c r="G610" s="259"/>
      <c r="H610" s="260" t="s">
        <v>19</v>
      </c>
      <c r="I610" s="262"/>
      <c r="J610" s="259"/>
      <c r="K610" s="259"/>
      <c r="L610" s="263"/>
      <c r="M610" s="264"/>
      <c r="N610" s="265"/>
      <c r="O610" s="265"/>
      <c r="P610" s="265"/>
      <c r="Q610" s="265"/>
      <c r="R610" s="265"/>
      <c r="S610" s="265"/>
      <c r="T610" s="26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7" t="s">
        <v>170</v>
      </c>
      <c r="AU610" s="267" t="s">
        <v>82</v>
      </c>
      <c r="AV610" s="15" t="s">
        <v>80</v>
      </c>
      <c r="AW610" s="15" t="s">
        <v>33</v>
      </c>
      <c r="AX610" s="15" t="s">
        <v>72</v>
      </c>
      <c r="AY610" s="267" t="s">
        <v>157</v>
      </c>
    </row>
    <row r="611" s="15" customFormat="1">
      <c r="A611" s="15"/>
      <c r="B611" s="258"/>
      <c r="C611" s="259"/>
      <c r="D611" s="229" t="s">
        <v>170</v>
      </c>
      <c r="E611" s="260" t="s">
        <v>19</v>
      </c>
      <c r="F611" s="261" t="s">
        <v>648</v>
      </c>
      <c r="G611" s="259"/>
      <c r="H611" s="260" t="s">
        <v>19</v>
      </c>
      <c r="I611" s="262"/>
      <c r="J611" s="259"/>
      <c r="K611" s="259"/>
      <c r="L611" s="263"/>
      <c r="M611" s="264"/>
      <c r="N611" s="265"/>
      <c r="O611" s="265"/>
      <c r="P611" s="265"/>
      <c r="Q611" s="265"/>
      <c r="R611" s="265"/>
      <c r="S611" s="265"/>
      <c r="T611" s="26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7" t="s">
        <v>170</v>
      </c>
      <c r="AU611" s="267" t="s">
        <v>82</v>
      </c>
      <c r="AV611" s="15" t="s">
        <v>80</v>
      </c>
      <c r="AW611" s="15" t="s">
        <v>33</v>
      </c>
      <c r="AX611" s="15" t="s">
        <v>72</v>
      </c>
      <c r="AY611" s="267" t="s">
        <v>157</v>
      </c>
    </row>
    <row r="612" s="13" customFormat="1">
      <c r="A612" s="13"/>
      <c r="B612" s="236"/>
      <c r="C612" s="237"/>
      <c r="D612" s="229" t="s">
        <v>170</v>
      </c>
      <c r="E612" s="238" t="s">
        <v>19</v>
      </c>
      <c r="F612" s="239" t="s">
        <v>649</v>
      </c>
      <c r="G612" s="237"/>
      <c r="H612" s="240">
        <v>19.5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170</v>
      </c>
      <c r="AU612" s="246" t="s">
        <v>82</v>
      </c>
      <c r="AV612" s="13" t="s">
        <v>82</v>
      </c>
      <c r="AW612" s="13" t="s">
        <v>33</v>
      </c>
      <c r="AX612" s="13" t="s">
        <v>72</v>
      </c>
      <c r="AY612" s="246" t="s">
        <v>157</v>
      </c>
    </row>
    <row r="613" s="15" customFormat="1">
      <c r="A613" s="15"/>
      <c r="B613" s="258"/>
      <c r="C613" s="259"/>
      <c r="D613" s="229" t="s">
        <v>170</v>
      </c>
      <c r="E613" s="260" t="s">
        <v>19</v>
      </c>
      <c r="F613" s="261" t="s">
        <v>650</v>
      </c>
      <c r="G613" s="259"/>
      <c r="H613" s="260" t="s">
        <v>19</v>
      </c>
      <c r="I613" s="262"/>
      <c r="J613" s="259"/>
      <c r="K613" s="259"/>
      <c r="L613" s="263"/>
      <c r="M613" s="264"/>
      <c r="N613" s="265"/>
      <c r="O613" s="265"/>
      <c r="P613" s="265"/>
      <c r="Q613" s="265"/>
      <c r="R613" s="265"/>
      <c r="S613" s="265"/>
      <c r="T613" s="26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7" t="s">
        <v>170</v>
      </c>
      <c r="AU613" s="267" t="s">
        <v>82</v>
      </c>
      <c r="AV613" s="15" t="s">
        <v>80</v>
      </c>
      <c r="AW613" s="15" t="s">
        <v>33</v>
      </c>
      <c r="AX613" s="15" t="s">
        <v>72</v>
      </c>
      <c r="AY613" s="267" t="s">
        <v>157</v>
      </c>
    </row>
    <row r="614" s="13" customFormat="1">
      <c r="A614" s="13"/>
      <c r="B614" s="236"/>
      <c r="C614" s="237"/>
      <c r="D614" s="229" t="s">
        <v>170</v>
      </c>
      <c r="E614" s="238" t="s">
        <v>19</v>
      </c>
      <c r="F614" s="239" t="s">
        <v>651</v>
      </c>
      <c r="G614" s="237"/>
      <c r="H614" s="240">
        <v>22.940000000000001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6" t="s">
        <v>170</v>
      </c>
      <c r="AU614" s="246" t="s">
        <v>82</v>
      </c>
      <c r="AV614" s="13" t="s">
        <v>82</v>
      </c>
      <c r="AW614" s="13" t="s">
        <v>33</v>
      </c>
      <c r="AX614" s="13" t="s">
        <v>72</v>
      </c>
      <c r="AY614" s="246" t="s">
        <v>157</v>
      </c>
    </row>
    <row r="615" s="15" customFormat="1">
      <c r="A615" s="15"/>
      <c r="B615" s="258"/>
      <c r="C615" s="259"/>
      <c r="D615" s="229" t="s">
        <v>170</v>
      </c>
      <c r="E615" s="260" t="s">
        <v>19</v>
      </c>
      <c r="F615" s="261" t="s">
        <v>652</v>
      </c>
      <c r="G615" s="259"/>
      <c r="H615" s="260" t="s">
        <v>19</v>
      </c>
      <c r="I615" s="262"/>
      <c r="J615" s="259"/>
      <c r="K615" s="259"/>
      <c r="L615" s="263"/>
      <c r="M615" s="264"/>
      <c r="N615" s="265"/>
      <c r="O615" s="265"/>
      <c r="P615" s="265"/>
      <c r="Q615" s="265"/>
      <c r="R615" s="265"/>
      <c r="S615" s="265"/>
      <c r="T615" s="266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7" t="s">
        <v>170</v>
      </c>
      <c r="AU615" s="267" t="s">
        <v>82</v>
      </c>
      <c r="AV615" s="15" t="s">
        <v>80</v>
      </c>
      <c r="AW615" s="15" t="s">
        <v>33</v>
      </c>
      <c r="AX615" s="15" t="s">
        <v>72</v>
      </c>
      <c r="AY615" s="267" t="s">
        <v>157</v>
      </c>
    </row>
    <row r="616" s="13" customFormat="1">
      <c r="A616" s="13"/>
      <c r="B616" s="236"/>
      <c r="C616" s="237"/>
      <c r="D616" s="229" t="s">
        <v>170</v>
      </c>
      <c r="E616" s="238" t="s">
        <v>19</v>
      </c>
      <c r="F616" s="239" t="s">
        <v>682</v>
      </c>
      <c r="G616" s="237"/>
      <c r="H616" s="240">
        <v>9.0999999999999996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6" t="s">
        <v>170</v>
      </c>
      <c r="AU616" s="246" t="s">
        <v>82</v>
      </c>
      <c r="AV616" s="13" t="s">
        <v>82</v>
      </c>
      <c r="AW616" s="13" t="s">
        <v>33</v>
      </c>
      <c r="AX616" s="13" t="s">
        <v>72</v>
      </c>
      <c r="AY616" s="246" t="s">
        <v>157</v>
      </c>
    </row>
    <row r="617" s="15" customFormat="1">
      <c r="A617" s="15"/>
      <c r="B617" s="258"/>
      <c r="C617" s="259"/>
      <c r="D617" s="229" t="s">
        <v>170</v>
      </c>
      <c r="E617" s="260" t="s">
        <v>19</v>
      </c>
      <c r="F617" s="261" t="s">
        <v>654</v>
      </c>
      <c r="G617" s="259"/>
      <c r="H617" s="260" t="s">
        <v>19</v>
      </c>
      <c r="I617" s="262"/>
      <c r="J617" s="259"/>
      <c r="K617" s="259"/>
      <c r="L617" s="263"/>
      <c r="M617" s="264"/>
      <c r="N617" s="265"/>
      <c r="O617" s="265"/>
      <c r="P617" s="265"/>
      <c r="Q617" s="265"/>
      <c r="R617" s="265"/>
      <c r="S617" s="265"/>
      <c r="T617" s="26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7" t="s">
        <v>170</v>
      </c>
      <c r="AU617" s="267" t="s">
        <v>82</v>
      </c>
      <c r="AV617" s="15" t="s">
        <v>80</v>
      </c>
      <c r="AW617" s="15" t="s">
        <v>33</v>
      </c>
      <c r="AX617" s="15" t="s">
        <v>72</v>
      </c>
      <c r="AY617" s="267" t="s">
        <v>157</v>
      </c>
    </row>
    <row r="618" s="13" customFormat="1">
      <c r="A618" s="13"/>
      <c r="B618" s="236"/>
      <c r="C618" s="237"/>
      <c r="D618" s="229" t="s">
        <v>170</v>
      </c>
      <c r="E618" s="238" t="s">
        <v>19</v>
      </c>
      <c r="F618" s="239" t="s">
        <v>655</v>
      </c>
      <c r="G618" s="237"/>
      <c r="H618" s="240">
        <v>12.43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170</v>
      </c>
      <c r="AU618" s="246" t="s">
        <v>82</v>
      </c>
      <c r="AV618" s="13" t="s">
        <v>82</v>
      </c>
      <c r="AW618" s="13" t="s">
        <v>33</v>
      </c>
      <c r="AX618" s="13" t="s">
        <v>72</v>
      </c>
      <c r="AY618" s="246" t="s">
        <v>157</v>
      </c>
    </row>
    <row r="619" s="15" customFormat="1">
      <c r="A619" s="15"/>
      <c r="B619" s="258"/>
      <c r="C619" s="259"/>
      <c r="D619" s="229" t="s">
        <v>170</v>
      </c>
      <c r="E619" s="260" t="s">
        <v>19</v>
      </c>
      <c r="F619" s="261" t="s">
        <v>654</v>
      </c>
      <c r="G619" s="259"/>
      <c r="H619" s="260" t="s">
        <v>19</v>
      </c>
      <c r="I619" s="262"/>
      <c r="J619" s="259"/>
      <c r="K619" s="259"/>
      <c r="L619" s="263"/>
      <c r="M619" s="264"/>
      <c r="N619" s="265"/>
      <c r="O619" s="265"/>
      <c r="P619" s="265"/>
      <c r="Q619" s="265"/>
      <c r="R619" s="265"/>
      <c r="S619" s="265"/>
      <c r="T619" s="26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7" t="s">
        <v>170</v>
      </c>
      <c r="AU619" s="267" t="s">
        <v>82</v>
      </c>
      <c r="AV619" s="15" t="s">
        <v>80</v>
      </c>
      <c r="AW619" s="15" t="s">
        <v>33</v>
      </c>
      <c r="AX619" s="15" t="s">
        <v>72</v>
      </c>
      <c r="AY619" s="267" t="s">
        <v>157</v>
      </c>
    </row>
    <row r="620" s="13" customFormat="1">
      <c r="A620" s="13"/>
      <c r="B620" s="236"/>
      <c r="C620" s="237"/>
      <c r="D620" s="229" t="s">
        <v>170</v>
      </c>
      <c r="E620" s="238" t="s">
        <v>19</v>
      </c>
      <c r="F620" s="239" t="s">
        <v>656</v>
      </c>
      <c r="G620" s="237"/>
      <c r="H620" s="240">
        <v>10.800000000000001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170</v>
      </c>
      <c r="AU620" s="246" t="s">
        <v>82</v>
      </c>
      <c r="AV620" s="13" t="s">
        <v>82</v>
      </c>
      <c r="AW620" s="13" t="s">
        <v>33</v>
      </c>
      <c r="AX620" s="13" t="s">
        <v>72</v>
      </c>
      <c r="AY620" s="246" t="s">
        <v>157</v>
      </c>
    </row>
    <row r="621" s="16" customFormat="1">
      <c r="A621" s="16"/>
      <c r="B621" s="278"/>
      <c r="C621" s="279"/>
      <c r="D621" s="229" t="s">
        <v>170</v>
      </c>
      <c r="E621" s="280" t="s">
        <v>19</v>
      </c>
      <c r="F621" s="281" t="s">
        <v>419</v>
      </c>
      <c r="G621" s="279"/>
      <c r="H621" s="282">
        <v>113.08</v>
      </c>
      <c r="I621" s="283"/>
      <c r="J621" s="279"/>
      <c r="K621" s="279"/>
      <c r="L621" s="284"/>
      <c r="M621" s="285"/>
      <c r="N621" s="286"/>
      <c r="O621" s="286"/>
      <c r="P621" s="286"/>
      <c r="Q621" s="286"/>
      <c r="R621" s="286"/>
      <c r="S621" s="286"/>
      <c r="T621" s="287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88" t="s">
        <v>170</v>
      </c>
      <c r="AU621" s="288" t="s">
        <v>82</v>
      </c>
      <c r="AV621" s="16" t="s">
        <v>178</v>
      </c>
      <c r="AW621" s="16" t="s">
        <v>33</v>
      </c>
      <c r="AX621" s="16" t="s">
        <v>72</v>
      </c>
      <c r="AY621" s="288" t="s">
        <v>157</v>
      </c>
    </row>
    <row r="622" s="15" customFormat="1">
      <c r="A622" s="15"/>
      <c r="B622" s="258"/>
      <c r="C622" s="259"/>
      <c r="D622" s="229" t="s">
        <v>170</v>
      </c>
      <c r="E622" s="260" t="s">
        <v>19</v>
      </c>
      <c r="F622" s="261" t="s">
        <v>657</v>
      </c>
      <c r="G622" s="259"/>
      <c r="H622" s="260" t="s">
        <v>19</v>
      </c>
      <c r="I622" s="262"/>
      <c r="J622" s="259"/>
      <c r="K622" s="259"/>
      <c r="L622" s="263"/>
      <c r="M622" s="264"/>
      <c r="N622" s="265"/>
      <c r="O622" s="265"/>
      <c r="P622" s="265"/>
      <c r="Q622" s="265"/>
      <c r="R622" s="265"/>
      <c r="S622" s="265"/>
      <c r="T622" s="26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7" t="s">
        <v>170</v>
      </c>
      <c r="AU622" s="267" t="s">
        <v>82</v>
      </c>
      <c r="AV622" s="15" t="s">
        <v>80</v>
      </c>
      <c r="AW622" s="15" t="s">
        <v>33</v>
      </c>
      <c r="AX622" s="15" t="s">
        <v>72</v>
      </c>
      <c r="AY622" s="267" t="s">
        <v>157</v>
      </c>
    </row>
    <row r="623" s="15" customFormat="1">
      <c r="A623" s="15"/>
      <c r="B623" s="258"/>
      <c r="C623" s="259"/>
      <c r="D623" s="229" t="s">
        <v>170</v>
      </c>
      <c r="E623" s="260" t="s">
        <v>19</v>
      </c>
      <c r="F623" s="261" t="s">
        <v>654</v>
      </c>
      <c r="G623" s="259"/>
      <c r="H623" s="260" t="s">
        <v>19</v>
      </c>
      <c r="I623" s="262"/>
      <c r="J623" s="259"/>
      <c r="K623" s="259"/>
      <c r="L623" s="263"/>
      <c r="M623" s="264"/>
      <c r="N623" s="265"/>
      <c r="O623" s="265"/>
      <c r="P623" s="265"/>
      <c r="Q623" s="265"/>
      <c r="R623" s="265"/>
      <c r="S623" s="265"/>
      <c r="T623" s="26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7" t="s">
        <v>170</v>
      </c>
      <c r="AU623" s="267" t="s">
        <v>82</v>
      </c>
      <c r="AV623" s="15" t="s">
        <v>80</v>
      </c>
      <c r="AW623" s="15" t="s">
        <v>33</v>
      </c>
      <c r="AX623" s="15" t="s">
        <v>72</v>
      </c>
      <c r="AY623" s="267" t="s">
        <v>157</v>
      </c>
    </row>
    <row r="624" s="13" customFormat="1">
      <c r="A624" s="13"/>
      <c r="B624" s="236"/>
      <c r="C624" s="237"/>
      <c r="D624" s="229" t="s">
        <v>170</v>
      </c>
      <c r="E624" s="238" t="s">
        <v>19</v>
      </c>
      <c r="F624" s="239" t="s">
        <v>658</v>
      </c>
      <c r="G624" s="237"/>
      <c r="H624" s="240">
        <v>55.539999999999999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170</v>
      </c>
      <c r="AU624" s="246" t="s">
        <v>82</v>
      </c>
      <c r="AV624" s="13" t="s">
        <v>82</v>
      </c>
      <c r="AW624" s="13" t="s">
        <v>33</v>
      </c>
      <c r="AX624" s="13" t="s">
        <v>72</v>
      </c>
      <c r="AY624" s="246" t="s">
        <v>157</v>
      </c>
    </row>
    <row r="625" s="15" customFormat="1">
      <c r="A625" s="15"/>
      <c r="B625" s="258"/>
      <c r="C625" s="259"/>
      <c r="D625" s="229" t="s">
        <v>170</v>
      </c>
      <c r="E625" s="260" t="s">
        <v>19</v>
      </c>
      <c r="F625" s="261" t="s">
        <v>645</v>
      </c>
      <c r="G625" s="259"/>
      <c r="H625" s="260" t="s">
        <v>19</v>
      </c>
      <c r="I625" s="262"/>
      <c r="J625" s="259"/>
      <c r="K625" s="259"/>
      <c r="L625" s="263"/>
      <c r="M625" s="264"/>
      <c r="N625" s="265"/>
      <c r="O625" s="265"/>
      <c r="P625" s="265"/>
      <c r="Q625" s="265"/>
      <c r="R625" s="265"/>
      <c r="S625" s="265"/>
      <c r="T625" s="266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7" t="s">
        <v>170</v>
      </c>
      <c r="AU625" s="267" t="s">
        <v>82</v>
      </c>
      <c r="AV625" s="15" t="s">
        <v>80</v>
      </c>
      <c r="AW625" s="15" t="s">
        <v>33</v>
      </c>
      <c r="AX625" s="15" t="s">
        <v>72</v>
      </c>
      <c r="AY625" s="267" t="s">
        <v>157</v>
      </c>
    </row>
    <row r="626" s="13" customFormat="1">
      <c r="A626" s="13"/>
      <c r="B626" s="236"/>
      <c r="C626" s="237"/>
      <c r="D626" s="229" t="s">
        <v>170</v>
      </c>
      <c r="E626" s="238" t="s">
        <v>19</v>
      </c>
      <c r="F626" s="239" t="s">
        <v>659</v>
      </c>
      <c r="G626" s="237"/>
      <c r="H626" s="240">
        <v>44.270000000000003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170</v>
      </c>
      <c r="AU626" s="246" t="s">
        <v>82</v>
      </c>
      <c r="AV626" s="13" t="s">
        <v>82</v>
      </c>
      <c r="AW626" s="13" t="s">
        <v>33</v>
      </c>
      <c r="AX626" s="13" t="s">
        <v>72</v>
      </c>
      <c r="AY626" s="246" t="s">
        <v>157</v>
      </c>
    </row>
    <row r="627" s="15" customFormat="1">
      <c r="A627" s="15"/>
      <c r="B627" s="258"/>
      <c r="C627" s="259"/>
      <c r="D627" s="229" t="s">
        <v>170</v>
      </c>
      <c r="E627" s="260" t="s">
        <v>19</v>
      </c>
      <c r="F627" s="261" t="s">
        <v>660</v>
      </c>
      <c r="G627" s="259"/>
      <c r="H627" s="260" t="s">
        <v>19</v>
      </c>
      <c r="I627" s="262"/>
      <c r="J627" s="259"/>
      <c r="K627" s="259"/>
      <c r="L627" s="263"/>
      <c r="M627" s="264"/>
      <c r="N627" s="265"/>
      <c r="O627" s="265"/>
      <c r="P627" s="265"/>
      <c r="Q627" s="265"/>
      <c r="R627" s="265"/>
      <c r="S627" s="265"/>
      <c r="T627" s="26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7" t="s">
        <v>170</v>
      </c>
      <c r="AU627" s="267" t="s">
        <v>82</v>
      </c>
      <c r="AV627" s="15" t="s">
        <v>80</v>
      </c>
      <c r="AW627" s="15" t="s">
        <v>33</v>
      </c>
      <c r="AX627" s="15" t="s">
        <v>72</v>
      </c>
      <c r="AY627" s="267" t="s">
        <v>157</v>
      </c>
    </row>
    <row r="628" s="15" customFormat="1">
      <c r="A628" s="15"/>
      <c r="B628" s="258"/>
      <c r="C628" s="259"/>
      <c r="D628" s="229" t="s">
        <v>170</v>
      </c>
      <c r="E628" s="260" t="s">
        <v>19</v>
      </c>
      <c r="F628" s="261" t="s">
        <v>648</v>
      </c>
      <c r="G628" s="259"/>
      <c r="H628" s="260" t="s">
        <v>19</v>
      </c>
      <c r="I628" s="262"/>
      <c r="J628" s="259"/>
      <c r="K628" s="259"/>
      <c r="L628" s="263"/>
      <c r="M628" s="264"/>
      <c r="N628" s="265"/>
      <c r="O628" s="265"/>
      <c r="P628" s="265"/>
      <c r="Q628" s="265"/>
      <c r="R628" s="265"/>
      <c r="S628" s="265"/>
      <c r="T628" s="26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7" t="s">
        <v>170</v>
      </c>
      <c r="AU628" s="267" t="s">
        <v>82</v>
      </c>
      <c r="AV628" s="15" t="s">
        <v>80</v>
      </c>
      <c r="AW628" s="15" t="s">
        <v>33</v>
      </c>
      <c r="AX628" s="15" t="s">
        <v>72</v>
      </c>
      <c r="AY628" s="267" t="s">
        <v>157</v>
      </c>
    </row>
    <row r="629" s="13" customFormat="1">
      <c r="A629" s="13"/>
      <c r="B629" s="236"/>
      <c r="C629" s="237"/>
      <c r="D629" s="229" t="s">
        <v>170</v>
      </c>
      <c r="E629" s="238" t="s">
        <v>19</v>
      </c>
      <c r="F629" s="239" t="s">
        <v>661</v>
      </c>
      <c r="G629" s="237"/>
      <c r="H629" s="240">
        <v>21.550000000000001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170</v>
      </c>
      <c r="AU629" s="246" t="s">
        <v>82</v>
      </c>
      <c r="AV629" s="13" t="s">
        <v>82</v>
      </c>
      <c r="AW629" s="13" t="s">
        <v>33</v>
      </c>
      <c r="AX629" s="13" t="s">
        <v>72</v>
      </c>
      <c r="AY629" s="246" t="s">
        <v>157</v>
      </c>
    </row>
    <row r="630" s="16" customFormat="1">
      <c r="A630" s="16"/>
      <c r="B630" s="278"/>
      <c r="C630" s="279"/>
      <c r="D630" s="229" t="s">
        <v>170</v>
      </c>
      <c r="E630" s="280" t="s">
        <v>19</v>
      </c>
      <c r="F630" s="281" t="s">
        <v>419</v>
      </c>
      <c r="G630" s="279"/>
      <c r="H630" s="282">
        <v>121.36</v>
      </c>
      <c r="I630" s="283"/>
      <c r="J630" s="279"/>
      <c r="K630" s="279"/>
      <c r="L630" s="284"/>
      <c r="M630" s="285"/>
      <c r="N630" s="286"/>
      <c r="O630" s="286"/>
      <c r="P630" s="286"/>
      <c r="Q630" s="286"/>
      <c r="R630" s="286"/>
      <c r="S630" s="286"/>
      <c r="T630" s="287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8" t="s">
        <v>170</v>
      </c>
      <c r="AU630" s="288" t="s">
        <v>82</v>
      </c>
      <c r="AV630" s="16" t="s">
        <v>178</v>
      </c>
      <c r="AW630" s="16" t="s">
        <v>33</v>
      </c>
      <c r="AX630" s="16" t="s">
        <v>72</v>
      </c>
      <c r="AY630" s="288" t="s">
        <v>157</v>
      </c>
    </row>
    <row r="631" s="14" customFormat="1">
      <c r="A631" s="14"/>
      <c r="B631" s="247"/>
      <c r="C631" s="248"/>
      <c r="D631" s="229" t="s">
        <v>170</v>
      </c>
      <c r="E631" s="249" t="s">
        <v>19</v>
      </c>
      <c r="F631" s="250" t="s">
        <v>172</v>
      </c>
      <c r="G631" s="248"/>
      <c r="H631" s="251">
        <v>358.63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7" t="s">
        <v>170</v>
      </c>
      <c r="AU631" s="257" t="s">
        <v>82</v>
      </c>
      <c r="AV631" s="14" t="s">
        <v>164</v>
      </c>
      <c r="AW631" s="14" t="s">
        <v>33</v>
      </c>
      <c r="AX631" s="14" t="s">
        <v>80</v>
      </c>
      <c r="AY631" s="257" t="s">
        <v>157</v>
      </c>
    </row>
    <row r="632" s="2" customFormat="1" ht="24.15" customHeight="1">
      <c r="A632" s="41"/>
      <c r="B632" s="42"/>
      <c r="C632" s="216" t="s">
        <v>683</v>
      </c>
      <c r="D632" s="216" t="s">
        <v>159</v>
      </c>
      <c r="E632" s="217" t="s">
        <v>684</v>
      </c>
      <c r="F632" s="218" t="s">
        <v>685</v>
      </c>
      <c r="G632" s="219" t="s">
        <v>225</v>
      </c>
      <c r="H632" s="220">
        <v>226.62000000000001</v>
      </c>
      <c r="I632" s="221"/>
      <c r="J632" s="222">
        <f>ROUND(I632*H632,2)</f>
        <v>0</v>
      </c>
      <c r="K632" s="218" t="s">
        <v>163</v>
      </c>
      <c r="L632" s="47"/>
      <c r="M632" s="223" t="s">
        <v>19</v>
      </c>
      <c r="N632" s="224" t="s">
        <v>43</v>
      </c>
      <c r="O632" s="87"/>
      <c r="P632" s="225">
        <f>O632*H632</f>
        <v>0</v>
      </c>
      <c r="Q632" s="225">
        <v>0</v>
      </c>
      <c r="R632" s="225">
        <f>Q632*H632</f>
        <v>0</v>
      </c>
      <c r="S632" s="225">
        <v>0</v>
      </c>
      <c r="T632" s="226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7" t="s">
        <v>295</v>
      </c>
      <c r="AT632" s="227" t="s">
        <v>159</v>
      </c>
      <c r="AU632" s="227" t="s">
        <v>82</v>
      </c>
      <c r="AY632" s="20" t="s">
        <v>157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0" t="s">
        <v>80</v>
      </c>
      <c r="BK632" s="228">
        <f>ROUND(I632*H632,2)</f>
        <v>0</v>
      </c>
      <c r="BL632" s="20" t="s">
        <v>295</v>
      </c>
      <c r="BM632" s="227" t="s">
        <v>686</v>
      </c>
    </row>
    <row r="633" s="2" customFormat="1">
      <c r="A633" s="41"/>
      <c r="B633" s="42"/>
      <c r="C633" s="43"/>
      <c r="D633" s="229" t="s">
        <v>166</v>
      </c>
      <c r="E633" s="43"/>
      <c r="F633" s="230" t="s">
        <v>687</v>
      </c>
      <c r="G633" s="43"/>
      <c r="H633" s="43"/>
      <c r="I633" s="231"/>
      <c r="J633" s="43"/>
      <c r="K633" s="43"/>
      <c r="L633" s="47"/>
      <c r="M633" s="232"/>
      <c r="N633" s="233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166</v>
      </c>
      <c r="AU633" s="20" t="s">
        <v>82</v>
      </c>
    </row>
    <row r="634" s="2" customFormat="1">
      <c r="A634" s="41"/>
      <c r="B634" s="42"/>
      <c r="C634" s="43"/>
      <c r="D634" s="234" t="s">
        <v>168</v>
      </c>
      <c r="E634" s="43"/>
      <c r="F634" s="235" t="s">
        <v>688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168</v>
      </c>
      <c r="AU634" s="20" t="s">
        <v>82</v>
      </c>
    </row>
    <row r="635" s="15" customFormat="1">
      <c r="A635" s="15"/>
      <c r="B635" s="258"/>
      <c r="C635" s="259"/>
      <c r="D635" s="229" t="s">
        <v>170</v>
      </c>
      <c r="E635" s="260" t="s">
        <v>19</v>
      </c>
      <c r="F635" s="261" t="s">
        <v>229</v>
      </c>
      <c r="G635" s="259"/>
      <c r="H635" s="260" t="s">
        <v>19</v>
      </c>
      <c r="I635" s="262"/>
      <c r="J635" s="259"/>
      <c r="K635" s="259"/>
      <c r="L635" s="263"/>
      <c r="M635" s="264"/>
      <c r="N635" s="265"/>
      <c r="O635" s="265"/>
      <c r="P635" s="265"/>
      <c r="Q635" s="265"/>
      <c r="R635" s="265"/>
      <c r="S635" s="265"/>
      <c r="T635" s="26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7" t="s">
        <v>170</v>
      </c>
      <c r="AU635" s="267" t="s">
        <v>82</v>
      </c>
      <c r="AV635" s="15" t="s">
        <v>80</v>
      </c>
      <c r="AW635" s="15" t="s">
        <v>33</v>
      </c>
      <c r="AX635" s="15" t="s">
        <v>72</v>
      </c>
      <c r="AY635" s="267" t="s">
        <v>157</v>
      </c>
    </row>
    <row r="636" s="13" customFormat="1">
      <c r="A636" s="13"/>
      <c r="B636" s="236"/>
      <c r="C636" s="237"/>
      <c r="D636" s="229" t="s">
        <v>170</v>
      </c>
      <c r="E636" s="238" t="s">
        <v>19</v>
      </c>
      <c r="F636" s="239" t="s">
        <v>635</v>
      </c>
      <c r="G636" s="237"/>
      <c r="H636" s="240">
        <v>39.299999999999997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170</v>
      </c>
      <c r="AU636" s="246" t="s">
        <v>82</v>
      </c>
      <c r="AV636" s="13" t="s">
        <v>82</v>
      </c>
      <c r="AW636" s="13" t="s">
        <v>33</v>
      </c>
      <c r="AX636" s="13" t="s">
        <v>72</v>
      </c>
      <c r="AY636" s="246" t="s">
        <v>157</v>
      </c>
    </row>
    <row r="637" s="16" customFormat="1">
      <c r="A637" s="16"/>
      <c r="B637" s="278"/>
      <c r="C637" s="279"/>
      <c r="D637" s="229" t="s">
        <v>170</v>
      </c>
      <c r="E637" s="280" t="s">
        <v>19</v>
      </c>
      <c r="F637" s="281" t="s">
        <v>419</v>
      </c>
      <c r="G637" s="279"/>
      <c r="H637" s="282">
        <v>39.299999999999997</v>
      </c>
      <c r="I637" s="283"/>
      <c r="J637" s="279"/>
      <c r="K637" s="279"/>
      <c r="L637" s="284"/>
      <c r="M637" s="285"/>
      <c r="N637" s="286"/>
      <c r="O637" s="286"/>
      <c r="P637" s="286"/>
      <c r="Q637" s="286"/>
      <c r="R637" s="286"/>
      <c r="S637" s="286"/>
      <c r="T637" s="287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88" t="s">
        <v>170</v>
      </c>
      <c r="AU637" s="288" t="s">
        <v>82</v>
      </c>
      <c r="AV637" s="16" t="s">
        <v>178</v>
      </c>
      <c r="AW637" s="16" t="s">
        <v>33</v>
      </c>
      <c r="AX637" s="16" t="s">
        <v>72</v>
      </c>
      <c r="AY637" s="288" t="s">
        <v>157</v>
      </c>
    </row>
    <row r="638" s="15" customFormat="1">
      <c r="A638" s="15"/>
      <c r="B638" s="258"/>
      <c r="C638" s="259"/>
      <c r="D638" s="229" t="s">
        <v>170</v>
      </c>
      <c r="E638" s="260" t="s">
        <v>19</v>
      </c>
      <c r="F638" s="261" t="s">
        <v>231</v>
      </c>
      <c r="G638" s="259"/>
      <c r="H638" s="260" t="s">
        <v>19</v>
      </c>
      <c r="I638" s="262"/>
      <c r="J638" s="259"/>
      <c r="K638" s="259"/>
      <c r="L638" s="263"/>
      <c r="M638" s="264"/>
      <c r="N638" s="265"/>
      <c r="O638" s="265"/>
      <c r="P638" s="265"/>
      <c r="Q638" s="265"/>
      <c r="R638" s="265"/>
      <c r="S638" s="265"/>
      <c r="T638" s="26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7" t="s">
        <v>170</v>
      </c>
      <c r="AU638" s="267" t="s">
        <v>82</v>
      </c>
      <c r="AV638" s="15" t="s">
        <v>80</v>
      </c>
      <c r="AW638" s="15" t="s">
        <v>33</v>
      </c>
      <c r="AX638" s="15" t="s">
        <v>72</v>
      </c>
      <c r="AY638" s="267" t="s">
        <v>157</v>
      </c>
    </row>
    <row r="639" s="15" customFormat="1">
      <c r="A639" s="15"/>
      <c r="B639" s="258"/>
      <c r="C639" s="259"/>
      <c r="D639" s="229" t="s">
        <v>170</v>
      </c>
      <c r="E639" s="260" t="s">
        <v>19</v>
      </c>
      <c r="F639" s="261" t="s">
        <v>645</v>
      </c>
      <c r="G639" s="259"/>
      <c r="H639" s="260" t="s">
        <v>19</v>
      </c>
      <c r="I639" s="262"/>
      <c r="J639" s="259"/>
      <c r="K639" s="259"/>
      <c r="L639" s="263"/>
      <c r="M639" s="264"/>
      <c r="N639" s="265"/>
      <c r="O639" s="265"/>
      <c r="P639" s="265"/>
      <c r="Q639" s="265"/>
      <c r="R639" s="265"/>
      <c r="S639" s="265"/>
      <c r="T639" s="266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7" t="s">
        <v>170</v>
      </c>
      <c r="AU639" s="267" t="s">
        <v>82</v>
      </c>
      <c r="AV639" s="15" t="s">
        <v>80</v>
      </c>
      <c r="AW639" s="15" t="s">
        <v>33</v>
      </c>
      <c r="AX639" s="15" t="s">
        <v>72</v>
      </c>
      <c r="AY639" s="267" t="s">
        <v>157</v>
      </c>
    </row>
    <row r="640" s="13" customFormat="1">
      <c r="A640" s="13"/>
      <c r="B640" s="236"/>
      <c r="C640" s="237"/>
      <c r="D640" s="229" t="s">
        <v>170</v>
      </c>
      <c r="E640" s="238" t="s">
        <v>19</v>
      </c>
      <c r="F640" s="239" t="s">
        <v>637</v>
      </c>
      <c r="G640" s="237"/>
      <c r="H640" s="240">
        <v>49.200000000000003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170</v>
      </c>
      <c r="AU640" s="246" t="s">
        <v>82</v>
      </c>
      <c r="AV640" s="13" t="s">
        <v>82</v>
      </c>
      <c r="AW640" s="13" t="s">
        <v>33</v>
      </c>
      <c r="AX640" s="13" t="s">
        <v>72</v>
      </c>
      <c r="AY640" s="246" t="s">
        <v>157</v>
      </c>
    </row>
    <row r="641" s="16" customFormat="1">
      <c r="A641" s="16"/>
      <c r="B641" s="278"/>
      <c r="C641" s="279"/>
      <c r="D641" s="229" t="s">
        <v>170</v>
      </c>
      <c r="E641" s="280" t="s">
        <v>19</v>
      </c>
      <c r="F641" s="281" t="s">
        <v>419</v>
      </c>
      <c r="G641" s="279"/>
      <c r="H641" s="282">
        <v>49.200000000000003</v>
      </c>
      <c r="I641" s="283"/>
      <c r="J641" s="279"/>
      <c r="K641" s="279"/>
      <c r="L641" s="284"/>
      <c r="M641" s="285"/>
      <c r="N641" s="286"/>
      <c r="O641" s="286"/>
      <c r="P641" s="286"/>
      <c r="Q641" s="286"/>
      <c r="R641" s="286"/>
      <c r="S641" s="286"/>
      <c r="T641" s="287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88" t="s">
        <v>170</v>
      </c>
      <c r="AU641" s="288" t="s">
        <v>82</v>
      </c>
      <c r="AV641" s="16" t="s">
        <v>178</v>
      </c>
      <c r="AW641" s="16" t="s">
        <v>33</v>
      </c>
      <c r="AX641" s="16" t="s">
        <v>72</v>
      </c>
      <c r="AY641" s="288" t="s">
        <v>157</v>
      </c>
    </row>
    <row r="642" s="15" customFormat="1">
      <c r="A642" s="15"/>
      <c r="B642" s="258"/>
      <c r="C642" s="259"/>
      <c r="D642" s="229" t="s">
        <v>170</v>
      </c>
      <c r="E642" s="260" t="s">
        <v>19</v>
      </c>
      <c r="F642" s="261" t="s">
        <v>213</v>
      </c>
      <c r="G642" s="259"/>
      <c r="H642" s="260" t="s">
        <v>19</v>
      </c>
      <c r="I642" s="262"/>
      <c r="J642" s="259"/>
      <c r="K642" s="259"/>
      <c r="L642" s="263"/>
      <c r="M642" s="264"/>
      <c r="N642" s="265"/>
      <c r="O642" s="265"/>
      <c r="P642" s="265"/>
      <c r="Q642" s="265"/>
      <c r="R642" s="265"/>
      <c r="S642" s="265"/>
      <c r="T642" s="26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7" t="s">
        <v>170</v>
      </c>
      <c r="AU642" s="267" t="s">
        <v>82</v>
      </c>
      <c r="AV642" s="15" t="s">
        <v>80</v>
      </c>
      <c r="AW642" s="15" t="s">
        <v>33</v>
      </c>
      <c r="AX642" s="15" t="s">
        <v>72</v>
      </c>
      <c r="AY642" s="267" t="s">
        <v>157</v>
      </c>
    </row>
    <row r="643" s="15" customFormat="1">
      <c r="A643" s="15"/>
      <c r="B643" s="258"/>
      <c r="C643" s="259"/>
      <c r="D643" s="229" t="s">
        <v>170</v>
      </c>
      <c r="E643" s="260" t="s">
        <v>19</v>
      </c>
      <c r="F643" s="261" t="s">
        <v>645</v>
      </c>
      <c r="G643" s="259"/>
      <c r="H643" s="260" t="s">
        <v>19</v>
      </c>
      <c r="I643" s="262"/>
      <c r="J643" s="259"/>
      <c r="K643" s="259"/>
      <c r="L643" s="263"/>
      <c r="M643" s="264"/>
      <c r="N643" s="265"/>
      <c r="O643" s="265"/>
      <c r="P643" s="265"/>
      <c r="Q643" s="265"/>
      <c r="R643" s="265"/>
      <c r="S643" s="265"/>
      <c r="T643" s="26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7" t="s">
        <v>170</v>
      </c>
      <c r="AU643" s="267" t="s">
        <v>82</v>
      </c>
      <c r="AV643" s="15" t="s">
        <v>80</v>
      </c>
      <c r="AW643" s="15" t="s">
        <v>33</v>
      </c>
      <c r="AX643" s="15" t="s">
        <v>72</v>
      </c>
      <c r="AY643" s="267" t="s">
        <v>157</v>
      </c>
    </row>
    <row r="644" s="13" customFormat="1">
      <c r="A644" s="13"/>
      <c r="B644" s="236"/>
      <c r="C644" s="237"/>
      <c r="D644" s="229" t="s">
        <v>170</v>
      </c>
      <c r="E644" s="238" t="s">
        <v>19</v>
      </c>
      <c r="F644" s="239" t="s">
        <v>646</v>
      </c>
      <c r="G644" s="237"/>
      <c r="H644" s="240">
        <v>38.310000000000002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170</v>
      </c>
      <c r="AU644" s="246" t="s">
        <v>82</v>
      </c>
      <c r="AV644" s="13" t="s">
        <v>82</v>
      </c>
      <c r="AW644" s="13" t="s">
        <v>33</v>
      </c>
      <c r="AX644" s="13" t="s">
        <v>72</v>
      </c>
      <c r="AY644" s="246" t="s">
        <v>157</v>
      </c>
    </row>
    <row r="645" s="16" customFormat="1">
      <c r="A645" s="16"/>
      <c r="B645" s="278"/>
      <c r="C645" s="279"/>
      <c r="D645" s="229" t="s">
        <v>170</v>
      </c>
      <c r="E645" s="280" t="s">
        <v>19</v>
      </c>
      <c r="F645" s="281" t="s">
        <v>419</v>
      </c>
      <c r="G645" s="279"/>
      <c r="H645" s="282">
        <v>38.310000000000002</v>
      </c>
      <c r="I645" s="283"/>
      <c r="J645" s="279"/>
      <c r="K645" s="279"/>
      <c r="L645" s="284"/>
      <c r="M645" s="285"/>
      <c r="N645" s="286"/>
      <c r="O645" s="286"/>
      <c r="P645" s="286"/>
      <c r="Q645" s="286"/>
      <c r="R645" s="286"/>
      <c r="S645" s="286"/>
      <c r="T645" s="287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88" t="s">
        <v>170</v>
      </c>
      <c r="AU645" s="288" t="s">
        <v>82</v>
      </c>
      <c r="AV645" s="16" t="s">
        <v>178</v>
      </c>
      <c r="AW645" s="16" t="s">
        <v>33</v>
      </c>
      <c r="AX645" s="16" t="s">
        <v>72</v>
      </c>
      <c r="AY645" s="288" t="s">
        <v>157</v>
      </c>
    </row>
    <row r="646" s="15" customFormat="1">
      <c r="A646" s="15"/>
      <c r="B646" s="258"/>
      <c r="C646" s="259"/>
      <c r="D646" s="229" t="s">
        <v>170</v>
      </c>
      <c r="E646" s="260" t="s">
        <v>19</v>
      </c>
      <c r="F646" s="261" t="s">
        <v>657</v>
      </c>
      <c r="G646" s="259"/>
      <c r="H646" s="260" t="s">
        <v>19</v>
      </c>
      <c r="I646" s="262"/>
      <c r="J646" s="259"/>
      <c r="K646" s="259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170</v>
      </c>
      <c r="AU646" s="267" t="s">
        <v>82</v>
      </c>
      <c r="AV646" s="15" t="s">
        <v>80</v>
      </c>
      <c r="AW646" s="15" t="s">
        <v>33</v>
      </c>
      <c r="AX646" s="15" t="s">
        <v>72</v>
      </c>
      <c r="AY646" s="267" t="s">
        <v>157</v>
      </c>
    </row>
    <row r="647" s="15" customFormat="1">
      <c r="A647" s="15"/>
      <c r="B647" s="258"/>
      <c r="C647" s="259"/>
      <c r="D647" s="229" t="s">
        <v>170</v>
      </c>
      <c r="E647" s="260" t="s">
        <v>19</v>
      </c>
      <c r="F647" s="261" t="s">
        <v>654</v>
      </c>
      <c r="G647" s="259"/>
      <c r="H647" s="260" t="s">
        <v>19</v>
      </c>
      <c r="I647" s="262"/>
      <c r="J647" s="259"/>
      <c r="K647" s="259"/>
      <c r="L647" s="263"/>
      <c r="M647" s="264"/>
      <c r="N647" s="265"/>
      <c r="O647" s="265"/>
      <c r="P647" s="265"/>
      <c r="Q647" s="265"/>
      <c r="R647" s="265"/>
      <c r="S647" s="265"/>
      <c r="T647" s="26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7" t="s">
        <v>170</v>
      </c>
      <c r="AU647" s="267" t="s">
        <v>82</v>
      </c>
      <c r="AV647" s="15" t="s">
        <v>80</v>
      </c>
      <c r="AW647" s="15" t="s">
        <v>33</v>
      </c>
      <c r="AX647" s="15" t="s">
        <v>72</v>
      </c>
      <c r="AY647" s="267" t="s">
        <v>157</v>
      </c>
    </row>
    <row r="648" s="13" customFormat="1">
      <c r="A648" s="13"/>
      <c r="B648" s="236"/>
      <c r="C648" s="237"/>
      <c r="D648" s="229" t="s">
        <v>170</v>
      </c>
      <c r="E648" s="238" t="s">
        <v>19</v>
      </c>
      <c r="F648" s="239" t="s">
        <v>658</v>
      </c>
      <c r="G648" s="237"/>
      <c r="H648" s="240">
        <v>55.539999999999999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170</v>
      </c>
      <c r="AU648" s="246" t="s">
        <v>82</v>
      </c>
      <c r="AV648" s="13" t="s">
        <v>82</v>
      </c>
      <c r="AW648" s="13" t="s">
        <v>33</v>
      </c>
      <c r="AX648" s="13" t="s">
        <v>72</v>
      </c>
      <c r="AY648" s="246" t="s">
        <v>157</v>
      </c>
    </row>
    <row r="649" s="15" customFormat="1">
      <c r="A649" s="15"/>
      <c r="B649" s="258"/>
      <c r="C649" s="259"/>
      <c r="D649" s="229" t="s">
        <v>170</v>
      </c>
      <c r="E649" s="260" t="s">
        <v>19</v>
      </c>
      <c r="F649" s="261" t="s">
        <v>645</v>
      </c>
      <c r="G649" s="259"/>
      <c r="H649" s="260" t="s">
        <v>19</v>
      </c>
      <c r="I649" s="262"/>
      <c r="J649" s="259"/>
      <c r="K649" s="259"/>
      <c r="L649" s="263"/>
      <c r="M649" s="264"/>
      <c r="N649" s="265"/>
      <c r="O649" s="265"/>
      <c r="P649" s="265"/>
      <c r="Q649" s="265"/>
      <c r="R649" s="265"/>
      <c r="S649" s="265"/>
      <c r="T649" s="26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7" t="s">
        <v>170</v>
      </c>
      <c r="AU649" s="267" t="s">
        <v>82</v>
      </c>
      <c r="AV649" s="15" t="s">
        <v>80</v>
      </c>
      <c r="AW649" s="15" t="s">
        <v>33</v>
      </c>
      <c r="AX649" s="15" t="s">
        <v>72</v>
      </c>
      <c r="AY649" s="267" t="s">
        <v>157</v>
      </c>
    </row>
    <row r="650" s="13" customFormat="1">
      <c r="A650" s="13"/>
      <c r="B650" s="236"/>
      <c r="C650" s="237"/>
      <c r="D650" s="229" t="s">
        <v>170</v>
      </c>
      <c r="E650" s="238" t="s">
        <v>19</v>
      </c>
      <c r="F650" s="239" t="s">
        <v>659</v>
      </c>
      <c r="G650" s="237"/>
      <c r="H650" s="240">
        <v>44.270000000000003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170</v>
      </c>
      <c r="AU650" s="246" t="s">
        <v>82</v>
      </c>
      <c r="AV650" s="13" t="s">
        <v>82</v>
      </c>
      <c r="AW650" s="13" t="s">
        <v>33</v>
      </c>
      <c r="AX650" s="13" t="s">
        <v>72</v>
      </c>
      <c r="AY650" s="246" t="s">
        <v>157</v>
      </c>
    </row>
    <row r="651" s="16" customFormat="1">
      <c r="A651" s="16"/>
      <c r="B651" s="278"/>
      <c r="C651" s="279"/>
      <c r="D651" s="229" t="s">
        <v>170</v>
      </c>
      <c r="E651" s="280" t="s">
        <v>19</v>
      </c>
      <c r="F651" s="281" t="s">
        <v>419</v>
      </c>
      <c r="G651" s="279"/>
      <c r="H651" s="282">
        <v>99.810000000000002</v>
      </c>
      <c r="I651" s="283"/>
      <c r="J651" s="279"/>
      <c r="K651" s="279"/>
      <c r="L651" s="284"/>
      <c r="M651" s="285"/>
      <c r="N651" s="286"/>
      <c r="O651" s="286"/>
      <c r="P651" s="286"/>
      <c r="Q651" s="286"/>
      <c r="R651" s="286"/>
      <c r="S651" s="286"/>
      <c r="T651" s="287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288" t="s">
        <v>170</v>
      </c>
      <c r="AU651" s="288" t="s">
        <v>82</v>
      </c>
      <c r="AV651" s="16" t="s">
        <v>178</v>
      </c>
      <c r="AW651" s="16" t="s">
        <v>33</v>
      </c>
      <c r="AX651" s="16" t="s">
        <v>72</v>
      </c>
      <c r="AY651" s="288" t="s">
        <v>157</v>
      </c>
    </row>
    <row r="652" s="14" customFormat="1">
      <c r="A652" s="14"/>
      <c r="B652" s="247"/>
      <c r="C652" s="248"/>
      <c r="D652" s="229" t="s">
        <v>170</v>
      </c>
      <c r="E652" s="249" t="s">
        <v>19</v>
      </c>
      <c r="F652" s="250" t="s">
        <v>172</v>
      </c>
      <c r="G652" s="248"/>
      <c r="H652" s="251">
        <v>226.62000000000001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7" t="s">
        <v>170</v>
      </c>
      <c r="AU652" s="257" t="s">
        <v>82</v>
      </c>
      <c r="AV652" s="14" t="s">
        <v>164</v>
      </c>
      <c r="AW652" s="14" t="s">
        <v>33</v>
      </c>
      <c r="AX652" s="14" t="s">
        <v>80</v>
      </c>
      <c r="AY652" s="257" t="s">
        <v>157</v>
      </c>
    </row>
    <row r="653" s="2" customFormat="1" ht="21.75" customHeight="1">
      <c r="A653" s="41"/>
      <c r="B653" s="42"/>
      <c r="C653" s="268" t="s">
        <v>689</v>
      </c>
      <c r="D653" s="268" t="s">
        <v>281</v>
      </c>
      <c r="E653" s="269" t="s">
        <v>690</v>
      </c>
      <c r="F653" s="270" t="s">
        <v>691</v>
      </c>
      <c r="G653" s="271" t="s">
        <v>225</v>
      </c>
      <c r="H653" s="272">
        <v>249.28200000000001</v>
      </c>
      <c r="I653" s="273"/>
      <c r="J653" s="274">
        <f>ROUND(I653*H653,2)</f>
        <v>0</v>
      </c>
      <c r="K653" s="270" t="s">
        <v>163</v>
      </c>
      <c r="L653" s="275"/>
      <c r="M653" s="276" t="s">
        <v>19</v>
      </c>
      <c r="N653" s="277" t="s">
        <v>43</v>
      </c>
      <c r="O653" s="87"/>
      <c r="P653" s="225">
        <f>O653*H653</f>
        <v>0</v>
      </c>
      <c r="Q653" s="225">
        <v>0.0023500000000000001</v>
      </c>
      <c r="R653" s="225">
        <f>Q653*H653</f>
        <v>0.58581270000000008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423</v>
      </c>
      <c r="AT653" s="227" t="s">
        <v>281</v>
      </c>
      <c r="AU653" s="227" t="s">
        <v>82</v>
      </c>
      <c r="AY653" s="20" t="s">
        <v>157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80</v>
      </c>
      <c r="BK653" s="228">
        <f>ROUND(I653*H653,2)</f>
        <v>0</v>
      </c>
      <c r="BL653" s="20" t="s">
        <v>295</v>
      </c>
      <c r="BM653" s="227" t="s">
        <v>692</v>
      </c>
    </row>
    <row r="654" s="2" customFormat="1">
      <c r="A654" s="41"/>
      <c r="B654" s="42"/>
      <c r="C654" s="43"/>
      <c r="D654" s="229" t="s">
        <v>166</v>
      </c>
      <c r="E654" s="43"/>
      <c r="F654" s="230" t="s">
        <v>691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166</v>
      </c>
      <c r="AU654" s="20" t="s">
        <v>82</v>
      </c>
    </row>
    <row r="655" s="13" customFormat="1">
      <c r="A655" s="13"/>
      <c r="B655" s="236"/>
      <c r="C655" s="237"/>
      <c r="D655" s="229" t="s">
        <v>170</v>
      </c>
      <c r="E655" s="237"/>
      <c r="F655" s="239" t="s">
        <v>693</v>
      </c>
      <c r="G655" s="237"/>
      <c r="H655" s="240">
        <v>249.28200000000001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170</v>
      </c>
      <c r="AU655" s="246" t="s">
        <v>82</v>
      </c>
      <c r="AV655" s="13" t="s">
        <v>82</v>
      </c>
      <c r="AW655" s="13" t="s">
        <v>4</v>
      </c>
      <c r="AX655" s="13" t="s">
        <v>80</v>
      </c>
      <c r="AY655" s="246" t="s">
        <v>157</v>
      </c>
    </row>
    <row r="656" s="2" customFormat="1" ht="24.15" customHeight="1">
      <c r="A656" s="41"/>
      <c r="B656" s="42"/>
      <c r="C656" s="216" t="s">
        <v>694</v>
      </c>
      <c r="D656" s="216" t="s">
        <v>159</v>
      </c>
      <c r="E656" s="217" t="s">
        <v>695</v>
      </c>
      <c r="F656" s="218" t="s">
        <v>696</v>
      </c>
      <c r="G656" s="219" t="s">
        <v>225</v>
      </c>
      <c r="H656" s="220">
        <v>132.00999999999999</v>
      </c>
      <c r="I656" s="221"/>
      <c r="J656" s="222">
        <f>ROUND(I656*H656,2)</f>
        <v>0</v>
      </c>
      <c r="K656" s="218" t="s">
        <v>163</v>
      </c>
      <c r="L656" s="47"/>
      <c r="M656" s="223" t="s">
        <v>19</v>
      </c>
      <c r="N656" s="224" t="s">
        <v>43</v>
      </c>
      <c r="O656" s="87"/>
      <c r="P656" s="225">
        <f>O656*H656</f>
        <v>0</v>
      </c>
      <c r="Q656" s="225">
        <v>0.00040000000000000002</v>
      </c>
      <c r="R656" s="225">
        <f>Q656*H656</f>
        <v>0.052803999999999997</v>
      </c>
      <c r="S656" s="225">
        <v>0</v>
      </c>
      <c r="T656" s="226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7" t="s">
        <v>295</v>
      </c>
      <c r="AT656" s="227" t="s">
        <v>159</v>
      </c>
      <c r="AU656" s="227" t="s">
        <v>82</v>
      </c>
      <c r="AY656" s="20" t="s">
        <v>157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20" t="s">
        <v>80</v>
      </c>
      <c r="BK656" s="228">
        <f>ROUND(I656*H656,2)</f>
        <v>0</v>
      </c>
      <c r="BL656" s="20" t="s">
        <v>295</v>
      </c>
      <c r="BM656" s="227" t="s">
        <v>697</v>
      </c>
    </row>
    <row r="657" s="2" customFormat="1">
      <c r="A657" s="41"/>
      <c r="B657" s="42"/>
      <c r="C657" s="43"/>
      <c r="D657" s="229" t="s">
        <v>166</v>
      </c>
      <c r="E657" s="43"/>
      <c r="F657" s="230" t="s">
        <v>698</v>
      </c>
      <c r="G657" s="43"/>
      <c r="H657" s="43"/>
      <c r="I657" s="231"/>
      <c r="J657" s="43"/>
      <c r="K657" s="43"/>
      <c r="L657" s="47"/>
      <c r="M657" s="232"/>
      <c r="N657" s="233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166</v>
      </c>
      <c r="AU657" s="20" t="s">
        <v>82</v>
      </c>
    </row>
    <row r="658" s="2" customFormat="1">
      <c r="A658" s="41"/>
      <c r="B658" s="42"/>
      <c r="C658" s="43"/>
      <c r="D658" s="234" t="s">
        <v>168</v>
      </c>
      <c r="E658" s="43"/>
      <c r="F658" s="235" t="s">
        <v>699</v>
      </c>
      <c r="G658" s="43"/>
      <c r="H658" s="43"/>
      <c r="I658" s="231"/>
      <c r="J658" s="43"/>
      <c r="K658" s="43"/>
      <c r="L658" s="47"/>
      <c r="M658" s="232"/>
      <c r="N658" s="233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168</v>
      </c>
      <c r="AU658" s="20" t="s">
        <v>82</v>
      </c>
    </row>
    <row r="659" s="15" customFormat="1">
      <c r="A659" s="15"/>
      <c r="B659" s="258"/>
      <c r="C659" s="259"/>
      <c r="D659" s="229" t="s">
        <v>170</v>
      </c>
      <c r="E659" s="260" t="s">
        <v>19</v>
      </c>
      <c r="F659" s="261" t="s">
        <v>231</v>
      </c>
      <c r="G659" s="259"/>
      <c r="H659" s="260" t="s">
        <v>19</v>
      </c>
      <c r="I659" s="262"/>
      <c r="J659" s="259"/>
      <c r="K659" s="259"/>
      <c r="L659" s="263"/>
      <c r="M659" s="264"/>
      <c r="N659" s="265"/>
      <c r="O659" s="265"/>
      <c r="P659" s="265"/>
      <c r="Q659" s="265"/>
      <c r="R659" s="265"/>
      <c r="S659" s="265"/>
      <c r="T659" s="26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7" t="s">
        <v>170</v>
      </c>
      <c r="AU659" s="267" t="s">
        <v>82</v>
      </c>
      <c r="AV659" s="15" t="s">
        <v>80</v>
      </c>
      <c r="AW659" s="15" t="s">
        <v>33</v>
      </c>
      <c r="AX659" s="15" t="s">
        <v>72</v>
      </c>
      <c r="AY659" s="267" t="s">
        <v>157</v>
      </c>
    </row>
    <row r="660" s="15" customFormat="1">
      <c r="A660" s="15"/>
      <c r="B660" s="258"/>
      <c r="C660" s="259"/>
      <c r="D660" s="229" t="s">
        <v>170</v>
      </c>
      <c r="E660" s="260" t="s">
        <v>19</v>
      </c>
      <c r="F660" s="261" t="s">
        <v>639</v>
      </c>
      <c r="G660" s="259"/>
      <c r="H660" s="260" t="s">
        <v>19</v>
      </c>
      <c r="I660" s="262"/>
      <c r="J660" s="259"/>
      <c r="K660" s="259"/>
      <c r="L660" s="263"/>
      <c r="M660" s="264"/>
      <c r="N660" s="265"/>
      <c r="O660" s="265"/>
      <c r="P660" s="265"/>
      <c r="Q660" s="265"/>
      <c r="R660" s="265"/>
      <c r="S660" s="265"/>
      <c r="T660" s="26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7" t="s">
        <v>170</v>
      </c>
      <c r="AU660" s="267" t="s">
        <v>82</v>
      </c>
      <c r="AV660" s="15" t="s">
        <v>80</v>
      </c>
      <c r="AW660" s="15" t="s">
        <v>33</v>
      </c>
      <c r="AX660" s="15" t="s">
        <v>72</v>
      </c>
      <c r="AY660" s="267" t="s">
        <v>157</v>
      </c>
    </row>
    <row r="661" s="13" customFormat="1">
      <c r="A661" s="13"/>
      <c r="B661" s="236"/>
      <c r="C661" s="237"/>
      <c r="D661" s="229" t="s">
        <v>170</v>
      </c>
      <c r="E661" s="238" t="s">
        <v>19</v>
      </c>
      <c r="F661" s="239" t="s">
        <v>8</v>
      </c>
      <c r="G661" s="237"/>
      <c r="H661" s="240">
        <v>12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6" t="s">
        <v>170</v>
      </c>
      <c r="AU661" s="246" t="s">
        <v>82</v>
      </c>
      <c r="AV661" s="13" t="s">
        <v>82</v>
      </c>
      <c r="AW661" s="13" t="s">
        <v>33</v>
      </c>
      <c r="AX661" s="13" t="s">
        <v>72</v>
      </c>
      <c r="AY661" s="246" t="s">
        <v>157</v>
      </c>
    </row>
    <row r="662" s="15" customFormat="1">
      <c r="A662" s="15"/>
      <c r="B662" s="258"/>
      <c r="C662" s="259"/>
      <c r="D662" s="229" t="s">
        <v>170</v>
      </c>
      <c r="E662" s="260" t="s">
        <v>19</v>
      </c>
      <c r="F662" s="261" t="s">
        <v>640</v>
      </c>
      <c r="G662" s="259"/>
      <c r="H662" s="260" t="s">
        <v>19</v>
      </c>
      <c r="I662" s="262"/>
      <c r="J662" s="259"/>
      <c r="K662" s="259"/>
      <c r="L662" s="263"/>
      <c r="M662" s="264"/>
      <c r="N662" s="265"/>
      <c r="O662" s="265"/>
      <c r="P662" s="265"/>
      <c r="Q662" s="265"/>
      <c r="R662" s="265"/>
      <c r="S662" s="265"/>
      <c r="T662" s="266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7" t="s">
        <v>170</v>
      </c>
      <c r="AU662" s="267" t="s">
        <v>82</v>
      </c>
      <c r="AV662" s="15" t="s">
        <v>80</v>
      </c>
      <c r="AW662" s="15" t="s">
        <v>33</v>
      </c>
      <c r="AX662" s="15" t="s">
        <v>72</v>
      </c>
      <c r="AY662" s="267" t="s">
        <v>157</v>
      </c>
    </row>
    <row r="663" s="13" customFormat="1">
      <c r="A663" s="13"/>
      <c r="B663" s="236"/>
      <c r="C663" s="237"/>
      <c r="D663" s="229" t="s">
        <v>170</v>
      </c>
      <c r="E663" s="238" t="s">
        <v>19</v>
      </c>
      <c r="F663" s="239" t="s">
        <v>641</v>
      </c>
      <c r="G663" s="237"/>
      <c r="H663" s="240">
        <v>16.050000000000001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170</v>
      </c>
      <c r="AU663" s="246" t="s">
        <v>82</v>
      </c>
      <c r="AV663" s="13" t="s">
        <v>82</v>
      </c>
      <c r="AW663" s="13" t="s">
        <v>33</v>
      </c>
      <c r="AX663" s="13" t="s">
        <v>72</v>
      </c>
      <c r="AY663" s="246" t="s">
        <v>157</v>
      </c>
    </row>
    <row r="664" s="15" customFormat="1">
      <c r="A664" s="15"/>
      <c r="B664" s="258"/>
      <c r="C664" s="259"/>
      <c r="D664" s="229" t="s">
        <v>170</v>
      </c>
      <c r="E664" s="260" t="s">
        <v>19</v>
      </c>
      <c r="F664" s="261" t="s">
        <v>642</v>
      </c>
      <c r="G664" s="259"/>
      <c r="H664" s="260" t="s">
        <v>19</v>
      </c>
      <c r="I664" s="262"/>
      <c r="J664" s="259"/>
      <c r="K664" s="259"/>
      <c r="L664" s="263"/>
      <c r="M664" s="264"/>
      <c r="N664" s="265"/>
      <c r="O664" s="265"/>
      <c r="P664" s="265"/>
      <c r="Q664" s="265"/>
      <c r="R664" s="265"/>
      <c r="S664" s="265"/>
      <c r="T664" s="26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7" t="s">
        <v>170</v>
      </c>
      <c r="AU664" s="267" t="s">
        <v>82</v>
      </c>
      <c r="AV664" s="15" t="s">
        <v>80</v>
      </c>
      <c r="AW664" s="15" t="s">
        <v>33</v>
      </c>
      <c r="AX664" s="15" t="s">
        <v>72</v>
      </c>
      <c r="AY664" s="267" t="s">
        <v>157</v>
      </c>
    </row>
    <row r="665" s="13" customFormat="1">
      <c r="A665" s="13"/>
      <c r="B665" s="236"/>
      <c r="C665" s="237"/>
      <c r="D665" s="229" t="s">
        <v>170</v>
      </c>
      <c r="E665" s="238" t="s">
        <v>19</v>
      </c>
      <c r="F665" s="239" t="s">
        <v>643</v>
      </c>
      <c r="G665" s="237"/>
      <c r="H665" s="240">
        <v>7.6399999999999997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170</v>
      </c>
      <c r="AU665" s="246" t="s">
        <v>82</v>
      </c>
      <c r="AV665" s="13" t="s">
        <v>82</v>
      </c>
      <c r="AW665" s="13" t="s">
        <v>33</v>
      </c>
      <c r="AX665" s="13" t="s">
        <v>72</v>
      </c>
      <c r="AY665" s="246" t="s">
        <v>157</v>
      </c>
    </row>
    <row r="666" s="16" customFormat="1">
      <c r="A666" s="16"/>
      <c r="B666" s="278"/>
      <c r="C666" s="279"/>
      <c r="D666" s="229" t="s">
        <v>170</v>
      </c>
      <c r="E666" s="280" t="s">
        <v>19</v>
      </c>
      <c r="F666" s="281" t="s">
        <v>419</v>
      </c>
      <c r="G666" s="279"/>
      <c r="H666" s="282">
        <v>35.689999999999998</v>
      </c>
      <c r="I666" s="283"/>
      <c r="J666" s="279"/>
      <c r="K666" s="279"/>
      <c r="L666" s="284"/>
      <c r="M666" s="285"/>
      <c r="N666" s="286"/>
      <c r="O666" s="286"/>
      <c r="P666" s="286"/>
      <c r="Q666" s="286"/>
      <c r="R666" s="286"/>
      <c r="S666" s="286"/>
      <c r="T666" s="287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88" t="s">
        <v>170</v>
      </c>
      <c r="AU666" s="288" t="s">
        <v>82</v>
      </c>
      <c r="AV666" s="16" t="s">
        <v>178</v>
      </c>
      <c r="AW666" s="16" t="s">
        <v>33</v>
      </c>
      <c r="AX666" s="16" t="s">
        <v>72</v>
      </c>
      <c r="AY666" s="288" t="s">
        <v>157</v>
      </c>
    </row>
    <row r="667" s="15" customFormat="1">
      <c r="A667" s="15"/>
      <c r="B667" s="258"/>
      <c r="C667" s="259"/>
      <c r="D667" s="229" t="s">
        <v>170</v>
      </c>
      <c r="E667" s="260" t="s">
        <v>19</v>
      </c>
      <c r="F667" s="261" t="s">
        <v>213</v>
      </c>
      <c r="G667" s="259"/>
      <c r="H667" s="260" t="s">
        <v>19</v>
      </c>
      <c r="I667" s="262"/>
      <c r="J667" s="259"/>
      <c r="K667" s="259"/>
      <c r="L667" s="263"/>
      <c r="M667" s="264"/>
      <c r="N667" s="265"/>
      <c r="O667" s="265"/>
      <c r="P667" s="265"/>
      <c r="Q667" s="265"/>
      <c r="R667" s="265"/>
      <c r="S667" s="265"/>
      <c r="T667" s="26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7" t="s">
        <v>170</v>
      </c>
      <c r="AU667" s="267" t="s">
        <v>82</v>
      </c>
      <c r="AV667" s="15" t="s">
        <v>80</v>
      </c>
      <c r="AW667" s="15" t="s">
        <v>33</v>
      </c>
      <c r="AX667" s="15" t="s">
        <v>72</v>
      </c>
      <c r="AY667" s="267" t="s">
        <v>157</v>
      </c>
    </row>
    <row r="668" s="15" customFormat="1">
      <c r="A668" s="15"/>
      <c r="B668" s="258"/>
      <c r="C668" s="259"/>
      <c r="D668" s="229" t="s">
        <v>170</v>
      </c>
      <c r="E668" s="260" t="s">
        <v>19</v>
      </c>
      <c r="F668" s="261" t="s">
        <v>648</v>
      </c>
      <c r="G668" s="259"/>
      <c r="H668" s="260" t="s">
        <v>19</v>
      </c>
      <c r="I668" s="262"/>
      <c r="J668" s="259"/>
      <c r="K668" s="259"/>
      <c r="L668" s="263"/>
      <c r="M668" s="264"/>
      <c r="N668" s="265"/>
      <c r="O668" s="265"/>
      <c r="P668" s="265"/>
      <c r="Q668" s="265"/>
      <c r="R668" s="265"/>
      <c r="S668" s="265"/>
      <c r="T668" s="266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7" t="s">
        <v>170</v>
      </c>
      <c r="AU668" s="267" t="s">
        <v>82</v>
      </c>
      <c r="AV668" s="15" t="s">
        <v>80</v>
      </c>
      <c r="AW668" s="15" t="s">
        <v>33</v>
      </c>
      <c r="AX668" s="15" t="s">
        <v>72</v>
      </c>
      <c r="AY668" s="267" t="s">
        <v>157</v>
      </c>
    </row>
    <row r="669" s="13" customFormat="1">
      <c r="A669" s="13"/>
      <c r="B669" s="236"/>
      <c r="C669" s="237"/>
      <c r="D669" s="229" t="s">
        <v>170</v>
      </c>
      <c r="E669" s="238" t="s">
        <v>19</v>
      </c>
      <c r="F669" s="239" t="s">
        <v>649</v>
      </c>
      <c r="G669" s="237"/>
      <c r="H669" s="240">
        <v>19.5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170</v>
      </c>
      <c r="AU669" s="246" t="s">
        <v>82</v>
      </c>
      <c r="AV669" s="13" t="s">
        <v>82</v>
      </c>
      <c r="AW669" s="13" t="s">
        <v>33</v>
      </c>
      <c r="AX669" s="13" t="s">
        <v>72</v>
      </c>
      <c r="AY669" s="246" t="s">
        <v>157</v>
      </c>
    </row>
    <row r="670" s="15" customFormat="1">
      <c r="A670" s="15"/>
      <c r="B670" s="258"/>
      <c r="C670" s="259"/>
      <c r="D670" s="229" t="s">
        <v>170</v>
      </c>
      <c r="E670" s="260" t="s">
        <v>19</v>
      </c>
      <c r="F670" s="261" t="s">
        <v>650</v>
      </c>
      <c r="G670" s="259"/>
      <c r="H670" s="260" t="s">
        <v>19</v>
      </c>
      <c r="I670" s="262"/>
      <c r="J670" s="259"/>
      <c r="K670" s="259"/>
      <c r="L670" s="263"/>
      <c r="M670" s="264"/>
      <c r="N670" s="265"/>
      <c r="O670" s="265"/>
      <c r="P670" s="265"/>
      <c r="Q670" s="265"/>
      <c r="R670" s="265"/>
      <c r="S670" s="265"/>
      <c r="T670" s="26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7" t="s">
        <v>170</v>
      </c>
      <c r="AU670" s="267" t="s">
        <v>82</v>
      </c>
      <c r="AV670" s="15" t="s">
        <v>80</v>
      </c>
      <c r="AW670" s="15" t="s">
        <v>33</v>
      </c>
      <c r="AX670" s="15" t="s">
        <v>72</v>
      </c>
      <c r="AY670" s="267" t="s">
        <v>157</v>
      </c>
    </row>
    <row r="671" s="13" customFormat="1">
      <c r="A671" s="13"/>
      <c r="B671" s="236"/>
      <c r="C671" s="237"/>
      <c r="D671" s="229" t="s">
        <v>170</v>
      </c>
      <c r="E671" s="238" t="s">
        <v>19</v>
      </c>
      <c r="F671" s="239" t="s">
        <v>651</v>
      </c>
      <c r="G671" s="237"/>
      <c r="H671" s="240">
        <v>22.940000000000001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170</v>
      </c>
      <c r="AU671" s="246" t="s">
        <v>82</v>
      </c>
      <c r="AV671" s="13" t="s">
        <v>82</v>
      </c>
      <c r="AW671" s="13" t="s">
        <v>33</v>
      </c>
      <c r="AX671" s="13" t="s">
        <v>72</v>
      </c>
      <c r="AY671" s="246" t="s">
        <v>157</v>
      </c>
    </row>
    <row r="672" s="15" customFormat="1">
      <c r="A672" s="15"/>
      <c r="B672" s="258"/>
      <c r="C672" s="259"/>
      <c r="D672" s="229" t="s">
        <v>170</v>
      </c>
      <c r="E672" s="260" t="s">
        <v>19</v>
      </c>
      <c r="F672" s="261" t="s">
        <v>652</v>
      </c>
      <c r="G672" s="259"/>
      <c r="H672" s="260" t="s">
        <v>19</v>
      </c>
      <c r="I672" s="262"/>
      <c r="J672" s="259"/>
      <c r="K672" s="259"/>
      <c r="L672" s="263"/>
      <c r="M672" s="264"/>
      <c r="N672" s="265"/>
      <c r="O672" s="265"/>
      <c r="P672" s="265"/>
      <c r="Q672" s="265"/>
      <c r="R672" s="265"/>
      <c r="S672" s="265"/>
      <c r="T672" s="266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7" t="s">
        <v>170</v>
      </c>
      <c r="AU672" s="267" t="s">
        <v>82</v>
      </c>
      <c r="AV672" s="15" t="s">
        <v>80</v>
      </c>
      <c r="AW672" s="15" t="s">
        <v>33</v>
      </c>
      <c r="AX672" s="15" t="s">
        <v>72</v>
      </c>
      <c r="AY672" s="267" t="s">
        <v>157</v>
      </c>
    </row>
    <row r="673" s="13" customFormat="1">
      <c r="A673" s="13"/>
      <c r="B673" s="236"/>
      <c r="C673" s="237"/>
      <c r="D673" s="229" t="s">
        <v>170</v>
      </c>
      <c r="E673" s="238" t="s">
        <v>19</v>
      </c>
      <c r="F673" s="239" t="s">
        <v>682</v>
      </c>
      <c r="G673" s="237"/>
      <c r="H673" s="240">
        <v>9.0999999999999996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6" t="s">
        <v>170</v>
      </c>
      <c r="AU673" s="246" t="s">
        <v>82</v>
      </c>
      <c r="AV673" s="13" t="s">
        <v>82</v>
      </c>
      <c r="AW673" s="13" t="s">
        <v>33</v>
      </c>
      <c r="AX673" s="13" t="s">
        <v>72</v>
      </c>
      <c r="AY673" s="246" t="s">
        <v>157</v>
      </c>
    </row>
    <row r="674" s="15" customFormat="1">
      <c r="A674" s="15"/>
      <c r="B674" s="258"/>
      <c r="C674" s="259"/>
      <c r="D674" s="229" t="s">
        <v>170</v>
      </c>
      <c r="E674" s="260" t="s">
        <v>19</v>
      </c>
      <c r="F674" s="261" t="s">
        <v>654</v>
      </c>
      <c r="G674" s="259"/>
      <c r="H674" s="260" t="s">
        <v>19</v>
      </c>
      <c r="I674" s="262"/>
      <c r="J674" s="259"/>
      <c r="K674" s="259"/>
      <c r="L674" s="263"/>
      <c r="M674" s="264"/>
      <c r="N674" s="265"/>
      <c r="O674" s="265"/>
      <c r="P674" s="265"/>
      <c r="Q674" s="265"/>
      <c r="R674" s="265"/>
      <c r="S674" s="265"/>
      <c r="T674" s="26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7" t="s">
        <v>170</v>
      </c>
      <c r="AU674" s="267" t="s">
        <v>82</v>
      </c>
      <c r="AV674" s="15" t="s">
        <v>80</v>
      </c>
      <c r="AW674" s="15" t="s">
        <v>33</v>
      </c>
      <c r="AX674" s="15" t="s">
        <v>72</v>
      </c>
      <c r="AY674" s="267" t="s">
        <v>157</v>
      </c>
    </row>
    <row r="675" s="13" customFormat="1">
      <c r="A675" s="13"/>
      <c r="B675" s="236"/>
      <c r="C675" s="237"/>
      <c r="D675" s="229" t="s">
        <v>170</v>
      </c>
      <c r="E675" s="238" t="s">
        <v>19</v>
      </c>
      <c r="F675" s="239" t="s">
        <v>655</v>
      </c>
      <c r="G675" s="237"/>
      <c r="H675" s="240">
        <v>12.43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170</v>
      </c>
      <c r="AU675" s="246" t="s">
        <v>82</v>
      </c>
      <c r="AV675" s="13" t="s">
        <v>82</v>
      </c>
      <c r="AW675" s="13" t="s">
        <v>33</v>
      </c>
      <c r="AX675" s="13" t="s">
        <v>72</v>
      </c>
      <c r="AY675" s="246" t="s">
        <v>157</v>
      </c>
    </row>
    <row r="676" s="15" customFormat="1">
      <c r="A676" s="15"/>
      <c r="B676" s="258"/>
      <c r="C676" s="259"/>
      <c r="D676" s="229" t="s">
        <v>170</v>
      </c>
      <c r="E676" s="260" t="s">
        <v>19</v>
      </c>
      <c r="F676" s="261" t="s">
        <v>654</v>
      </c>
      <c r="G676" s="259"/>
      <c r="H676" s="260" t="s">
        <v>19</v>
      </c>
      <c r="I676" s="262"/>
      <c r="J676" s="259"/>
      <c r="K676" s="259"/>
      <c r="L676" s="263"/>
      <c r="M676" s="264"/>
      <c r="N676" s="265"/>
      <c r="O676" s="265"/>
      <c r="P676" s="265"/>
      <c r="Q676" s="265"/>
      <c r="R676" s="265"/>
      <c r="S676" s="265"/>
      <c r="T676" s="26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7" t="s">
        <v>170</v>
      </c>
      <c r="AU676" s="267" t="s">
        <v>82</v>
      </c>
      <c r="AV676" s="15" t="s">
        <v>80</v>
      </c>
      <c r="AW676" s="15" t="s">
        <v>33</v>
      </c>
      <c r="AX676" s="15" t="s">
        <v>72</v>
      </c>
      <c r="AY676" s="267" t="s">
        <v>157</v>
      </c>
    </row>
    <row r="677" s="13" customFormat="1">
      <c r="A677" s="13"/>
      <c r="B677" s="236"/>
      <c r="C677" s="237"/>
      <c r="D677" s="229" t="s">
        <v>170</v>
      </c>
      <c r="E677" s="238" t="s">
        <v>19</v>
      </c>
      <c r="F677" s="239" t="s">
        <v>656</v>
      </c>
      <c r="G677" s="237"/>
      <c r="H677" s="240">
        <v>10.800000000000001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170</v>
      </c>
      <c r="AU677" s="246" t="s">
        <v>82</v>
      </c>
      <c r="AV677" s="13" t="s">
        <v>82</v>
      </c>
      <c r="AW677" s="13" t="s">
        <v>33</v>
      </c>
      <c r="AX677" s="13" t="s">
        <v>72</v>
      </c>
      <c r="AY677" s="246" t="s">
        <v>157</v>
      </c>
    </row>
    <row r="678" s="15" customFormat="1">
      <c r="A678" s="15"/>
      <c r="B678" s="258"/>
      <c r="C678" s="259"/>
      <c r="D678" s="229" t="s">
        <v>170</v>
      </c>
      <c r="E678" s="260" t="s">
        <v>19</v>
      </c>
      <c r="F678" s="261" t="s">
        <v>236</v>
      </c>
      <c r="G678" s="259"/>
      <c r="H678" s="260" t="s">
        <v>19</v>
      </c>
      <c r="I678" s="262"/>
      <c r="J678" s="259"/>
      <c r="K678" s="259"/>
      <c r="L678" s="263"/>
      <c r="M678" s="264"/>
      <c r="N678" s="265"/>
      <c r="O678" s="265"/>
      <c r="P678" s="265"/>
      <c r="Q678" s="265"/>
      <c r="R678" s="265"/>
      <c r="S678" s="265"/>
      <c r="T678" s="26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7" t="s">
        <v>170</v>
      </c>
      <c r="AU678" s="267" t="s">
        <v>82</v>
      </c>
      <c r="AV678" s="15" t="s">
        <v>80</v>
      </c>
      <c r="AW678" s="15" t="s">
        <v>33</v>
      </c>
      <c r="AX678" s="15" t="s">
        <v>72</v>
      </c>
      <c r="AY678" s="267" t="s">
        <v>157</v>
      </c>
    </row>
    <row r="679" s="15" customFormat="1">
      <c r="A679" s="15"/>
      <c r="B679" s="258"/>
      <c r="C679" s="259"/>
      <c r="D679" s="229" t="s">
        <v>170</v>
      </c>
      <c r="E679" s="260" t="s">
        <v>19</v>
      </c>
      <c r="F679" s="261" t="s">
        <v>700</v>
      </c>
      <c r="G679" s="259"/>
      <c r="H679" s="260" t="s">
        <v>19</v>
      </c>
      <c r="I679" s="262"/>
      <c r="J679" s="259"/>
      <c r="K679" s="259"/>
      <c r="L679" s="263"/>
      <c r="M679" s="264"/>
      <c r="N679" s="265"/>
      <c r="O679" s="265"/>
      <c r="P679" s="265"/>
      <c r="Q679" s="265"/>
      <c r="R679" s="265"/>
      <c r="S679" s="265"/>
      <c r="T679" s="26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7" t="s">
        <v>170</v>
      </c>
      <c r="AU679" s="267" t="s">
        <v>82</v>
      </c>
      <c r="AV679" s="15" t="s">
        <v>80</v>
      </c>
      <c r="AW679" s="15" t="s">
        <v>33</v>
      </c>
      <c r="AX679" s="15" t="s">
        <v>72</v>
      </c>
      <c r="AY679" s="267" t="s">
        <v>157</v>
      </c>
    </row>
    <row r="680" s="13" customFormat="1">
      <c r="A680" s="13"/>
      <c r="B680" s="236"/>
      <c r="C680" s="237"/>
      <c r="D680" s="229" t="s">
        <v>170</v>
      </c>
      <c r="E680" s="238" t="s">
        <v>19</v>
      </c>
      <c r="F680" s="239" t="s">
        <v>661</v>
      </c>
      <c r="G680" s="237"/>
      <c r="H680" s="240">
        <v>21.550000000000001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6" t="s">
        <v>170</v>
      </c>
      <c r="AU680" s="246" t="s">
        <v>82</v>
      </c>
      <c r="AV680" s="13" t="s">
        <v>82</v>
      </c>
      <c r="AW680" s="13" t="s">
        <v>33</v>
      </c>
      <c r="AX680" s="13" t="s">
        <v>72</v>
      </c>
      <c r="AY680" s="246" t="s">
        <v>157</v>
      </c>
    </row>
    <row r="681" s="16" customFormat="1">
      <c r="A681" s="16"/>
      <c r="B681" s="278"/>
      <c r="C681" s="279"/>
      <c r="D681" s="229" t="s">
        <v>170</v>
      </c>
      <c r="E681" s="280" t="s">
        <v>19</v>
      </c>
      <c r="F681" s="281" t="s">
        <v>419</v>
      </c>
      <c r="G681" s="279"/>
      <c r="H681" s="282">
        <v>96.319999999999993</v>
      </c>
      <c r="I681" s="283"/>
      <c r="J681" s="279"/>
      <c r="K681" s="279"/>
      <c r="L681" s="284"/>
      <c r="M681" s="285"/>
      <c r="N681" s="286"/>
      <c r="O681" s="286"/>
      <c r="P681" s="286"/>
      <c r="Q681" s="286"/>
      <c r="R681" s="286"/>
      <c r="S681" s="286"/>
      <c r="T681" s="287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88" t="s">
        <v>170</v>
      </c>
      <c r="AU681" s="288" t="s">
        <v>82</v>
      </c>
      <c r="AV681" s="16" t="s">
        <v>178</v>
      </c>
      <c r="AW681" s="16" t="s">
        <v>33</v>
      </c>
      <c r="AX681" s="16" t="s">
        <v>72</v>
      </c>
      <c r="AY681" s="288" t="s">
        <v>157</v>
      </c>
    </row>
    <row r="682" s="14" customFormat="1">
      <c r="A682" s="14"/>
      <c r="B682" s="247"/>
      <c r="C682" s="248"/>
      <c r="D682" s="229" t="s">
        <v>170</v>
      </c>
      <c r="E682" s="249" t="s">
        <v>19</v>
      </c>
      <c r="F682" s="250" t="s">
        <v>172</v>
      </c>
      <c r="G682" s="248"/>
      <c r="H682" s="251">
        <v>132.00999999999999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7" t="s">
        <v>170</v>
      </c>
      <c r="AU682" s="257" t="s">
        <v>82</v>
      </c>
      <c r="AV682" s="14" t="s">
        <v>164</v>
      </c>
      <c r="AW682" s="14" t="s">
        <v>33</v>
      </c>
      <c r="AX682" s="14" t="s">
        <v>80</v>
      </c>
      <c r="AY682" s="257" t="s">
        <v>157</v>
      </c>
    </row>
    <row r="683" s="2" customFormat="1" ht="24.15" customHeight="1">
      <c r="A683" s="41"/>
      <c r="B683" s="42"/>
      <c r="C683" s="268" t="s">
        <v>701</v>
      </c>
      <c r="D683" s="268" t="s">
        <v>281</v>
      </c>
      <c r="E683" s="269" t="s">
        <v>702</v>
      </c>
      <c r="F683" s="270" t="s">
        <v>703</v>
      </c>
      <c r="G683" s="271" t="s">
        <v>225</v>
      </c>
      <c r="H683" s="272">
        <v>138.61099999999999</v>
      </c>
      <c r="I683" s="273"/>
      <c r="J683" s="274">
        <f>ROUND(I683*H683,2)</f>
        <v>0</v>
      </c>
      <c r="K683" s="270" t="s">
        <v>163</v>
      </c>
      <c r="L683" s="275"/>
      <c r="M683" s="276" t="s">
        <v>19</v>
      </c>
      <c r="N683" s="277" t="s">
        <v>43</v>
      </c>
      <c r="O683" s="87"/>
      <c r="P683" s="225">
        <f>O683*H683</f>
        <v>0</v>
      </c>
      <c r="Q683" s="225">
        <v>0.002</v>
      </c>
      <c r="R683" s="225">
        <f>Q683*H683</f>
        <v>0.27722199999999997</v>
      </c>
      <c r="S683" s="225">
        <v>0</v>
      </c>
      <c r="T683" s="226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7" t="s">
        <v>423</v>
      </c>
      <c r="AT683" s="227" t="s">
        <v>281</v>
      </c>
      <c r="AU683" s="227" t="s">
        <v>82</v>
      </c>
      <c r="AY683" s="20" t="s">
        <v>157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20" t="s">
        <v>80</v>
      </c>
      <c r="BK683" s="228">
        <f>ROUND(I683*H683,2)</f>
        <v>0</v>
      </c>
      <c r="BL683" s="20" t="s">
        <v>295</v>
      </c>
      <c r="BM683" s="227" t="s">
        <v>704</v>
      </c>
    </row>
    <row r="684" s="2" customFormat="1">
      <c r="A684" s="41"/>
      <c r="B684" s="42"/>
      <c r="C684" s="43"/>
      <c r="D684" s="229" t="s">
        <v>166</v>
      </c>
      <c r="E684" s="43"/>
      <c r="F684" s="230" t="s">
        <v>703</v>
      </c>
      <c r="G684" s="43"/>
      <c r="H684" s="43"/>
      <c r="I684" s="231"/>
      <c r="J684" s="43"/>
      <c r="K684" s="43"/>
      <c r="L684" s="47"/>
      <c r="M684" s="232"/>
      <c r="N684" s="233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166</v>
      </c>
      <c r="AU684" s="20" t="s">
        <v>82</v>
      </c>
    </row>
    <row r="685" s="13" customFormat="1">
      <c r="A685" s="13"/>
      <c r="B685" s="236"/>
      <c r="C685" s="237"/>
      <c r="D685" s="229" t="s">
        <v>170</v>
      </c>
      <c r="E685" s="237"/>
      <c r="F685" s="239" t="s">
        <v>705</v>
      </c>
      <c r="G685" s="237"/>
      <c r="H685" s="240">
        <v>138.61099999999999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6" t="s">
        <v>170</v>
      </c>
      <c r="AU685" s="246" t="s">
        <v>82</v>
      </c>
      <c r="AV685" s="13" t="s">
        <v>82</v>
      </c>
      <c r="AW685" s="13" t="s">
        <v>4</v>
      </c>
      <c r="AX685" s="13" t="s">
        <v>80</v>
      </c>
      <c r="AY685" s="246" t="s">
        <v>157</v>
      </c>
    </row>
    <row r="686" s="2" customFormat="1" ht="24.15" customHeight="1">
      <c r="A686" s="41"/>
      <c r="B686" s="42"/>
      <c r="C686" s="216" t="s">
        <v>706</v>
      </c>
      <c r="D686" s="216" t="s">
        <v>159</v>
      </c>
      <c r="E686" s="217" t="s">
        <v>707</v>
      </c>
      <c r="F686" s="218" t="s">
        <v>708</v>
      </c>
      <c r="G686" s="219" t="s">
        <v>242</v>
      </c>
      <c r="H686" s="220">
        <v>88.007000000000005</v>
      </c>
      <c r="I686" s="221"/>
      <c r="J686" s="222">
        <f>ROUND(I686*H686,2)</f>
        <v>0</v>
      </c>
      <c r="K686" s="218" t="s">
        <v>163</v>
      </c>
      <c r="L686" s="47"/>
      <c r="M686" s="223" t="s">
        <v>19</v>
      </c>
      <c r="N686" s="224" t="s">
        <v>43</v>
      </c>
      <c r="O686" s="87"/>
      <c r="P686" s="225">
        <f>O686*H686</f>
        <v>0</v>
      </c>
      <c r="Q686" s="225">
        <v>2.0000000000000002E-05</v>
      </c>
      <c r="R686" s="225">
        <f>Q686*H686</f>
        <v>0.0017601400000000003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295</v>
      </c>
      <c r="AT686" s="227" t="s">
        <v>159</v>
      </c>
      <c r="AU686" s="227" t="s">
        <v>82</v>
      </c>
      <c r="AY686" s="20" t="s">
        <v>157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80</v>
      </c>
      <c r="BK686" s="228">
        <f>ROUND(I686*H686,2)</f>
        <v>0</v>
      </c>
      <c r="BL686" s="20" t="s">
        <v>295</v>
      </c>
      <c r="BM686" s="227" t="s">
        <v>709</v>
      </c>
    </row>
    <row r="687" s="2" customFormat="1">
      <c r="A687" s="41"/>
      <c r="B687" s="42"/>
      <c r="C687" s="43"/>
      <c r="D687" s="229" t="s">
        <v>166</v>
      </c>
      <c r="E687" s="43"/>
      <c r="F687" s="230" t="s">
        <v>710</v>
      </c>
      <c r="G687" s="43"/>
      <c r="H687" s="43"/>
      <c r="I687" s="231"/>
      <c r="J687" s="43"/>
      <c r="K687" s="43"/>
      <c r="L687" s="47"/>
      <c r="M687" s="232"/>
      <c r="N687" s="233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166</v>
      </c>
      <c r="AU687" s="20" t="s">
        <v>82</v>
      </c>
    </row>
    <row r="688" s="2" customFormat="1">
      <c r="A688" s="41"/>
      <c r="B688" s="42"/>
      <c r="C688" s="43"/>
      <c r="D688" s="234" t="s">
        <v>168</v>
      </c>
      <c r="E688" s="43"/>
      <c r="F688" s="235" t="s">
        <v>711</v>
      </c>
      <c r="G688" s="43"/>
      <c r="H688" s="43"/>
      <c r="I688" s="231"/>
      <c r="J688" s="43"/>
      <c r="K688" s="43"/>
      <c r="L688" s="47"/>
      <c r="M688" s="232"/>
      <c r="N688" s="233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168</v>
      </c>
      <c r="AU688" s="20" t="s">
        <v>82</v>
      </c>
    </row>
    <row r="689" s="13" customFormat="1">
      <c r="A689" s="13"/>
      <c r="B689" s="236"/>
      <c r="C689" s="237"/>
      <c r="D689" s="229" t="s">
        <v>170</v>
      </c>
      <c r="E689" s="238" t="s">
        <v>19</v>
      </c>
      <c r="F689" s="239" t="s">
        <v>712</v>
      </c>
      <c r="G689" s="237"/>
      <c r="H689" s="240">
        <v>88.007000000000005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6" t="s">
        <v>170</v>
      </c>
      <c r="AU689" s="246" t="s">
        <v>82</v>
      </c>
      <c r="AV689" s="13" t="s">
        <v>82</v>
      </c>
      <c r="AW689" s="13" t="s">
        <v>33</v>
      </c>
      <c r="AX689" s="13" t="s">
        <v>80</v>
      </c>
      <c r="AY689" s="246" t="s">
        <v>157</v>
      </c>
    </row>
    <row r="690" s="2" customFormat="1" ht="21.75" customHeight="1">
      <c r="A690" s="41"/>
      <c r="B690" s="42"/>
      <c r="C690" s="216" t="s">
        <v>713</v>
      </c>
      <c r="D690" s="216" t="s">
        <v>159</v>
      </c>
      <c r="E690" s="217" t="s">
        <v>714</v>
      </c>
      <c r="F690" s="218" t="s">
        <v>715</v>
      </c>
      <c r="G690" s="219" t="s">
        <v>242</v>
      </c>
      <c r="H690" s="220">
        <v>241.19999999999999</v>
      </c>
      <c r="I690" s="221"/>
      <c r="J690" s="222">
        <f>ROUND(I690*H690,2)</f>
        <v>0</v>
      </c>
      <c r="K690" s="218" t="s">
        <v>163</v>
      </c>
      <c r="L690" s="47"/>
      <c r="M690" s="223" t="s">
        <v>19</v>
      </c>
      <c r="N690" s="224" t="s">
        <v>43</v>
      </c>
      <c r="O690" s="87"/>
      <c r="P690" s="225">
        <f>O690*H690</f>
        <v>0</v>
      </c>
      <c r="Q690" s="225">
        <v>0</v>
      </c>
      <c r="R690" s="225">
        <f>Q690*H690</f>
        <v>0</v>
      </c>
      <c r="S690" s="225">
        <v>0.00029999999999999997</v>
      </c>
      <c r="T690" s="226">
        <f>S690*H690</f>
        <v>0.072359999999999994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7" t="s">
        <v>295</v>
      </c>
      <c r="AT690" s="227" t="s">
        <v>159</v>
      </c>
      <c r="AU690" s="227" t="s">
        <v>82</v>
      </c>
      <c r="AY690" s="20" t="s">
        <v>157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20" t="s">
        <v>80</v>
      </c>
      <c r="BK690" s="228">
        <f>ROUND(I690*H690,2)</f>
        <v>0</v>
      </c>
      <c r="BL690" s="20" t="s">
        <v>295</v>
      </c>
      <c r="BM690" s="227" t="s">
        <v>716</v>
      </c>
    </row>
    <row r="691" s="2" customFormat="1">
      <c r="A691" s="41"/>
      <c r="B691" s="42"/>
      <c r="C691" s="43"/>
      <c r="D691" s="229" t="s">
        <v>166</v>
      </c>
      <c r="E691" s="43"/>
      <c r="F691" s="230" t="s">
        <v>717</v>
      </c>
      <c r="G691" s="43"/>
      <c r="H691" s="43"/>
      <c r="I691" s="231"/>
      <c r="J691" s="43"/>
      <c r="K691" s="43"/>
      <c r="L691" s="47"/>
      <c r="M691" s="232"/>
      <c r="N691" s="233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166</v>
      </c>
      <c r="AU691" s="20" t="s">
        <v>82</v>
      </c>
    </row>
    <row r="692" s="2" customFormat="1">
      <c r="A692" s="41"/>
      <c r="B692" s="42"/>
      <c r="C692" s="43"/>
      <c r="D692" s="234" t="s">
        <v>168</v>
      </c>
      <c r="E692" s="43"/>
      <c r="F692" s="235" t="s">
        <v>718</v>
      </c>
      <c r="G692" s="43"/>
      <c r="H692" s="43"/>
      <c r="I692" s="231"/>
      <c r="J692" s="43"/>
      <c r="K692" s="43"/>
      <c r="L692" s="47"/>
      <c r="M692" s="232"/>
      <c r="N692" s="233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168</v>
      </c>
      <c r="AU692" s="20" t="s">
        <v>82</v>
      </c>
    </row>
    <row r="693" s="15" customFormat="1">
      <c r="A693" s="15"/>
      <c r="B693" s="258"/>
      <c r="C693" s="259"/>
      <c r="D693" s="229" t="s">
        <v>170</v>
      </c>
      <c r="E693" s="260" t="s">
        <v>19</v>
      </c>
      <c r="F693" s="261" t="s">
        <v>229</v>
      </c>
      <c r="G693" s="259"/>
      <c r="H693" s="260" t="s">
        <v>19</v>
      </c>
      <c r="I693" s="262"/>
      <c r="J693" s="259"/>
      <c r="K693" s="259"/>
      <c r="L693" s="263"/>
      <c r="M693" s="264"/>
      <c r="N693" s="265"/>
      <c r="O693" s="265"/>
      <c r="P693" s="265"/>
      <c r="Q693" s="265"/>
      <c r="R693" s="265"/>
      <c r="S693" s="265"/>
      <c r="T693" s="26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7" t="s">
        <v>170</v>
      </c>
      <c r="AU693" s="267" t="s">
        <v>82</v>
      </c>
      <c r="AV693" s="15" t="s">
        <v>80</v>
      </c>
      <c r="AW693" s="15" t="s">
        <v>33</v>
      </c>
      <c r="AX693" s="15" t="s">
        <v>72</v>
      </c>
      <c r="AY693" s="267" t="s">
        <v>157</v>
      </c>
    </row>
    <row r="694" s="13" customFormat="1">
      <c r="A694" s="13"/>
      <c r="B694" s="236"/>
      <c r="C694" s="237"/>
      <c r="D694" s="229" t="s">
        <v>170</v>
      </c>
      <c r="E694" s="238" t="s">
        <v>19</v>
      </c>
      <c r="F694" s="239" t="s">
        <v>719</v>
      </c>
      <c r="G694" s="237"/>
      <c r="H694" s="240">
        <v>35.899999999999999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170</v>
      </c>
      <c r="AU694" s="246" t="s">
        <v>82</v>
      </c>
      <c r="AV694" s="13" t="s">
        <v>82</v>
      </c>
      <c r="AW694" s="13" t="s">
        <v>33</v>
      </c>
      <c r="AX694" s="13" t="s">
        <v>72</v>
      </c>
      <c r="AY694" s="246" t="s">
        <v>157</v>
      </c>
    </row>
    <row r="695" s="16" customFormat="1">
      <c r="A695" s="16"/>
      <c r="B695" s="278"/>
      <c r="C695" s="279"/>
      <c r="D695" s="229" t="s">
        <v>170</v>
      </c>
      <c r="E695" s="280" t="s">
        <v>19</v>
      </c>
      <c r="F695" s="281" t="s">
        <v>419</v>
      </c>
      <c r="G695" s="279"/>
      <c r="H695" s="282">
        <v>35.899999999999999</v>
      </c>
      <c r="I695" s="283"/>
      <c r="J695" s="279"/>
      <c r="K695" s="279"/>
      <c r="L695" s="284"/>
      <c r="M695" s="285"/>
      <c r="N695" s="286"/>
      <c r="O695" s="286"/>
      <c r="P695" s="286"/>
      <c r="Q695" s="286"/>
      <c r="R695" s="286"/>
      <c r="S695" s="286"/>
      <c r="T695" s="287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8" t="s">
        <v>170</v>
      </c>
      <c r="AU695" s="288" t="s">
        <v>82</v>
      </c>
      <c r="AV695" s="16" t="s">
        <v>178</v>
      </c>
      <c r="AW695" s="16" t="s">
        <v>33</v>
      </c>
      <c r="AX695" s="16" t="s">
        <v>72</v>
      </c>
      <c r="AY695" s="288" t="s">
        <v>157</v>
      </c>
    </row>
    <row r="696" s="15" customFormat="1">
      <c r="A696" s="15"/>
      <c r="B696" s="258"/>
      <c r="C696" s="259"/>
      <c r="D696" s="229" t="s">
        <v>170</v>
      </c>
      <c r="E696" s="260" t="s">
        <v>19</v>
      </c>
      <c r="F696" s="261" t="s">
        <v>231</v>
      </c>
      <c r="G696" s="259"/>
      <c r="H696" s="260" t="s">
        <v>19</v>
      </c>
      <c r="I696" s="262"/>
      <c r="J696" s="259"/>
      <c r="K696" s="259"/>
      <c r="L696" s="263"/>
      <c r="M696" s="264"/>
      <c r="N696" s="265"/>
      <c r="O696" s="265"/>
      <c r="P696" s="265"/>
      <c r="Q696" s="265"/>
      <c r="R696" s="265"/>
      <c r="S696" s="265"/>
      <c r="T696" s="26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7" t="s">
        <v>170</v>
      </c>
      <c r="AU696" s="267" t="s">
        <v>82</v>
      </c>
      <c r="AV696" s="15" t="s">
        <v>80</v>
      </c>
      <c r="AW696" s="15" t="s">
        <v>33</v>
      </c>
      <c r="AX696" s="15" t="s">
        <v>72</v>
      </c>
      <c r="AY696" s="267" t="s">
        <v>157</v>
      </c>
    </row>
    <row r="697" s="15" customFormat="1">
      <c r="A697" s="15"/>
      <c r="B697" s="258"/>
      <c r="C697" s="259"/>
      <c r="D697" s="229" t="s">
        <v>170</v>
      </c>
      <c r="E697" s="260" t="s">
        <v>19</v>
      </c>
      <c r="F697" s="261" t="s">
        <v>636</v>
      </c>
      <c r="G697" s="259"/>
      <c r="H697" s="260" t="s">
        <v>19</v>
      </c>
      <c r="I697" s="262"/>
      <c r="J697" s="259"/>
      <c r="K697" s="259"/>
      <c r="L697" s="263"/>
      <c r="M697" s="264"/>
      <c r="N697" s="265"/>
      <c r="O697" s="265"/>
      <c r="P697" s="265"/>
      <c r="Q697" s="265"/>
      <c r="R697" s="265"/>
      <c r="S697" s="265"/>
      <c r="T697" s="266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7" t="s">
        <v>170</v>
      </c>
      <c r="AU697" s="267" t="s">
        <v>82</v>
      </c>
      <c r="AV697" s="15" t="s">
        <v>80</v>
      </c>
      <c r="AW697" s="15" t="s">
        <v>33</v>
      </c>
      <c r="AX697" s="15" t="s">
        <v>72</v>
      </c>
      <c r="AY697" s="267" t="s">
        <v>157</v>
      </c>
    </row>
    <row r="698" s="13" customFormat="1">
      <c r="A698" s="13"/>
      <c r="B698" s="236"/>
      <c r="C698" s="237"/>
      <c r="D698" s="229" t="s">
        <v>170</v>
      </c>
      <c r="E698" s="238" t="s">
        <v>19</v>
      </c>
      <c r="F698" s="239" t="s">
        <v>720</v>
      </c>
      <c r="G698" s="237"/>
      <c r="H698" s="240">
        <v>32.460000000000001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6" t="s">
        <v>170</v>
      </c>
      <c r="AU698" s="246" t="s">
        <v>82</v>
      </c>
      <c r="AV698" s="13" t="s">
        <v>82</v>
      </c>
      <c r="AW698" s="13" t="s">
        <v>33</v>
      </c>
      <c r="AX698" s="13" t="s">
        <v>72</v>
      </c>
      <c r="AY698" s="246" t="s">
        <v>157</v>
      </c>
    </row>
    <row r="699" s="15" customFormat="1">
      <c r="A699" s="15"/>
      <c r="B699" s="258"/>
      <c r="C699" s="259"/>
      <c r="D699" s="229" t="s">
        <v>170</v>
      </c>
      <c r="E699" s="260" t="s">
        <v>19</v>
      </c>
      <c r="F699" s="261" t="s">
        <v>721</v>
      </c>
      <c r="G699" s="259"/>
      <c r="H699" s="260" t="s">
        <v>19</v>
      </c>
      <c r="I699" s="262"/>
      <c r="J699" s="259"/>
      <c r="K699" s="259"/>
      <c r="L699" s="263"/>
      <c r="M699" s="264"/>
      <c r="N699" s="265"/>
      <c r="O699" s="265"/>
      <c r="P699" s="265"/>
      <c r="Q699" s="265"/>
      <c r="R699" s="265"/>
      <c r="S699" s="265"/>
      <c r="T699" s="266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7" t="s">
        <v>170</v>
      </c>
      <c r="AU699" s="267" t="s">
        <v>82</v>
      </c>
      <c r="AV699" s="15" t="s">
        <v>80</v>
      </c>
      <c r="AW699" s="15" t="s">
        <v>33</v>
      </c>
      <c r="AX699" s="15" t="s">
        <v>72</v>
      </c>
      <c r="AY699" s="267" t="s">
        <v>157</v>
      </c>
    </row>
    <row r="700" s="13" customFormat="1">
      <c r="A700" s="13"/>
      <c r="B700" s="236"/>
      <c r="C700" s="237"/>
      <c r="D700" s="229" t="s">
        <v>170</v>
      </c>
      <c r="E700" s="238" t="s">
        <v>19</v>
      </c>
      <c r="F700" s="239" t="s">
        <v>722</v>
      </c>
      <c r="G700" s="237"/>
      <c r="H700" s="240">
        <v>14.74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6" t="s">
        <v>170</v>
      </c>
      <c r="AU700" s="246" t="s">
        <v>82</v>
      </c>
      <c r="AV700" s="13" t="s">
        <v>82</v>
      </c>
      <c r="AW700" s="13" t="s">
        <v>33</v>
      </c>
      <c r="AX700" s="13" t="s">
        <v>72</v>
      </c>
      <c r="AY700" s="246" t="s">
        <v>157</v>
      </c>
    </row>
    <row r="701" s="15" customFormat="1">
      <c r="A701" s="15"/>
      <c r="B701" s="258"/>
      <c r="C701" s="259"/>
      <c r="D701" s="229" t="s">
        <v>170</v>
      </c>
      <c r="E701" s="260" t="s">
        <v>19</v>
      </c>
      <c r="F701" s="261" t="s">
        <v>723</v>
      </c>
      <c r="G701" s="259"/>
      <c r="H701" s="260" t="s">
        <v>19</v>
      </c>
      <c r="I701" s="262"/>
      <c r="J701" s="259"/>
      <c r="K701" s="259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170</v>
      </c>
      <c r="AU701" s="267" t="s">
        <v>82</v>
      </c>
      <c r="AV701" s="15" t="s">
        <v>80</v>
      </c>
      <c r="AW701" s="15" t="s">
        <v>33</v>
      </c>
      <c r="AX701" s="15" t="s">
        <v>72</v>
      </c>
      <c r="AY701" s="267" t="s">
        <v>157</v>
      </c>
    </row>
    <row r="702" s="13" customFormat="1">
      <c r="A702" s="13"/>
      <c r="B702" s="236"/>
      <c r="C702" s="237"/>
      <c r="D702" s="229" t="s">
        <v>170</v>
      </c>
      <c r="E702" s="238" t="s">
        <v>19</v>
      </c>
      <c r="F702" s="239" t="s">
        <v>724</v>
      </c>
      <c r="G702" s="237"/>
      <c r="H702" s="240">
        <v>16.379999999999999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170</v>
      </c>
      <c r="AU702" s="246" t="s">
        <v>82</v>
      </c>
      <c r="AV702" s="13" t="s">
        <v>82</v>
      </c>
      <c r="AW702" s="13" t="s">
        <v>33</v>
      </c>
      <c r="AX702" s="13" t="s">
        <v>72</v>
      </c>
      <c r="AY702" s="246" t="s">
        <v>157</v>
      </c>
    </row>
    <row r="703" s="15" customFormat="1">
      <c r="A703" s="15"/>
      <c r="B703" s="258"/>
      <c r="C703" s="259"/>
      <c r="D703" s="229" t="s">
        <v>170</v>
      </c>
      <c r="E703" s="260" t="s">
        <v>19</v>
      </c>
      <c r="F703" s="261" t="s">
        <v>725</v>
      </c>
      <c r="G703" s="259"/>
      <c r="H703" s="260" t="s">
        <v>19</v>
      </c>
      <c r="I703" s="262"/>
      <c r="J703" s="259"/>
      <c r="K703" s="259"/>
      <c r="L703" s="263"/>
      <c r="M703" s="264"/>
      <c r="N703" s="265"/>
      <c r="O703" s="265"/>
      <c r="P703" s="265"/>
      <c r="Q703" s="265"/>
      <c r="R703" s="265"/>
      <c r="S703" s="265"/>
      <c r="T703" s="26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7" t="s">
        <v>170</v>
      </c>
      <c r="AU703" s="267" t="s">
        <v>82</v>
      </c>
      <c r="AV703" s="15" t="s">
        <v>80</v>
      </c>
      <c r="AW703" s="15" t="s">
        <v>33</v>
      </c>
      <c r="AX703" s="15" t="s">
        <v>72</v>
      </c>
      <c r="AY703" s="267" t="s">
        <v>157</v>
      </c>
    </row>
    <row r="704" s="13" customFormat="1">
      <c r="A704" s="13"/>
      <c r="B704" s="236"/>
      <c r="C704" s="237"/>
      <c r="D704" s="229" t="s">
        <v>170</v>
      </c>
      <c r="E704" s="238" t="s">
        <v>19</v>
      </c>
      <c r="F704" s="239" t="s">
        <v>251</v>
      </c>
      <c r="G704" s="237"/>
      <c r="H704" s="240">
        <v>11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170</v>
      </c>
      <c r="AU704" s="246" t="s">
        <v>82</v>
      </c>
      <c r="AV704" s="13" t="s">
        <v>82</v>
      </c>
      <c r="AW704" s="13" t="s">
        <v>33</v>
      </c>
      <c r="AX704" s="13" t="s">
        <v>72</v>
      </c>
      <c r="AY704" s="246" t="s">
        <v>157</v>
      </c>
    </row>
    <row r="705" s="16" customFormat="1">
      <c r="A705" s="16"/>
      <c r="B705" s="278"/>
      <c r="C705" s="279"/>
      <c r="D705" s="229" t="s">
        <v>170</v>
      </c>
      <c r="E705" s="280" t="s">
        <v>19</v>
      </c>
      <c r="F705" s="281" t="s">
        <v>419</v>
      </c>
      <c r="G705" s="279"/>
      <c r="H705" s="282">
        <v>74.579999999999998</v>
      </c>
      <c r="I705" s="283"/>
      <c r="J705" s="279"/>
      <c r="K705" s="279"/>
      <c r="L705" s="284"/>
      <c r="M705" s="285"/>
      <c r="N705" s="286"/>
      <c r="O705" s="286"/>
      <c r="P705" s="286"/>
      <c r="Q705" s="286"/>
      <c r="R705" s="286"/>
      <c r="S705" s="286"/>
      <c r="T705" s="287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88" t="s">
        <v>170</v>
      </c>
      <c r="AU705" s="288" t="s">
        <v>82</v>
      </c>
      <c r="AV705" s="16" t="s">
        <v>178</v>
      </c>
      <c r="AW705" s="16" t="s">
        <v>33</v>
      </c>
      <c r="AX705" s="16" t="s">
        <v>72</v>
      </c>
      <c r="AY705" s="288" t="s">
        <v>157</v>
      </c>
    </row>
    <row r="706" s="15" customFormat="1">
      <c r="A706" s="15"/>
      <c r="B706" s="258"/>
      <c r="C706" s="259"/>
      <c r="D706" s="229" t="s">
        <v>170</v>
      </c>
      <c r="E706" s="260" t="s">
        <v>19</v>
      </c>
      <c r="F706" s="261" t="s">
        <v>213</v>
      </c>
      <c r="G706" s="259"/>
      <c r="H706" s="260" t="s">
        <v>19</v>
      </c>
      <c r="I706" s="262"/>
      <c r="J706" s="259"/>
      <c r="K706" s="259"/>
      <c r="L706" s="263"/>
      <c r="M706" s="264"/>
      <c r="N706" s="265"/>
      <c r="O706" s="265"/>
      <c r="P706" s="265"/>
      <c r="Q706" s="265"/>
      <c r="R706" s="265"/>
      <c r="S706" s="265"/>
      <c r="T706" s="266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7" t="s">
        <v>170</v>
      </c>
      <c r="AU706" s="267" t="s">
        <v>82</v>
      </c>
      <c r="AV706" s="15" t="s">
        <v>80</v>
      </c>
      <c r="AW706" s="15" t="s">
        <v>33</v>
      </c>
      <c r="AX706" s="15" t="s">
        <v>72</v>
      </c>
      <c r="AY706" s="267" t="s">
        <v>157</v>
      </c>
    </row>
    <row r="707" s="15" customFormat="1">
      <c r="A707" s="15"/>
      <c r="B707" s="258"/>
      <c r="C707" s="259"/>
      <c r="D707" s="229" t="s">
        <v>170</v>
      </c>
      <c r="E707" s="260" t="s">
        <v>19</v>
      </c>
      <c r="F707" s="261" t="s">
        <v>725</v>
      </c>
      <c r="G707" s="259"/>
      <c r="H707" s="260" t="s">
        <v>19</v>
      </c>
      <c r="I707" s="262"/>
      <c r="J707" s="259"/>
      <c r="K707" s="259"/>
      <c r="L707" s="263"/>
      <c r="M707" s="264"/>
      <c r="N707" s="265"/>
      <c r="O707" s="265"/>
      <c r="P707" s="265"/>
      <c r="Q707" s="265"/>
      <c r="R707" s="265"/>
      <c r="S707" s="265"/>
      <c r="T707" s="26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7" t="s">
        <v>170</v>
      </c>
      <c r="AU707" s="267" t="s">
        <v>82</v>
      </c>
      <c r="AV707" s="15" t="s">
        <v>80</v>
      </c>
      <c r="AW707" s="15" t="s">
        <v>33</v>
      </c>
      <c r="AX707" s="15" t="s">
        <v>72</v>
      </c>
      <c r="AY707" s="267" t="s">
        <v>157</v>
      </c>
    </row>
    <row r="708" s="13" customFormat="1">
      <c r="A708" s="13"/>
      <c r="B708" s="236"/>
      <c r="C708" s="237"/>
      <c r="D708" s="229" t="s">
        <v>170</v>
      </c>
      <c r="E708" s="238" t="s">
        <v>19</v>
      </c>
      <c r="F708" s="239" t="s">
        <v>726</v>
      </c>
      <c r="G708" s="237"/>
      <c r="H708" s="240">
        <v>18.719999999999999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6" t="s">
        <v>170</v>
      </c>
      <c r="AU708" s="246" t="s">
        <v>82</v>
      </c>
      <c r="AV708" s="13" t="s">
        <v>82</v>
      </c>
      <c r="AW708" s="13" t="s">
        <v>33</v>
      </c>
      <c r="AX708" s="13" t="s">
        <v>72</v>
      </c>
      <c r="AY708" s="246" t="s">
        <v>157</v>
      </c>
    </row>
    <row r="709" s="15" customFormat="1">
      <c r="A709" s="15"/>
      <c r="B709" s="258"/>
      <c r="C709" s="259"/>
      <c r="D709" s="229" t="s">
        <v>170</v>
      </c>
      <c r="E709" s="260" t="s">
        <v>19</v>
      </c>
      <c r="F709" s="261" t="s">
        <v>636</v>
      </c>
      <c r="G709" s="259"/>
      <c r="H709" s="260" t="s">
        <v>19</v>
      </c>
      <c r="I709" s="262"/>
      <c r="J709" s="259"/>
      <c r="K709" s="259"/>
      <c r="L709" s="263"/>
      <c r="M709" s="264"/>
      <c r="N709" s="265"/>
      <c r="O709" s="265"/>
      <c r="P709" s="265"/>
      <c r="Q709" s="265"/>
      <c r="R709" s="265"/>
      <c r="S709" s="265"/>
      <c r="T709" s="26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7" t="s">
        <v>170</v>
      </c>
      <c r="AU709" s="267" t="s">
        <v>82</v>
      </c>
      <c r="AV709" s="15" t="s">
        <v>80</v>
      </c>
      <c r="AW709" s="15" t="s">
        <v>33</v>
      </c>
      <c r="AX709" s="15" t="s">
        <v>72</v>
      </c>
      <c r="AY709" s="267" t="s">
        <v>157</v>
      </c>
    </row>
    <row r="710" s="13" customFormat="1">
      <c r="A710" s="13"/>
      <c r="B710" s="236"/>
      <c r="C710" s="237"/>
      <c r="D710" s="229" t="s">
        <v>170</v>
      </c>
      <c r="E710" s="238" t="s">
        <v>19</v>
      </c>
      <c r="F710" s="239" t="s">
        <v>727</v>
      </c>
      <c r="G710" s="237"/>
      <c r="H710" s="240">
        <v>26.120000000000001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170</v>
      </c>
      <c r="AU710" s="246" t="s">
        <v>82</v>
      </c>
      <c r="AV710" s="13" t="s">
        <v>82</v>
      </c>
      <c r="AW710" s="13" t="s">
        <v>33</v>
      </c>
      <c r="AX710" s="13" t="s">
        <v>72</v>
      </c>
      <c r="AY710" s="246" t="s">
        <v>157</v>
      </c>
    </row>
    <row r="711" s="15" customFormat="1">
      <c r="A711" s="15"/>
      <c r="B711" s="258"/>
      <c r="C711" s="259"/>
      <c r="D711" s="229" t="s">
        <v>170</v>
      </c>
      <c r="E711" s="260" t="s">
        <v>19</v>
      </c>
      <c r="F711" s="261" t="s">
        <v>650</v>
      </c>
      <c r="G711" s="259"/>
      <c r="H711" s="260" t="s">
        <v>19</v>
      </c>
      <c r="I711" s="262"/>
      <c r="J711" s="259"/>
      <c r="K711" s="259"/>
      <c r="L711" s="263"/>
      <c r="M711" s="264"/>
      <c r="N711" s="265"/>
      <c r="O711" s="265"/>
      <c r="P711" s="265"/>
      <c r="Q711" s="265"/>
      <c r="R711" s="265"/>
      <c r="S711" s="265"/>
      <c r="T711" s="266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7" t="s">
        <v>170</v>
      </c>
      <c r="AU711" s="267" t="s">
        <v>82</v>
      </c>
      <c r="AV711" s="15" t="s">
        <v>80</v>
      </c>
      <c r="AW711" s="15" t="s">
        <v>33</v>
      </c>
      <c r="AX711" s="15" t="s">
        <v>72</v>
      </c>
      <c r="AY711" s="267" t="s">
        <v>157</v>
      </c>
    </row>
    <row r="712" s="13" customFormat="1">
      <c r="A712" s="13"/>
      <c r="B712" s="236"/>
      <c r="C712" s="237"/>
      <c r="D712" s="229" t="s">
        <v>170</v>
      </c>
      <c r="E712" s="238" t="s">
        <v>19</v>
      </c>
      <c r="F712" s="239" t="s">
        <v>728</v>
      </c>
      <c r="G712" s="237"/>
      <c r="H712" s="240">
        <v>20.859999999999999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170</v>
      </c>
      <c r="AU712" s="246" t="s">
        <v>82</v>
      </c>
      <c r="AV712" s="13" t="s">
        <v>82</v>
      </c>
      <c r="AW712" s="13" t="s">
        <v>33</v>
      </c>
      <c r="AX712" s="13" t="s">
        <v>72</v>
      </c>
      <c r="AY712" s="246" t="s">
        <v>157</v>
      </c>
    </row>
    <row r="713" s="15" customFormat="1">
      <c r="A713" s="15"/>
      <c r="B713" s="258"/>
      <c r="C713" s="259"/>
      <c r="D713" s="229" t="s">
        <v>170</v>
      </c>
      <c r="E713" s="260" t="s">
        <v>19</v>
      </c>
      <c r="F713" s="261" t="s">
        <v>652</v>
      </c>
      <c r="G713" s="259"/>
      <c r="H713" s="260" t="s">
        <v>19</v>
      </c>
      <c r="I713" s="262"/>
      <c r="J713" s="259"/>
      <c r="K713" s="259"/>
      <c r="L713" s="263"/>
      <c r="M713" s="264"/>
      <c r="N713" s="265"/>
      <c r="O713" s="265"/>
      <c r="P713" s="265"/>
      <c r="Q713" s="265"/>
      <c r="R713" s="265"/>
      <c r="S713" s="265"/>
      <c r="T713" s="26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7" t="s">
        <v>170</v>
      </c>
      <c r="AU713" s="267" t="s">
        <v>82</v>
      </c>
      <c r="AV713" s="15" t="s">
        <v>80</v>
      </c>
      <c r="AW713" s="15" t="s">
        <v>33</v>
      </c>
      <c r="AX713" s="15" t="s">
        <v>72</v>
      </c>
      <c r="AY713" s="267" t="s">
        <v>157</v>
      </c>
    </row>
    <row r="714" s="13" customFormat="1">
      <c r="A714" s="13"/>
      <c r="B714" s="236"/>
      <c r="C714" s="237"/>
      <c r="D714" s="229" t="s">
        <v>170</v>
      </c>
      <c r="E714" s="238" t="s">
        <v>19</v>
      </c>
      <c r="F714" s="239" t="s">
        <v>729</v>
      </c>
      <c r="G714" s="237"/>
      <c r="H714" s="240">
        <v>17.059999999999999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6" t="s">
        <v>170</v>
      </c>
      <c r="AU714" s="246" t="s">
        <v>82</v>
      </c>
      <c r="AV714" s="13" t="s">
        <v>82</v>
      </c>
      <c r="AW714" s="13" t="s">
        <v>33</v>
      </c>
      <c r="AX714" s="13" t="s">
        <v>72</v>
      </c>
      <c r="AY714" s="246" t="s">
        <v>157</v>
      </c>
    </row>
    <row r="715" s="15" customFormat="1">
      <c r="A715" s="15"/>
      <c r="B715" s="258"/>
      <c r="C715" s="259"/>
      <c r="D715" s="229" t="s">
        <v>170</v>
      </c>
      <c r="E715" s="260" t="s">
        <v>19</v>
      </c>
      <c r="F715" s="261" t="s">
        <v>654</v>
      </c>
      <c r="G715" s="259"/>
      <c r="H715" s="260" t="s">
        <v>19</v>
      </c>
      <c r="I715" s="262"/>
      <c r="J715" s="259"/>
      <c r="K715" s="259"/>
      <c r="L715" s="263"/>
      <c r="M715" s="264"/>
      <c r="N715" s="265"/>
      <c r="O715" s="265"/>
      <c r="P715" s="265"/>
      <c r="Q715" s="265"/>
      <c r="R715" s="265"/>
      <c r="S715" s="265"/>
      <c r="T715" s="26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7" t="s">
        <v>170</v>
      </c>
      <c r="AU715" s="267" t="s">
        <v>82</v>
      </c>
      <c r="AV715" s="15" t="s">
        <v>80</v>
      </c>
      <c r="AW715" s="15" t="s">
        <v>33</v>
      </c>
      <c r="AX715" s="15" t="s">
        <v>72</v>
      </c>
      <c r="AY715" s="267" t="s">
        <v>157</v>
      </c>
    </row>
    <row r="716" s="13" customFormat="1">
      <c r="A716" s="13"/>
      <c r="B716" s="236"/>
      <c r="C716" s="237"/>
      <c r="D716" s="229" t="s">
        <v>170</v>
      </c>
      <c r="E716" s="238" t="s">
        <v>19</v>
      </c>
      <c r="F716" s="239" t="s">
        <v>286</v>
      </c>
      <c r="G716" s="237"/>
      <c r="H716" s="240">
        <v>15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170</v>
      </c>
      <c r="AU716" s="246" t="s">
        <v>82</v>
      </c>
      <c r="AV716" s="13" t="s">
        <v>82</v>
      </c>
      <c r="AW716" s="13" t="s">
        <v>33</v>
      </c>
      <c r="AX716" s="13" t="s">
        <v>72</v>
      </c>
      <c r="AY716" s="246" t="s">
        <v>157</v>
      </c>
    </row>
    <row r="717" s="15" customFormat="1">
      <c r="A717" s="15"/>
      <c r="B717" s="258"/>
      <c r="C717" s="259"/>
      <c r="D717" s="229" t="s">
        <v>170</v>
      </c>
      <c r="E717" s="260" t="s">
        <v>19</v>
      </c>
      <c r="F717" s="261" t="s">
        <v>654</v>
      </c>
      <c r="G717" s="259"/>
      <c r="H717" s="260" t="s">
        <v>19</v>
      </c>
      <c r="I717" s="262"/>
      <c r="J717" s="259"/>
      <c r="K717" s="259"/>
      <c r="L717" s="263"/>
      <c r="M717" s="264"/>
      <c r="N717" s="265"/>
      <c r="O717" s="265"/>
      <c r="P717" s="265"/>
      <c r="Q717" s="265"/>
      <c r="R717" s="265"/>
      <c r="S717" s="265"/>
      <c r="T717" s="266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7" t="s">
        <v>170</v>
      </c>
      <c r="AU717" s="267" t="s">
        <v>82</v>
      </c>
      <c r="AV717" s="15" t="s">
        <v>80</v>
      </c>
      <c r="AW717" s="15" t="s">
        <v>33</v>
      </c>
      <c r="AX717" s="15" t="s">
        <v>72</v>
      </c>
      <c r="AY717" s="267" t="s">
        <v>157</v>
      </c>
    </row>
    <row r="718" s="13" customFormat="1">
      <c r="A718" s="13"/>
      <c r="B718" s="236"/>
      <c r="C718" s="237"/>
      <c r="D718" s="229" t="s">
        <v>170</v>
      </c>
      <c r="E718" s="238" t="s">
        <v>19</v>
      </c>
      <c r="F718" s="239" t="s">
        <v>280</v>
      </c>
      <c r="G718" s="237"/>
      <c r="H718" s="240">
        <v>14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170</v>
      </c>
      <c r="AU718" s="246" t="s">
        <v>82</v>
      </c>
      <c r="AV718" s="13" t="s">
        <v>82</v>
      </c>
      <c r="AW718" s="13" t="s">
        <v>33</v>
      </c>
      <c r="AX718" s="13" t="s">
        <v>72</v>
      </c>
      <c r="AY718" s="246" t="s">
        <v>157</v>
      </c>
    </row>
    <row r="719" s="16" customFormat="1">
      <c r="A719" s="16"/>
      <c r="B719" s="278"/>
      <c r="C719" s="279"/>
      <c r="D719" s="229" t="s">
        <v>170</v>
      </c>
      <c r="E719" s="280" t="s">
        <v>19</v>
      </c>
      <c r="F719" s="281" t="s">
        <v>419</v>
      </c>
      <c r="G719" s="279"/>
      <c r="H719" s="282">
        <v>111.76000000000001</v>
      </c>
      <c r="I719" s="283"/>
      <c r="J719" s="279"/>
      <c r="K719" s="279"/>
      <c r="L719" s="284"/>
      <c r="M719" s="285"/>
      <c r="N719" s="286"/>
      <c r="O719" s="286"/>
      <c r="P719" s="286"/>
      <c r="Q719" s="286"/>
      <c r="R719" s="286"/>
      <c r="S719" s="286"/>
      <c r="T719" s="287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88" t="s">
        <v>170</v>
      </c>
      <c r="AU719" s="288" t="s">
        <v>82</v>
      </c>
      <c r="AV719" s="16" t="s">
        <v>178</v>
      </c>
      <c r="AW719" s="16" t="s">
        <v>33</v>
      </c>
      <c r="AX719" s="16" t="s">
        <v>72</v>
      </c>
      <c r="AY719" s="288" t="s">
        <v>157</v>
      </c>
    </row>
    <row r="720" s="15" customFormat="1">
      <c r="A720" s="15"/>
      <c r="B720" s="258"/>
      <c r="C720" s="259"/>
      <c r="D720" s="229" t="s">
        <v>170</v>
      </c>
      <c r="E720" s="260" t="s">
        <v>19</v>
      </c>
      <c r="F720" s="261" t="s">
        <v>236</v>
      </c>
      <c r="G720" s="259"/>
      <c r="H720" s="260" t="s">
        <v>19</v>
      </c>
      <c r="I720" s="262"/>
      <c r="J720" s="259"/>
      <c r="K720" s="259"/>
      <c r="L720" s="263"/>
      <c r="M720" s="264"/>
      <c r="N720" s="265"/>
      <c r="O720" s="265"/>
      <c r="P720" s="265"/>
      <c r="Q720" s="265"/>
      <c r="R720" s="265"/>
      <c r="S720" s="265"/>
      <c r="T720" s="266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7" t="s">
        <v>170</v>
      </c>
      <c r="AU720" s="267" t="s">
        <v>82</v>
      </c>
      <c r="AV720" s="15" t="s">
        <v>80</v>
      </c>
      <c r="AW720" s="15" t="s">
        <v>33</v>
      </c>
      <c r="AX720" s="15" t="s">
        <v>72</v>
      </c>
      <c r="AY720" s="267" t="s">
        <v>157</v>
      </c>
    </row>
    <row r="721" s="15" customFormat="1">
      <c r="A721" s="15"/>
      <c r="B721" s="258"/>
      <c r="C721" s="259"/>
      <c r="D721" s="229" t="s">
        <v>170</v>
      </c>
      <c r="E721" s="260" t="s">
        <v>19</v>
      </c>
      <c r="F721" s="261" t="s">
        <v>730</v>
      </c>
      <c r="G721" s="259"/>
      <c r="H721" s="260" t="s">
        <v>19</v>
      </c>
      <c r="I721" s="262"/>
      <c r="J721" s="259"/>
      <c r="K721" s="259"/>
      <c r="L721" s="263"/>
      <c r="M721" s="264"/>
      <c r="N721" s="265"/>
      <c r="O721" s="265"/>
      <c r="P721" s="265"/>
      <c r="Q721" s="265"/>
      <c r="R721" s="265"/>
      <c r="S721" s="265"/>
      <c r="T721" s="266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7" t="s">
        <v>170</v>
      </c>
      <c r="AU721" s="267" t="s">
        <v>82</v>
      </c>
      <c r="AV721" s="15" t="s">
        <v>80</v>
      </c>
      <c r="AW721" s="15" t="s">
        <v>33</v>
      </c>
      <c r="AX721" s="15" t="s">
        <v>72</v>
      </c>
      <c r="AY721" s="267" t="s">
        <v>157</v>
      </c>
    </row>
    <row r="722" s="13" customFormat="1">
      <c r="A722" s="13"/>
      <c r="B722" s="236"/>
      <c r="C722" s="237"/>
      <c r="D722" s="229" t="s">
        <v>170</v>
      </c>
      <c r="E722" s="238" t="s">
        <v>19</v>
      </c>
      <c r="F722" s="239" t="s">
        <v>731</v>
      </c>
      <c r="G722" s="237"/>
      <c r="H722" s="240">
        <v>18.960000000000001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170</v>
      </c>
      <c r="AU722" s="246" t="s">
        <v>82</v>
      </c>
      <c r="AV722" s="13" t="s">
        <v>82</v>
      </c>
      <c r="AW722" s="13" t="s">
        <v>33</v>
      </c>
      <c r="AX722" s="13" t="s">
        <v>72</v>
      </c>
      <c r="AY722" s="246" t="s">
        <v>157</v>
      </c>
    </row>
    <row r="723" s="16" customFormat="1">
      <c r="A723" s="16"/>
      <c r="B723" s="278"/>
      <c r="C723" s="279"/>
      <c r="D723" s="229" t="s">
        <v>170</v>
      </c>
      <c r="E723" s="280" t="s">
        <v>19</v>
      </c>
      <c r="F723" s="281" t="s">
        <v>419</v>
      </c>
      <c r="G723" s="279"/>
      <c r="H723" s="282">
        <v>18.960000000000001</v>
      </c>
      <c r="I723" s="283"/>
      <c r="J723" s="279"/>
      <c r="K723" s="279"/>
      <c r="L723" s="284"/>
      <c r="M723" s="285"/>
      <c r="N723" s="286"/>
      <c r="O723" s="286"/>
      <c r="P723" s="286"/>
      <c r="Q723" s="286"/>
      <c r="R723" s="286"/>
      <c r="S723" s="286"/>
      <c r="T723" s="287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8" t="s">
        <v>170</v>
      </c>
      <c r="AU723" s="288" t="s">
        <v>82</v>
      </c>
      <c r="AV723" s="16" t="s">
        <v>178</v>
      </c>
      <c r="AW723" s="16" t="s">
        <v>33</v>
      </c>
      <c r="AX723" s="16" t="s">
        <v>72</v>
      </c>
      <c r="AY723" s="288" t="s">
        <v>157</v>
      </c>
    </row>
    <row r="724" s="14" customFormat="1">
      <c r="A724" s="14"/>
      <c r="B724" s="247"/>
      <c r="C724" s="248"/>
      <c r="D724" s="229" t="s">
        <v>170</v>
      </c>
      <c r="E724" s="249" t="s">
        <v>19</v>
      </c>
      <c r="F724" s="250" t="s">
        <v>172</v>
      </c>
      <c r="G724" s="248"/>
      <c r="H724" s="251">
        <v>241.19999999999999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7" t="s">
        <v>170</v>
      </c>
      <c r="AU724" s="257" t="s">
        <v>82</v>
      </c>
      <c r="AV724" s="14" t="s">
        <v>164</v>
      </c>
      <c r="AW724" s="14" t="s">
        <v>33</v>
      </c>
      <c r="AX724" s="14" t="s">
        <v>80</v>
      </c>
      <c r="AY724" s="257" t="s">
        <v>157</v>
      </c>
    </row>
    <row r="725" s="2" customFormat="1" ht="16.5" customHeight="1">
      <c r="A725" s="41"/>
      <c r="B725" s="42"/>
      <c r="C725" s="216" t="s">
        <v>732</v>
      </c>
      <c r="D725" s="216" t="s">
        <v>159</v>
      </c>
      <c r="E725" s="217" t="s">
        <v>733</v>
      </c>
      <c r="F725" s="218" t="s">
        <v>734</v>
      </c>
      <c r="G725" s="219" t="s">
        <v>242</v>
      </c>
      <c r="H725" s="220">
        <v>150.93000000000001</v>
      </c>
      <c r="I725" s="221"/>
      <c r="J725" s="222">
        <f>ROUND(I725*H725,2)</f>
        <v>0</v>
      </c>
      <c r="K725" s="218" t="s">
        <v>163</v>
      </c>
      <c r="L725" s="47"/>
      <c r="M725" s="223" t="s">
        <v>19</v>
      </c>
      <c r="N725" s="224" t="s">
        <v>43</v>
      </c>
      <c r="O725" s="87"/>
      <c r="P725" s="225">
        <f>O725*H725</f>
        <v>0</v>
      </c>
      <c r="Q725" s="225">
        <v>1.0000000000000001E-05</v>
      </c>
      <c r="R725" s="225">
        <f>Q725*H725</f>
        <v>0.0015093000000000001</v>
      </c>
      <c r="S725" s="225">
        <v>0</v>
      </c>
      <c r="T725" s="226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7" t="s">
        <v>295</v>
      </c>
      <c r="AT725" s="227" t="s">
        <v>159</v>
      </c>
      <c r="AU725" s="227" t="s">
        <v>82</v>
      </c>
      <c r="AY725" s="20" t="s">
        <v>157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20" t="s">
        <v>80</v>
      </c>
      <c r="BK725" s="228">
        <f>ROUND(I725*H725,2)</f>
        <v>0</v>
      </c>
      <c r="BL725" s="20" t="s">
        <v>295</v>
      </c>
      <c r="BM725" s="227" t="s">
        <v>735</v>
      </c>
    </row>
    <row r="726" s="2" customFormat="1">
      <c r="A726" s="41"/>
      <c r="B726" s="42"/>
      <c r="C726" s="43"/>
      <c r="D726" s="229" t="s">
        <v>166</v>
      </c>
      <c r="E726" s="43"/>
      <c r="F726" s="230" t="s">
        <v>736</v>
      </c>
      <c r="G726" s="43"/>
      <c r="H726" s="43"/>
      <c r="I726" s="231"/>
      <c r="J726" s="43"/>
      <c r="K726" s="43"/>
      <c r="L726" s="47"/>
      <c r="M726" s="232"/>
      <c r="N726" s="233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166</v>
      </c>
      <c r="AU726" s="20" t="s">
        <v>82</v>
      </c>
    </row>
    <row r="727" s="2" customFormat="1">
      <c r="A727" s="41"/>
      <c r="B727" s="42"/>
      <c r="C727" s="43"/>
      <c r="D727" s="234" t="s">
        <v>168</v>
      </c>
      <c r="E727" s="43"/>
      <c r="F727" s="235" t="s">
        <v>737</v>
      </c>
      <c r="G727" s="43"/>
      <c r="H727" s="43"/>
      <c r="I727" s="231"/>
      <c r="J727" s="43"/>
      <c r="K727" s="43"/>
      <c r="L727" s="47"/>
      <c r="M727" s="232"/>
      <c r="N727" s="233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168</v>
      </c>
      <c r="AU727" s="20" t="s">
        <v>82</v>
      </c>
    </row>
    <row r="728" s="15" customFormat="1">
      <c r="A728" s="15"/>
      <c r="B728" s="258"/>
      <c r="C728" s="259"/>
      <c r="D728" s="229" t="s">
        <v>170</v>
      </c>
      <c r="E728" s="260" t="s">
        <v>19</v>
      </c>
      <c r="F728" s="261" t="s">
        <v>229</v>
      </c>
      <c r="G728" s="259"/>
      <c r="H728" s="260" t="s">
        <v>19</v>
      </c>
      <c r="I728" s="262"/>
      <c r="J728" s="259"/>
      <c r="K728" s="259"/>
      <c r="L728" s="263"/>
      <c r="M728" s="264"/>
      <c r="N728" s="265"/>
      <c r="O728" s="265"/>
      <c r="P728" s="265"/>
      <c r="Q728" s="265"/>
      <c r="R728" s="265"/>
      <c r="S728" s="265"/>
      <c r="T728" s="26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7" t="s">
        <v>170</v>
      </c>
      <c r="AU728" s="267" t="s">
        <v>82</v>
      </c>
      <c r="AV728" s="15" t="s">
        <v>80</v>
      </c>
      <c r="AW728" s="15" t="s">
        <v>33</v>
      </c>
      <c r="AX728" s="15" t="s">
        <v>72</v>
      </c>
      <c r="AY728" s="267" t="s">
        <v>157</v>
      </c>
    </row>
    <row r="729" s="13" customFormat="1">
      <c r="A729" s="13"/>
      <c r="B729" s="236"/>
      <c r="C729" s="237"/>
      <c r="D729" s="229" t="s">
        <v>170</v>
      </c>
      <c r="E729" s="238" t="s">
        <v>19</v>
      </c>
      <c r="F729" s="239" t="s">
        <v>719</v>
      </c>
      <c r="G729" s="237"/>
      <c r="H729" s="240">
        <v>35.899999999999999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6" t="s">
        <v>170</v>
      </c>
      <c r="AU729" s="246" t="s">
        <v>82</v>
      </c>
      <c r="AV729" s="13" t="s">
        <v>82</v>
      </c>
      <c r="AW729" s="13" t="s">
        <v>33</v>
      </c>
      <c r="AX729" s="13" t="s">
        <v>72</v>
      </c>
      <c r="AY729" s="246" t="s">
        <v>157</v>
      </c>
    </row>
    <row r="730" s="16" customFormat="1">
      <c r="A730" s="16"/>
      <c r="B730" s="278"/>
      <c r="C730" s="279"/>
      <c r="D730" s="229" t="s">
        <v>170</v>
      </c>
      <c r="E730" s="280" t="s">
        <v>19</v>
      </c>
      <c r="F730" s="281" t="s">
        <v>419</v>
      </c>
      <c r="G730" s="279"/>
      <c r="H730" s="282">
        <v>35.899999999999999</v>
      </c>
      <c r="I730" s="283"/>
      <c r="J730" s="279"/>
      <c r="K730" s="279"/>
      <c r="L730" s="284"/>
      <c r="M730" s="285"/>
      <c r="N730" s="286"/>
      <c r="O730" s="286"/>
      <c r="P730" s="286"/>
      <c r="Q730" s="286"/>
      <c r="R730" s="286"/>
      <c r="S730" s="286"/>
      <c r="T730" s="287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288" t="s">
        <v>170</v>
      </c>
      <c r="AU730" s="288" t="s">
        <v>82</v>
      </c>
      <c r="AV730" s="16" t="s">
        <v>178</v>
      </c>
      <c r="AW730" s="16" t="s">
        <v>33</v>
      </c>
      <c r="AX730" s="16" t="s">
        <v>72</v>
      </c>
      <c r="AY730" s="288" t="s">
        <v>157</v>
      </c>
    </row>
    <row r="731" s="15" customFormat="1">
      <c r="A731" s="15"/>
      <c r="B731" s="258"/>
      <c r="C731" s="259"/>
      <c r="D731" s="229" t="s">
        <v>170</v>
      </c>
      <c r="E731" s="260" t="s">
        <v>19</v>
      </c>
      <c r="F731" s="261" t="s">
        <v>231</v>
      </c>
      <c r="G731" s="259"/>
      <c r="H731" s="260" t="s">
        <v>19</v>
      </c>
      <c r="I731" s="262"/>
      <c r="J731" s="259"/>
      <c r="K731" s="259"/>
      <c r="L731" s="263"/>
      <c r="M731" s="264"/>
      <c r="N731" s="265"/>
      <c r="O731" s="265"/>
      <c r="P731" s="265"/>
      <c r="Q731" s="265"/>
      <c r="R731" s="265"/>
      <c r="S731" s="265"/>
      <c r="T731" s="266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7" t="s">
        <v>170</v>
      </c>
      <c r="AU731" s="267" t="s">
        <v>82</v>
      </c>
      <c r="AV731" s="15" t="s">
        <v>80</v>
      </c>
      <c r="AW731" s="15" t="s">
        <v>33</v>
      </c>
      <c r="AX731" s="15" t="s">
        <v>72</v>
      </c>
      <c r="AY731" s="267" t="s">
        <v>157</v>
      </c>
    </row>
    <row r="732" s="15" customFormat="1">
      <c r="A732" s="15"/>
      <c r="B732" s="258"/>
      <c r="C732" s="259"/>
      <c r="D732" s="229" t="s">
        <v>170</v>
      </c>
      <c r="E732" s="260" t="s">
        <v>19</v>
      </c>
      <c r="F732" s="261" t="s">
        <v>645</v>
      </c>
      <c r="G732" s="259"/>
      <c r="H732" s="260" t="s">
        <v>19</v>
      </c>
      <c r="I732" s="262"/>
      <c r="J732" s="259"/>
      <c r="K732" s="259"/>
      <c r="L732" s="263"/>
      <c r="M732" s="264"/>
      <c r="N732" s="265"/>
      <c r="O732" s="265"/>
      <c r="P732" s="265"/>
      <c r="Q732" s="265"/>
      <c r="R732" s="265"/>
      <c r="S732" s="265"/>
      <c r="T732" s="26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7" t="s">
        <v>170</v>
      </c>
      <c r="AU732" s="267" t="s">
        <v>82</v>
      </c>
      <c r="AV732" s="15" t="s">
        <v>80</v>
      </c>
      <c r="AW732" s="15" t="s">
        <v>33</v>
      </c>
      <c r="AX732" s="15" t="s">
        <v>72</v>
      </c>
      <c r="AY732" s="267" t="s">
        <v>157</v>
      </c>
    </row>
    <row r="733" s="13" customFormat="1">
      <c r="A733" s="13"/>
      <c r="B733" s="236"/>
      <c r="C733" s="237"/>
      <c r="D733" s="229" t="s">
        <v>170</v>
      </c>
      <c r="E733" s="238" t="s">
        <v>19</v>
      </c>
      <c r="F733" s="239" t="s">
        <v>720</v>
      </c>
      <c r="G733" s="237"/>
      <c r="H733" s="240">
        <v>32.460000000000001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170</v>
      </c>
      <c r="AU733" s="246" t="s">
        <v>82</v>
      </c>
      <c r="AV733" s="13" t="s">
        <v>82</v>
      </c>
      <c r="AW733" s="13" t="s">
        <v>33</v>
      </c>
      <c r="AX733" s="13" t="s">
        <v>72</v>
      </c>
      <c r="AY733" s="246" t="s">
        <v>157</v>
      </c>
    </row>
    <row r="734" s="16" customFormat="1">
      <c r="A734" s="16"/>
      <c r="B734" s="278"/>
      <c r="C734" s="279"/>
      <c r="D734" s="229" t="s">
        <v>170</v>
      </c>
      <c r="E734" s="280" t="s">
        <v>19</v>
      </c>
      <c r="F734" s="281" t="s">
        <v>419</v>
      </c>
      <c r="G734" s="279"/>
      <c r="H734" s="282">
        <v>32.460000000000001</v>
      </c>
      <c r="I734" s="283"/>
      <c r="J734" s="279"/>
      <c r="K734" s="279"/>
      <c r="L734" s="284"/>
      <c r="M734" s="285"/>
      <c r="N734" s="286"/>
      <c r="O734" s="286"/>
      <c r="P734" s="286"/>
      <c r="Q734" s="286"/>
      <c r="R734" s="286"/>
      <c r="S734" s="286"/>
      <c r="T734" s="287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8" t="s">
        <v>170</v>
      </c>
      <c r="AU734" s="288" t="s">
        <v>82</v>
      </c>
      <c r="AV734" s="16" t="s">
        <v>178</v>
      </c>
      <c r="AW734" s="16" t="s">
        <v>33</v>
      </c>
      <c r="AX734" s="16" t="s">
        <v>72</v>
      </c>
      <c r="AY734" s="288" t="s">
        <v>157</v>
      </c>
    </row>
    <row r="735" s="15" customFormat="1">
      <c r="A735" s="15"/>
      <c r="B735" s="258"/>
      <c r="C735" s="259"/>
      <c r="D735" s="229" t="s">
        <v>170</v>
      </c>
      <c r="E735" s="260" t="s">
        <v>19</v>
      </c>
      <c r="F735" s="261" t="s">
        <v>213</v>
      </c>
      <c r="G735" s="259"/>
      <c r="H735" s="260" t="s">
        <v>19</v>
      </c>
      <c r="I735" s="262"/>
      <c r="J735" s="259"/>
      <c r="K735" s="259"/>
      <c r="L735" s="263"/>
      <c r="M735" s="264"/>
      <c r="N735" s="265"/>
      <c r="O735" s="265"/>
      <c r="P735" s="265"/>
      <c r="Q735" s="265"/>
      <c r="R735" s="265"/>
      <c r="S735" s="265"/>
      <c r="T735" s="26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7" t="s">
        <v>170</v>
      </c>
      <c r="AU735" s="267" t="s">
        <v>82</v>
      </c>
      <c r="AV735" s="15" t="s">
        <v>80</v>
      </c>
      <c r="AW735" s="15" t="s">
        <v>33</v>
      </c>
      <c r="AX735" s="15" t="s">
        <v>72</v>
      </c>
      <c r="AY735" s="267" t="s">
        <v>157</v>
      </c>
    </row>
    <row r="736" s="15" customFormat="1">
      <c r="A736" s="15"/>
      <c r="B736" s="258"/>
      <c r="C736" s="259"/>
      <c r="D736" s="229" t="s">
        <v>170</v>
      </c>
      <c r="E736" s="260" t="s">
        <v>19</v>
      </c>
      <c r="F736" s="261" t="s">
        <v>645</v>
      </c>
      <c r="G736" s="259"/>
      <c r="H736" s="260" t="s">
        <v>19</v>
      </c>
      <c r="I736" s="262"/>
      <c r="J736" s="259"/>
      <c r="K736" s="259"/>
      <c r="L736" s="263"/>
      <c r="M736" s="264"/>
      <c r="N736" s="265"/>
      <c r="O736" s="265"/>
      <c r="P736" s="265"/>
      <c r="Q736" s="265"/>
      <c r="R736" s="265"/>
      <c r="S736" s="265"/>
      <c r="T736" s="266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7" t="s">
        <v>170</v>
      </c>
      <c r="AU736" s="267" t="s">
        <v>82</v>
      </c>
      <c r="AV736" s="15" t="s">
        <v>80</v>
      </c>
      <c r="AW736" s="15" t="s">
        <v>33</v>
      </c>
      <c r="AX736" s="15" t="s">
        <v>72</v>
      </c>
      <c r="AY736" s="267" t="s">
        <v>157</v>
      </c>
    </row>
    <row r="737" s="13" customFormat="1">
      <c r="A737" s="13"/>
      <c r="B737" s="236"/>
      <c r="C737" s="237"/>
      <c r="D737" s="229" t="s">
        <v>170</v>
      </c>
      <c r="E737" s="238" t="s">
        <v>19</v>
      </c>
      <c r="F737" s="239" t="s">
        <v>727</v>
      </c>
      <c r="G737" s="237"/>
      <c r="H737" s="240">
        <v>26.120000000000001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6" t="s">
        <v>170</v>
      </c>
      <c r="AU737" s="246" t="s">
        <v>82</v>
      </c>
      <c r="AV737" s="13" t="s">
        <v>82</v>
      </c>
      <c r="AW737" s="13" t="s">
        <v>33</v>
      </c>
      <c r="AX737" s="13" t="s">
        <v>72</v>
      </c>
      <c r="AY737" s="246" t="s">
        <v>157</v>
      </c>
    </row>
    <row r="738" s="16" customFormat="1">
      <c r="A738" s="16"/>
      <c r="B738" s="278"/>
      <c r="C738" s="279"/>
      <c r="D738" s="229" t="s">
        <v>170</v>
      </c>
      <c r="E738" s="280" t="s">
        <v>19</v>
      </c>
      <c r="F738" s="281" t="s">
        <v>419</v>
      </c>
      <c r="G738" s="279"/>
      <c r="H738" s="282">
        <v>26.120000000000001</v>
      </c>
      <c r="I738" s="283"/>
      <c r="J738" s="279"/>
      <c r="K738" s="279"/>
      <c r="L738" s="284"/>
      <c r="M738" s="285"/>
      <c r="N738" s="286"/>
      <c r="O738" s="286"/>
      <c r="P738" s="286"/>
      <c r="Q738" s="286"/>
      <c r="R738" s="286"/>
      <c r="S738" s="286"/>
      <c r="T738" s="287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8" t="s">
        <v>170</v>
      </c>
      <c r="AU738" s="288" t="s">
        <v>82</v>
      </c>
      <c r="AV738" s="16" t="s">
        <v>178</v>
      </c>
      <c r="AW738" s="16" t="s">
        <v>33</v>
      </c>
      <c r="AX738" s="16" t="s">
        <v>72</v>
      </c>
      <c r="AY738" s="288" t="s">
        <v>157</v>
      </c>
    </row>
    <row r="739" s="15" customFormat="1">
      <c r="A739" s="15"/>
      <c r="B739" s="258"/>
      <c r="C739" s="259"/>
      <c r="D739" s="229" t="s">
        <v>170</v>
      </c>
      <c r="E739" s="260" t="s">
        <v>19</v>
      </c>
      <c r="F739" s="261" t="s">
        <v>236</v>
      </c>
      <c r="G739" s="259"/>
      <c r="H739" s="260" t="s">
        <v>19</v>
      </c>
      <c r="I739" s="262"/>
      <c r="J739" s="259"/>
      <c r="K739" s="259"/>
      <c r="L739" s="263"/>
      <c r="M739" s="264"/>
      <c r="N739" s="265"/>
      <c r="O739" s="265"/>
      <c r="P739" s="265"/>
      <c r="Q739" s="265"/>
      <c r="R739" s="265"/>
      <c r="S739" s="265"/>
      <c r="T739" s="26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7" t="s">
        <v>170</v>
      </c>
      <c r="AU739" s="267" t="s">
        <v>82</v>
      </c>
      <c r="AV739" s="15" t="s">
        <v>80</v>
      </c>
      <c r="AW739" s="15" t="s">
        <v>33</v>
      </c>
      <c r="AX739" s="15" t="s">
        <v>72</v>
      </c>
      <c r="AY739" s="267" t="s">
        <v>157</v>
      </c>
    </row>
    <row r="740" s="15" customFormat="1">
      <c r="A740" s="15"/>
      <c r="B740" s="258"/>
      <c r="C740" s="259"/>
      <c r="D740" s="229" t="s">
        <v>170</v>
      </c>
      <c r="E740" s="260" t="s">
        <v>19</v>
      </c>
      <c r="F740" s="261" t="s">
        <v>654</v>
      </c>
      <c r="G740" s="259"/>
      <c r="H740" s="260" t="s">
        <v>19</v>
      </c>
      <c r="I740" s="262"/>
      <c r="J740" s="259"/>
      <c r="K740" s="259"/>
      <c r="L740" s="263"/>
      <c r="M740" s="264"/>
      <c r="N740" s="265"/>
      <c r="O740" s="265"/>
      <c r="P740" s="265"/>
      <c r="Q740" s="265"/>
      <c r="R740" s="265"/>
      <c r="S740" s="265"/>
      <c r="T740" s="26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7" t="s">
        <v>170</v>
      </c>
      <c r="AU740" s="267" t="s">
        <v>82</v>
      </c>
      <c r="AV740" s="15" t="s">
        <v>80</v>
      </c>
      <c r="AW740" s="15" t="s">
        <v>33</v>
      </c>
      <c r="AX740" s="15" t="s">
        <v>72</v>
      </c>
      <c r="AY740" s="267" t="s">
        <v>157</v>
      </c>
    </row>
    <row r="741" s="13" customFormat="1">
      <c r="A741" s="13"/>
      <c r="B741" s="236"/>
      <c r="C741" s="237"/>
      <c r="D741" s="229" t="s">
        <v>170</v>
      </c>
      <c r="E741" s="238" t="s">
        <v>19</v>
      </c>
      <c r="F741" s="239" t="s">
        <v>738</v>
      </c>
      <c r="G741" s="237"/>
      <c r="H741" s="240">
        <v>29.800000000000001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170</v>
      </c>
      <c r="AU741" s="246" t="s">
        <v>82</v>
      </c>
      <c r="AV741" s="13" t="s">
        <v>82</v>
      </c>
      <c r="AW741" s="13" t="s">
        <v>33</v>
      </c>
      <c r="AX741" s="13" t="s">
        <v>72</v>
      </c>
      <c r="AY741" s="246" t="s">
        <v>157</v>
      </c>
    </row>
    <row r="742" s="15" customFormat="1">
      <c r="A742" s="15"/>
      <c r="B742" s="258"/>
      <c r="C742" s="259"/>
      <c r="D742" s="229" t="s">
        <v>170</v>
      </c>
      <c r="E742" s="260" t="s">
        <v>19</v>
      </c>
      <c r="F742" s="261" t="s">
        <v>645</v>
      </c>
      <c r="G742" s="259"/>
      <c r="H742" s="260" t="s">
        <v>19</v>
      </c>
      <c r="I742" s="262"/>
      <c r="J742" s="259"/>
      <c r="K742" s="259"/>
      <c r="L742" s="263"/>
      <c r="M742" s="264"/>
      <c r="N742" s="265"/>
      <c r="O742" s="265"/>
      <c r="P742" s="265"/>
      <c r="Q742" s="265"/>
      <c r="R742" s="265"/>
      <c r="S742" s="265"/>
      <c r="T742" s="266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7" t="s">
        <v>170</v>
      </c>
      <c r="AU742" s="267" t="s">
        <v>82</v>
      </c>
      <c r="AV742" s="15" t="s">
        <v>80</v>
      </c>
      <c r="AW742" s="15" t="s">
        <v>33</v>
      </c>
      <c r="AX742" s="15" t="s">
        <v>72</v>
      </c>
      <c r="AY742" s="267" t="s">
        <v>157</v>
      </c>
    </row>
    <row r="743" s="13" customFormat="1">
      <c r="A743" s="13"/>
      <c r="B743" s="236"/>
      <c r="C743" s="237"/>
      <c r="D743" s="229" t="s">
        <v>170</v>
      </c>
      <c r="E743" s="238" t="s">
        <v>19</v>
      </c>
      <c r="F743" s="239" t="s">
        <v>739</v>
      </c>
      <c r="G743" s="237"/>
      <c r="H743" s="240">
        <v>26.649999999999999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6" t="s">
        <v>170</v>
      </c>
      <c r="AU743" s="246" t="s">
        <v>82</v>
      </c>
      <c r="AV743" s="13" t="s">
        <v>82</v>
      </c>
      <c r="AW743" s="13" t="s">
        <v>33</v>
      </c>
      <c r="AX743" s="13" t="s">
        <v>72</v>
      </c>
      <c r="AY743" s="246" t="s">
        <v>157</v>
      </c>
    </row>
    <row r="744" s="16" customFormat="1">
      <c r="A744" s="16"/>
      <c r="B744" s="278"/>
      <c r="C744" s="279"/>
      <c r="D744" s="229" t="s">
        <v>170</v>
      </c>
      <c r="E744" s="280" t="s">
        <v>19</v>
      </c>
      <c r="F744" s="281" t="s">
        <v>419</v>
      </c>
      <c r="G744" s="279"/>
      <c r="H744" s="282">
        <v>56.450000000000003</v>
      </c>
      <c r="I744" s="283"/>
      <c r="J744" s="279"/>
      <c r="K744" s="279"/>
      <c r="L744" s="284"/>
      <c r="M744" s="285"/>
      <c r="N744" s="286"/>
      <c r="O744" s="286"/>
      <c r="P744" s="286"/>
      <c r="Q744" s="286"/>
      <c r="R744" s="286"/>
      <c r="S744" s="286"/>
      <c r="T744" s="287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T744" s="288" t="s">
        <v>170</v>
      </c>
      <c r="AU744" s="288" t="s">
        <v>82</v>
      </c>
      <c r="AV744" s="16" t="s">
        <v>178</v>
      </c>
      <c r="AW744" s="16" t="s">
        <v>33</v>
      </c>
      <c r="AX744" s="16" t="s">
        <v>72</v>
      </c>
      <c r="AY744" s="288" t="s">
        <v>157</v>
      </c>
    </row>
    <row r="745" s="14" customFormat="1">
      <c r="A745" s="14"/>
      <c r="B745" s="247"/>
      <c r="C745" s="248"/>
      <c r="D745" s="229" t="s">
        <v>170</v>
      </c>
      <c r="E745" s="249" t="s">
        <v>19</v>
      </c>
      <c r="F745" s="250" t="s">
        <v>172</v>
      </c>
      <c r="G745" s="248"/>
      <c r="H745" s="251">
        <v>150.93000000000001</v>
      </c>
      <c r="I745" s="252"/>
      <c r="J745" s="248"/>
      <c r="K745" s="248"/>
      <c r="L745" s="253"/>
      <c r="M745" s="254"/>
      <c r="N745" s="255"/>
      <c r="O745" s="255"/>
      <c r="P745" s="255"/>
      <c r="Q745" s="255"/>
      <c r="R745" s="255"/>
      <c r="S745" s="255"/>
      <c r="T745" s="256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7" t="s">
        <v>170</v>
      </c>
      <c r="AU745" s="257" t="s">
        <v>82</v>
      </c>
      <c r="AV745" s="14" t="s">
        <v>164</v>
      </c>
      <c r="AW745" s="14" t="s">
        <v>33</v>
      </c>
      <c r="AX745" s="14" t="s">
        <v>80</v>
      </c>
      <c r="AY745" s="257" t="s">
        <v>157</v>
      </c>
    </row>
    <row r="746" s="2" customFormat="1" ht="16.5" customHeight="1">
      <c r="A746" s="41"/>
      <c r="B746" s="42"/>
      <c r="C746" s="268" t="s">
        <v>740</v>
      </c>
      <c r="D746" s="268" t="s">
        <v>281</v>
      </c>
      <c r="E746" s="269" t="s">
        <v>741</v>
      </c>
      <c r="F746" s="270" t="s">
        <v>742</v>
      </c>
      <c r="G746" s="271" t="s">
        <v>242</v>
      </c>
      <c r="H746" s="272">
        <v>153.94900000000001</v>
      </c>
      <c r="I746" s="273"/>
      <c r="J746" s="274">
        <f>ROUND(I746*H746,2)</f>
        <v>0</v>
      </c>
      <c r="K746" s="270" t="s">
        <v>163</v>
      </c>
      <c r="L746" s="275"/>
      <c r="M746" s="276" t="s">
        <v>19</v>
      </c>
      <c r="N746" s="277" t="s">
        <v>43</v>
      </c>
      <c r="O746" s="87"/>
      <c r="P746" s="225">
        <f>O746*H746</f>
        <v>0</v>
      </c>
      <c r="Q746" s="225">
        <v>0.00029999999999999997</v>
      </c>
      <c r="R746" s="225">
        <f>Q746*H746</f>
        <v>0.046184700000000002</v>
      </c>
      <c r="S746" s="225">
        <v>0</v>
      </c>
      <c r="T746" s="226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7" t="s">
        <v>423</v>
      </c>
      <c r="AT746" s="227" t="s">
        <v>281</v>
      </c>
      <c r="AU746" s="227" t="s">
        <v>82</v>
      </c>
      <c r="AY746" s="20" t="s">
        <v>157</v>
      </c>
      <c r="BE746" s="228">
        <f>IF(N746="základní",J746,0)</f>
        <v>0</v>
      </c>
      <c r="BF746" s="228">
        <f>IF(N746="snížená",J746,0)</f>
        <v>0</v>
      </c>
      <c r="BG746" s="228">
        <f>IF(N746="zákl. přenesená",J746,0)</f>
        <v>0</v>
      </c>
      <c r="BH746" s="228">
        <f>IF(N746="sníž. přenesená",J746,0)</f>
        <v>0</v>
      </c>
      <c r="BI746" s="228">
        <f>IF(N746="nulová",J746,0)</f>
        <v>0</v>
      </c>
      <c r="BJ746" s="20" t="s">
        <v>80</v>
      </c>
      <c r="BK746" s="228">
        <f>ROUND(I746*H746,2)</f>
        <v>0</v>
      </c>
      <c r="BL746" s="20" t="s">
        <v>295</v>
      </c>
      <c r="BM746" s="227" t="s">
        <v>743</v>
      </c>
    </row>
    <row r="747" s="2" customFormat="1">
      <c r="A747" s="41"/>
      <c r="B747" s="42"/>
      <c r="C747" s="43"/>
      <c r="D747" s="229" t="s">
        <v>166</v>
      </c>
      <c r="E747" s="43"/>
      <c r="F747" s="230" t="s">
        <v>742</v>
      </c>
      <c r="G747" s="43"/>
      <c r="H747" s="43"/>
      <c r="I747" s="231"/>
      <c r="J747" s="43"/>
      <c r="K747" s="43"/>
      <c r="L747" s="47"/>
      <c r="M747" s="232"/>
      <c r="N747" s="233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166</v>
      </c>
      <c r="AU747" s="20" t="s">
        <v>82</v>
      </c>
    </row>
    <row r="748" s="13" customFormat="1">
      <c r="A748" s="13"/>
      <c r="B748" s="236"/>
      <c r="C748" s="237"/>
      <c r="D748" s="229" t="s">
        <v>170</v>
      </c>
      <c r="E748" s="237"/>
      <c r="F748" s="239" t="s">
        <v>744</v>
      </c>
      <c r="G748" s="237"/>
      <c r="H748" s="240">
        <v>153.94900000000001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170</v>
      </c>
      <c r="AU748" s="246" t="s">
        <v>82</v>
      </c>
      <c r="AV748" s="13" t="s">
        <v>82</v>
      </c>
      <c r="AW748" s="13" t="s">
        <v>4</v>
      </c>
      <c r="AX748" s="13" t="s">
        <v>80</v>
      </c>
      <c r="AY748" s="246" t="s">
        <v>157</v>
      </c>
    </row>
    <row r="749" s="2" customFormat="1" ht="24.15" customHeight="1">
      <c r="A749" s="41"/>
      <c r="B749" s="42"/>
      <c r="C749" s="216" t="s">
        <v>745</v>
      </c>
      <c r="D749" s="216" t="s">
        <v>159</v>
      </c>
      <c r="E749" s="217" t="s">
        <v>746</v>
      </c>
      <c r="F749" s="218" t="s">
        <v>747</v>
      </c>
      <c r="G749" s="219" t="s">
        <v>242</v>
      </c>
      <c r="H749" s="220">
        <v>129.66</v>
      </c>
      <c r="I749" s="221"/>
      <c r="J749" s="222">
        <f>ROUND(I749*H749,2)</f>
        <v>0</v>
      </c>
      <c r="K749" s="218" t="s">
        <v>163</v>
      </c>
      <c r="L749" s="47"/>
      <c r="M749" s="223" t="s">
        <v>19</v>
      </c>
      <c r="N749" s="224" t="s">
        <v>43</v>
      </c>
      <c r="O749" s="87"/>
      <c r="P749" s="225">
        <f>O749*H749</f>
        <v>0</v>
      </c>
      <c r="Q749" s="225">
        <v>5.0000000000000002E-05</v>
      </c>
      <c r="R749" s="225">
        <f>Q749*H749</f>
        <v>0.006483</v>
      </c>
      <c r="S749" s="225">
        <v>0</v>
      </c>
      <c r="T749" s="226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7" t="s">
        <v>295</v>
      </c>
      <c r="AT749" s="227" t="s">
        <v>159</v>
      </c>
      <c r="AU749" s="227" t="s">
        <v>82</v>
      </c>
      <c r="AY749" s="20" t="s">
        <v>157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20" t="s">
        <v>80</v>
      </c>
      <c r="BK749" s="228">
        <f>ROUND(I749*H749,2)</f>
        <v>0</v>
      </c>
      <c r="BL749" s="20" t="s">
        <v>295</v>
      </c>
      <c r="BM749" s="227" t="s">
        <v>748</v>
      </c>
    </row>
    <row r="750" s="2" customFormat="1">
      <c r="A750" s="41"/>
      <c r="B750" s="42"/>
      <c r="C750" s="43"/>
      <c r="D750" s="229" t="s">
        <v>166</v>
      </c>
      <c r="E750" s="43"/>
      <c r="F750" s="230" t="s">
        <v>749</v>
      </c>
      <c r="G750" s="43"/>
      <c r="H750" s="43"/>
      <c r="I750" s="231"/>
      <c r="J750" s="43"/>
      <c r="K750" s="43"/>
      <c r="L750" s="47"/>
      <c r="M750" s="232"/>
      <c r="N750" s="233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166</v>
      </c>
      <c r="AU750" s="20" t="s">
        <v>82</v>
      </c>
    </row>
    <row r="751" s="2" customFormat="1">
      <c r="A751" s="41"/>
      <c r="B751" s="42"/>
      <c r="C751" s="43"/>
      <c r="D751" s="234" t="s">
        <v>168</v>
      </c>
      <c r="E751" s="43"/>
      <c r="F751" s="235" t="s">
        <v>750</v>
      </c>
      <c r="G751" s="43"/>
      <c r="H751" s="43"/>
      <c r="I751" s="231"/>
      <c r="J751" s="43"/>
      <c r="K751" s="43"/>
      <c r="L751" s="47"/>
      <c r="M751" s="232"/>
      <c r="N751" s="233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168</v>
      </c>
      <c r="AU751" s="20" t="s">
        <v>82</v>
      </c>
    </row>
    <row r="752" s="15" customFormat="1">
      <c r="A752" s="15"/>
      <c r="B752" s="258"/>
      <c r="C752" s="259"/>
      <c r="D752" s="229" t="s">
        <v>170</v>
      </c>
      <c r="E752" s="260" t="s">
        <v>19</v>
      </c>
      <c r="F752" s="261" t="s">
        <v>231</v>
      </c>
      <c r="G752" s="259"/>
      <c r="H752" s="260" t="s">
        <v>19</v>
      </c>
      <c r="I752" s="262"/>
      <c r="J752" s="259"/>
      <c r="K752" s="259"/>
      <c r="L752" s="263"/>
      <c r="M752" s="264"/>
      <c r="N752" s="265"/>
      <c r="O752" s="265"/>
      <c r="P752" s="265"/>
      <c r="Q752" s="265"/>
      <c r="R752" s="265"/>
      <c r="S752" s="265"/>
      <c r="T752" s="26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7" t="s">
        <v>170</v>
      </c>
      <c r="AU752" s="267" t="s">
        <v>82</v>
      </c>
      <c r="AV752" s="15" t="s">
        <v>80</v>
      </c>
      <c r="AW752" s="15" t="s">
        <v>33</v>
      </c>
      <c r="AX752" s="15" t="s">
        <v>72</v>
      </c>
      <c r="AY752" s="267" t="s">
        <v>157</v>
      </c>
    </row>
    <row r="753" s="15" customFormat="1">
      <c r="A753" s="15"/>
      <c r="B753" s="258"/>
      <c r="C753" s="259"/>
      <c r="D753" s="229" t="s">
        <v>170</v>
      </c>
      <c r="E753" s="260" t="s">
        <v>19</v>
      </c>
      <c r="F753" s="261" t="s">
        <v>639</v>
      </c>
      <c r="G753" s="259"/>
      <c r="H753" s="260" t="s">
        <v>19</v>
      </c>
      <c r="I753" s="262"/>
      <c r="J753" s="259"/>
      <c r="K753" s="259"/>
      <c r="L753" s="263"/>
      <c r="M753" s="264"/>
      <c r="N753" s="265"/>
      <c r="O753" s="265"/>
      <c r="P753" s="265"/>
      <c r="Q753" s="265"/>
      <c r="R753" s="265"/>
      <c r="S753" s="265"/>
      <c r="T753" s="26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7" t="s">
        <v>170</v>
      </c>
      <c r="AU753" s="267" t="s">
        <v>82</v>
      </c>
      <c r="AV753" s="15" t="s">
        <v>80</v>
      </c>
      <c r="AW753" s="15" t="s">
        <v>33</v>
      </c>
      <c r="AX753" s="15" t="s">
        <v>72</v>
      </c>
      <c r="AY753" s="267" t="s">
        <v>157</v>
      </c>
    </row>
    <row r="754" s="13" customFormat="1">
      <c r="A754" s="13"/>
      <c r="B754" s="236"/>
      <c r="C754" s="237"/>
      <c r="D754" s="229" t="s">
        <v>170</v>
      </c>
      <c r="E754" s="238" t="s">
        <v>19</v>
      </c>
      <c r="F754" s="239" t="s">
        <v>722</v>
      </c>
      <c r="G754" s="237"/>
      <c r="H754" s="240">
        <v>14.74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6" t="s">
        <v>170</v>
      </c>
      <c r="AU754" s="246" t="s">
        <v>82</v>
      </c>
      <c r="AV754" s="13" t="s">
        <v>82</v>
      </c>
      <c r="AW754" s="13" t="s">
        <v>33</v>
      </c>
      <c r="AX754" s="13" t="s">
        <v>72</v>
      </c>
      <c r="AY754" s="246" t="s">
        <v>157</v>
      </c>
    </row>
    <row r="755" s="15" customFormat="1">
      <c r="A755" s="15"/>
      <c r="B755" s="258"/>
      <c r="C755" s="259"/>
      <c r="D755" s="229" t="s">
        <v>170</v>
      </c>
      <c r="E755" s="260" t="s">
        <v>19</v>
      </c>
      <c r="F755" s="261" t="s">
        <v>640</v>
      </c>
      <c r="G755" s="259"/>
      <c r="H755" s="260" t="s">
        <v>19</v>
      </c>
      <c r="I755" s="262"/>
      <c r="J755" s="259"/>
      <c r="K755" s="259"/>
      <c r="L755" s="263"/>
      <c r="M755" s="264"/>
      <c r="N755" s="265"/>
      <c r="O755" s="265"/>
      <c r="P755" s="265"/>
      <c r="Q755" s="265"/>
      <c r="R755" s="265"/>
      <c r="S755" s="265"/>
      <c r="T755" s="26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7" t="s">
        <v>170</v>
      </c>
      <c r="AU755" s="267" t="s">
        <v>82</v>
      </c>
      <c r="AV755" s="15" t="s">
        <v>80</v>
      </c>
      <c r="AW755" s="15" t="s">
        <v>33</v>
      </c>
      <c r="AX755" s="15" t="s">
        <v>72</v>
      </c>
      <c r="AY755" s="267" t="s">
        <v>157</v>
      </c>
    </row>
    <row r="756" s="13" customFormat="1">
      <c r="A756" s="13"/>
      <c r="B756" s="236"/>
      <c r="C756" s="237"/>
      <c r="D756" s="229" t="s">
        <v>170</v>
      </c>
      <c r="E756" s="238" t="s">
        <v>19</v>
      </c>
      <c r="F756" s="239" t="s">
        <v>724</v>
      </c>
      <c r="G756" s="237"/>
      <c r="H756" s="240">
        <v>16.379999999999999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170</v>
      </c>
      <c r="AU756" s="246" t="s">
        <v>82</v>
      </c>
      <c r="AV756" s="13" t="s">
        <v>82</v>
      </c>
      <c r="AW756" s="13" t="s">
        <v>33</v>
      </c>
      <c r="AX756" s="13" t="s">
        <v>72</v>
      </c>
      <c r="AY756" s="246" t="s">
        <v>157</v>
      </c>
    </row>
    <row r="757" s="15" customFormat="1">
      <c r="A757" s="15"/>
      <c r="B757" s="258"/>
      <c r="C757" s="259"/>
      <c r="D757" s="229" t="s">
        <v>170</v>
      </c>
      <c r="E757" s="260" t="s">
        <v>19</v>
      </c>
      <c r="F757" s="261" t="s">
        <v>642</v>
      </c>
      <c r="G757" s="259"/>
      <c r="H757" s="260" t="s">
        <v>19</v>
      </c>
      <c r="I757" s="262"/>
      <c r="J757" s="259"/>
      <c r="K757" s="259"/>
      <c r="L757" s="263"/>
      <c r="M757" s="264"/>
      <c r="N757" s="265"/>
      <c r="O757" s="265"/>
      <c r="P757" s="265"/>
      <c r="Q757" s="265"/>
      <c r="R757" s="265"/>
      <c r="S757" s="265"/>
      <c r="T757" s="26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7" t="s">
        <v>170</v>
      </c>
      <c r="AU757" s="267" t="s">
        <v>82</v>
      </c>
      <c r="AV757" s="15" t="s">
        <v>80</v>
      </c>
      <c r="AW757" s="15" t="s">
        <v>33</v>
      </c>
      <c r="AX757" s="15" t="s">
        <v>72</v>
      </c>
      <c r="AY757" s="267" t="s">
        <v>157</v>
      </c>
    </row>
    <row r="758" s="13" customFormat="1">
      <c r="A758" s="13"/>
      <c r="B758" s="236"/>
      <c r="C758" s="237"/>
      <c r="D758" s="229" t="s">
        <v>170</v>
      </c>
      <c r="E758" s="238" t="s">
        <v>19</v>
      </c>
      <c r="F758" s="239" t="s">
        <v>251</v>
      </c>
      <c r="G758" s="237"/>
      <c r="H758" s="240">
        <v>11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170</v>
      </c>
      <c r="AU758" s="246" t="s">
        <v>82</v>
      </c>
      <c r="AV758" s="13" t="s">
        <v>82</v>
      </c>
      <c r="AW758" s="13" t="s">
        <v>33</v>
      </c>
      <c r="AX758" s="13" t="s">
        <v>72</v>
      </c>
      <c r="AY758" s="246" t="s">
        <v>157</v>
      </c>
    </row>
    <row r="759" s="16" customFormat="1">
      <c r="A759" s="16"/>
      <c r="B759" s="278"/>
      <c r="C759" s="279"/>
      <c r="D759" s="229" t="s">
        <v>170</v>
      </c>
      <c r="E759" s="280" t="s">
        <v>19</v>
      </c>
      <c r="F759" s="281" t="s">
        <v>419</v>
      </c>
      <c r="G759" s="279"/>
      <c r="H759" s="282">
        <v>42.119999999999997</v>
      </c>
      <c r="I759" s="283"/>
      <c r="J759" s="279"/>
      <c r="K759" s="279"/>
      <c r="L759" s="284"/>
      <c r="M759" s="285"/>
      <c r="N759" s="286"/>
      <c r="O759" s="286"/>
      <c r="P759" s="286"/>
      <c r="Q759" s="286"/>
      <c r="R759" s="286"/>
      <c r="S759" s="286"/>
      <c r="T759" s="287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88" t="s">
        <v>170</v>
      </c>
      <c r="AU759" s="288" t="s">
        <v>82</v>
      </c>
      <c r="AV759" s="16" t="s">
        <v>178</v>
      </c>
      <c r="AW759" s="16" t="s">
        <v>33</v>
      </c>
      <c r="AX759" s="16" t="s">
        <v>72</v>
      </c>
      <c r="AY759" s="288" t="s">
        <v>157</v>
      </c>
    </row>
    <row r="760" s="15" customFormat="1">
      <c r="A760" s="15"/>
      <c r="B760" s="258"/>
      <c r="C760" s="259"/>
      <c r="D760" s="229" t="s">
        <v>170</v>
      </c>
      <c r="E760" s="260" t="s">
        <v>19</v>
      </c>
      <c r="F760" s="261" t="s">
        <v>213</v>
      </c>
      <c r="G760" s="259"/>
      <c r="H760" s="260" t="s">
        <v>19</v>
      </c>
      <c r="I760" s="262"/>
      <c r="J760" s="259"/>
      <c r="K760" s="259"/>
      <c r="L760" s="263"/>
      <c r="M760" s="264"/>
      <c r="N760" s="265"/>
      <c r="O760" s="265"/>
      <c r="P760" s="265"/>
      <c r="Q760" s="265"/>
      <c r="R760" s="265"/>
      <c r="S760" s="265"/>
      <c r="T760" s="266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7" t="s">
        <v>170</v>
      </c>
      <c r="AU760" s="267" t="s">
        <v>82</v>
      </c>
      <c r="AV760" s="15" t="s">
        <v>80</v>
      </c>
      <c r="AW760" s="15" t="s">
        <v>33</v>
      </c>
      <c r="AX760" s="15" t="s">
        <v>72</v>
      </c>
      <c r="AY760" s="267" t="s">
        <v>157</v>
      </c>
    </row>
    <row r="761" s="15" customFormat="1">
      <c r="A761" s="15"/>
      <c r="B761" s="258"/>
      <c r="C761" s="259"/>
      <c r="D761" s="229" t="s">
        <v>170</v>
      </c>
      <c r="E761" s="260" t="s">
        <v>19</v>
      </c>
      <c r="F761" s="261" t="s">
        <v>648</v>
      </c>
      <c r="G761" s="259"/>
      <c r="H761" s="260" t="s">
        <v>19</v>
      </c>
      <c r="I761" s="262"/>
      <c r="J761" s="259"/>
      <c r="K761" s="259"/>
      <c r="L761" s="263"/>
      <c r="M761" s="264"/>
      <c r="N761" s="265"/>
      <c r="O761" s="265"/>
      <c r="P761" s="265"/>
      <c r="Q761" s="265"/>
      <c r="R761" s="265"/>
      <c r="S761" s="265"/>
      <c r="T761" s="26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7" t="s">
        <v>170</v>
      </c>
      <c r="AU761" s="267" t="s">
        <v>82</v>
      </c>
      <c r="AV761" s="15" t="s">
        <v>80</v>
      </c>
      <c r="AW761" s="15" t="s">
        <v>33</v>
      </c>
      <c r="AX761" s="15" t="s">
        <v>72</v>
      </c>
      <c r="AY761" s="267" t="s">
        <v>157</v>
      </c>
    </row>
    <row r="762" s="13" customFormat="1">
      <c r="A762" s="13"/>
      <c r="B762" s="236"/>
      <c r="C762" s="237"/>
      <c r="D762" s="229" t="s">
        <v>170</v>
      </c>
      <c r="E762" s="238" t="s">
        <v>19</v>
      </c>
      <c r="F762" s="239" t="s">
        <v>726</v>
      </c>
      <c r="G762" s="237"/>
      <c r="H762" s="240">
        <v>18.719999999999999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170</v>
      </c>
      <c r="AU762" s="246" t="s">
        <v>82</v>
      </c>
      <c r="AV762" s="13" t="s">
        <v>82</v>
      </c>
      <c r="AW762" s="13" t="s">
        <v>33</v>
      </c>
      <c r="AX762" s="13" t="s">
        <v>72</v>
      </c>
      <c r="AY762" s="246" t="s">
        <v>157</v>
      </c>
    </row>
    <row r="763" s="15" customFormat="1">
      <c r="A763" s="15"/>
      <c r="B763" s="258"/>
      <c r="C763" s="259"/>
      <c r="D763" s="229" t="s">
        <v>170</v>
      </c>
      <c r="E763" s="260" t="s">
        <v>19</v>
      </c>
      <c r="F763" s="261" t="s">
        <v>650</v>
      </c>
      <c r="G763" s="259"/>
      <c r="H763" s="260" t="s">
        <v>19</v>
      </c>
      <c r="I763" s="262"/>
      <c r="J763" s="259"/>
      <c r="K763" s="259"/>
      <c r="L763" s="263"/>
      <c r="M763" s="264"/>
      <c r="N763" s="265"/>
      <c r="O763" s="265"/>
      <c r="P763" s="265"/>
      <c r="Q763" s="265"/>
      <c r="R763" s="265"/>
      <c r="S763" s="265"/>
      <c r="T763" s="26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7" t="s">
        <v>170</v>
      </c>
      <c r="AU763" s="267" t="s">
        <v>82</v>
      </c>
      <c r="AV763" s="15" t="s">
        <v>80</v>
      </c>
      <c r="AW763" s="15" t="s">
        <v>33</v>
      </c>
      <c r="AX763" s="15" t="s">
        <v>72</v>
      </c>
      <c r="AY763" s="267" t="s">
        <v>157</v>
      </c>
    </row>
    <row r="764" s="13" customFormat="1">
      <c r="A764" s="13"/>
      <c r="B764" s="236"/>
      <c r="C764" s="237"/>
      <c r="D764" s="229" t="s">
        <v>170</v>
      </c>
      <c r="E764" s="238" t="s">
        <v>19</v>
      </c>
      <c r="F764" s="239" t="s">
        <v>728</v>
      </c>
      <c r="G764" s="237"/>
      <c r="H764" s="240">
        <v>20.859999999999999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170</v>
      </c>
      <c r="AU764" s="246" t="s">
        <v>82</v>
      </c>
      <c r="AV764" s="13" t="s">
        <v>82</v>
      </c>
      <c r="AW764" s="13" t="s">
        <v>33</v>
      </c>
      <c r="AX764" s="13" t="s">
        <v>72</v>
      </c>
      <c r="AY764" s="246" t="s">
        <v>157</v>
      </c>
    </row>
    <row r="765" s="15" customFormat="1">
      <c r="A765" s="15"/>
      <c r="B765" s="258"/>
      <c r="C765" s="259"/>
      <c r="D765" s="229" t="s">
        <v>170</v>
      </c>
      <c r="E765" s="260" t="s">
        <v>19</v>
      </c>
      <c r="F765" s="261" t="s">
        <v>654</v>
      </c>
      <c r="G765" s="259"/>
      <c r="H765" s="260" t="s">
        <v>19</v>
      </c>
      <c r="I765" s="262"/>
      <c r="J765" s="259"/>
      <c r="K765" s="259"/>
      <c r="L765" s="263"/>
      <c r="M765" s="264"/>
      <c r="N765" s="265"/>
      <c r="O765" s="265"/>
      <c r="P765" s="265"/>
      <c r="Q765" s="265"/>
      <c r="R765" s="265"/>
      <c r="S765" s="265"/>
      <c r="T765" s="26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7" t="s">
        <v>170</v>
      </c>
      <c r="AU765" s="267" t="s">
        <v>82</v>
      </c>
      <c r="AV765" s="15" t="s">
        <v>80</v>
      </c>
      <c r="AW765" s="15" t="s">
        <v>33</v>
      </c>
      <c r="AX765" s="15" t="s">
        <v>72</v>
      </c>
      <c r="AY765" s="267" t="s">
        <v>157</v>
      </c>
    </row>
    <row r="766" s="13" customFormat="1">
      <c r="A766" s="13"/>
      <c r="B766" s="236"/>
      <c r="C766" s="237"/>
      <c r="D766" s="229" t="s">
        <v>170</v>
      </c>
      <c r="E766" s="238" t="s">
        <v>19</v>
      </c>
      <c r="F766" s="239" t="s">
        <v>286</v>
      </c>
      <c r="G766" s="237"/>
      <c r="H766" s="240">
        <v>15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170</v>
      </c>
      <c r="AU766" s="246" t="s">
        <v>82</v>
      </c>
      <c r="AV766" s="13" t="s">
        <v>82</v>
      </c>
      <c r="AW766" s="13" t="s">
        <v>33</v>
      </c>
      <c r="AX766" s="13" t="s">
        <v>72</v>
      </c>
      <c r="AY766" s="246" t="s">
        <v>157</v>
      </c>
    </row>
    <row r="767" s="15" customFormat="1">
      <c r="A767" s="15"/>
      <c r="B767" s="258"/>
      <c r="C767" s="259"/>
      <c r="D767" s="229" t="s">
        <v>170</v>
      </c>
      <c r="E767" s="260" t="s">
        <v>19</v>
      </c>
      <c r="F767" s="261" t="s">
        <v>654</v>
      </c>
      <c r="G767" s="259"/>
      <c r="H767" s="260" t="s">
        <v>19</v>
      </c>
      <c r="I767" s="262"/>
      <c r="J767" s="259"/>
      <c r="K767" s="259"/>
      <c r="L767" s="263"/>
      <c r="M767" s="264"/>
      <c r="N767" s="265"/>
      <c r="O767" s="265"/>
      <c r="P767" s="265"/>
      <c r="Q767" s="265"/>
      <c r="R767" s="265"/>
      <c r="S767" s="265"/>
      <c r="T767" s="26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7" t="s">
        <v>170</v>
      </c>
      <c r="AU767" s="267" t="s">
        <v>82</v>
      </c>
      <c r="AV767" s="15" t="s">
        <v>80</v>
      </c>
      <c r="AW767" s="15" t="s">
        <v>33</v>
      </c>
      <c r="AX767" s="15" t="s">
        <v>72</v>
      </c>
      <c r="AY767" s="267" t="s">
        <v>157</v>
      </c>
    </row>
    <row r="768" s="13" customFormat="1">
      <c r="A768" s="13"/>
      <c r="B768" s="236"/>
      <c r="C768" s="237"/>
      <c r="D768" s="229" t="s">
        <v>170</v>
      </c>
      <c r="E768" s="238" t="s">
        <v>19</v>
      </c>
      <c r="F768" s="239" t="s">
        <v>280</v>
      </c>
      <c r="G768" s="237"/>
      <c r="H768" s="240">
        <v>14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6" t="s">
        <v>170</v>
      </c>
      <c r="AU768" s="246" t="s">
        <v>82</v>
      </c>
      <c r="AV768" s="13" t="s">
        <v>82</v>
      </c>
      <c r="AW768" s="13" t="s">
        <v>33</v>
      </c>
      <c r="AX768" s="13" t="s">
        <v>72</v>
      </c>
      <c r="AY768" s="246" t="s">
        <v>157</v>
      </c>
    </row>
    <row r="769" s="16" customFormat="1">
      <c r="A769" s="16"/>
      <c r="B769" s="278"/>
      <c r="C769" s="279"/>
      <c r="D769" s="229" t="s">
        <v>170</v>
      </c>
      <c r="E769" s="280" t="s">
        <v>19</v>
      </c>
      <c r="F769" s="281" t="s">
        <v>419</v>
      </c>
      <c r="G769" s="279"/>
      <c r="H769" s="282">
        <v>68.579999999999998</v>
      </c>
      <c r="I769" s="283"/>
      <c r="J769" s="279"/>
      <c r="K769" s="279"/>
      <c r="L769" s="284"/>
      <c r="M769" s="285"/>
      <c r="N769" s="286"/>
      <c r="O769" s="286"/>
      <c r="P769" s="286"/>
      <c r="Q769" s="286"/>
      <c r="R769" s="286"/>
      <c r="S769" s="286"/>
      <c r="T769" s="287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88" t="s">
        <v>170</v>
      </c>
      <c r="AU769" s="288" t="s">
        <v>82</v>
      </c>
      <c r="AV769" s="16" t="s">
        <v>178</v>
      </c>
      <c r="AW769" s="16" t="s">
        <v>33</v>
      </c>
      <c r="AX769" s="16" t="s">
        <v>72</v>
      </c>
      <c r="AY769" s="288" t="s">
        <v>157</v>
      </c>
    </row>
    <row r="770" s="15" customFormat="1">
      <c r="A770" s="15"/>
      <c r="B770" s="258"/>
      <c r="C770" s="259"/>
      <c r="D770" s="229" t="s">
        <v>170</v>
      </c>
      <c r="E770" s="260" t="s">
        <v>19</v>
      </c>
      <c r="F770" s="261" t="s">
        <v>648</v>
      </c>
      <c r="G770" s="259"/>
      <c r="H770" s="260" t="s">
        <v>19</v>
      </c>
      <c r="I770" s="262"/>
      <c r="J770" s="259"/>
      <c r="K770" s="259"/>
      <c r="L770" s="263"/>
      <c r="M770" s="264"/>
      <c r="N770" s="265"/>
      <c r="O770" s="265"/>
      <c r="P770" s="265"/>
      <c r="Q770" s="265"/>
      <c r="R770" s="265"/>
      <c r="S770" s="265"/>
      <c r="T770" s="266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7" t="s">
        <v>170</v>
      </c>
      <c r="AU770" s="267" t="s">
        <v>82</v>
      </c>
      <c r="AV770" s="15" t="s">
        <v>80</v>
      </c>
      <c r="AW770" s="15" t="s">
        <v>33</v>
      </c>
      <c r="AX770" s="15" t="s">
        <v>72</v>
      </c>
      <c r="AY770" s="267" t="s">
        <v>157</v>
      </c>
    </row>
    <row r="771" s="13" customFormat="1">
      <c r="A771" s="13"/>
      <c r="B771" s="236"/>
      <c r="C771" s="237"/>
      <c r="D771" s="229" t="s">
        <v>170</v>
      </c>
      <c r="E771" s="238" t="s">
        <v>19</v>
      </c>
      <c r="F771" s="239" t="s">
        <v>731</v>
      </c>
      <c r="G771" s="237"/>
      <c r="H771" s="240">
        <v>18.960000000000001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6" t="s">
        <v>170</v>
      </c>
      <c r="AU771" s="246" t="s">
        <v>82</v>
      </c>
      <c r="AV771" s="13" t="s">
        <v>82</v>
      </c>
      <c r="AW771" s="13" t="s">
        <v>33</v>
      </c>
      <c r="AX771" s="13" t="s">
        <v>72</v>
      </c>
      <c r="AY771" s="246" t="s">
        <v>157</v>
      </c>
    </row>
    <row r="772" s="16" customFormat="1">
      <c r="A772" s="16"/>
      <c r="B772" s="278"/>
      <c r="C772" s="279"/>
      <c r="D772" s="229" t="s">
        <v>170</v>
      </c>
      <c r="E772" s="280" t="s">
        <v>19</v>
      </c>
      <c r="F772" s="281" t="s">
        <v>419</v>
      </c>
      <c r="G772" s="279"/>
      <c r="H772" s="282">
        <v>18.960000000000001</v>
      </c>
      <c r="I772" s="283"/>
      <c r="J772" s="279"/>
      <c r="K772" s="279"/>
      <c r="L772" s="284"/>
      <c r="M772" s="285"/>
      <c r="N772" s="286"/>
      <c r="O772" s="286"/>
      <c r="P772" s="286"/>
      <c r="Q772" s="286"/>
      <c r="R772" s="286"/>
      <c r="S772" s="286"/>
      <c r="T772" s="287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88" t="s">
        <v>170</v>
      </c>
      <c r="AU772" s="288" t="s">
        <v>82</v>
      </c>
      <c r="AV772" s="16" t="s">
        <v>178</v>
      </c>
      <c r="AW772" s="16" t="s">
        <v>33</v>
      </c>
      <c r="AX772" s="16" t="s">
        <v>72</v>
      </c>
      <c r="AY772" s="288" t="s">
        <v>157</v>
      </c>
    </row>
    <row r="773" s="14" customFormat="1">
      <c r="A773" s="14"/>
      <c r="B773" s="247"/>
      <c r="C773" s="248"/>
      <c r="D773" s="229" t="s">
        <v>170</v>
      </c>
      <c r="E773" s="249" t="s">
        <v>19</v>
      </c>
      <c r="F773" s="250" t="s">
        <v>172</v>
      </c>
      <c r="G773" s="248"/>
      <c r="H773" s="251">
        <v>129.66</v>
      </c>
      <c r="I773" s="252"/>
      <c r="J773" s="248"/>
      <c r="K773" s="248"/>
      <c r="L773" s="253"/>
      <c r="M773" s="254"/>
      <c r="N773" s="255"/>
      <c r="O773" s="255"/>
      <c r="P773" s="255"/>
      <c r="Q773" s="255"/>
      <c r="R773" s="255"/>
      <c r="S773" s="255"/>
      <c r="T773" s="25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7" t="s">
        <v>170</v>
      </c>
      <c r="AU773" s="257" t="s">
        <v>82</v>
      </c>
      <c r="AV773" s="14" t="s">
        <v>164</v>
      </c>
      <c r="AW773" s="14" t="s">
        <v>33</v>
      </c>
      <c r="AX773" s="14" t="s">
        <v>80</v>
      </c>
      <c r="AY773" s="257" t="s">
        <v>157</v>
      </c>
    </row>
    <row r="774" s="2" customFormat="1" ht="24.15" customHeight="1">
      <c r="A774" s="41"/>
      <c r="B774" s="42"/>
      <c r="C774" s="268" t="s">
        <v>751</v>
      </c>
      <c r="D774" s="268" t="s">
        <v>281</v>
      </c>
      <c r="E774" s="269" t="s">
        <v>702</v>
      </c>
      <c r="F774" s="270" t="s">
        <v>703</v>
      </c>
      <c r="G774" s="271" t="s">
        <v>225</v>
      </c>
      <c r="H774" s="272">
        <v>11.929</v>
      </c>
      <c r="I774" s="273"/>
      <c r="J774" s="274">
        <f>ROUND(I774*H774,2)</f>
        <v>0</v>
      </c>
      <c r="K774" s="270" t="s">
        <v>163</v>
      </c>
      <c r="L774" s="275"/>
      <c r="M774" s="276" t="s">
        <v>19</v>
      </c>
      <c r="N774" s="277" t="s">
        <v>43</v>
      </c>
      <c r="O774" s="87"/>
      <c r="P774" s="225">
        <f>O774*H774</f>
        <v>0</v>
      </c>
      <c r="Q774" s="225">
        <v>0.002</v>
      </c>
      <c r="R774" s="225">
        <f>Q774*H774</f>
        <v>0.023858000000000001</v>
      </c>
      <c r="S774" s="225">
        <v>0</v>
      </c>
      <c r="T774" s="226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7" t="s">
        <v>423</v>
      </c>
      <c r="AT774" s="227" t="s">
        <v>281</v>
      </c>
      <c r="AU774" s="227" t="s">
        <v>82</v>
      </c>
      <c r="AY774" s="20" t="s">
        <v>157</v>
      </c>
      <c r="BE774" s="228">
        <f>IF(N774="základní",J774,0)</f>
        <v>0</v>
      </c>
      <c r="BF774" s="228">
        <f>IF(N774="snížená",J774,0)</f>
        <v>0</v>
      </c>
      <c r="BG774" s="228">
        <f>IF(N774="zákl. přenesená",J774,0)</f>
        <v>0</v>
      </c>
      <c r="BH774" s="228">
        <f>IF(N774="sníž. přenesená",J774,0)</f>
        <v>0</v>
      </c>
      <c r="BI774" s="228">
        <f>IF(N774="nulová",J774,0)</f>
        <v>0</v>
      </c>
      <c r="BJ774" s="20" t="s">
        <v>80</v>
      </c>
      <c r="BK774" s="228">
        <f>ROUND(I774*H774,2)</f>
        <v>0</v>
      </c>
      <c r="BL774" s="20" t="s">
        <v>295</v>
      </c>
      <c r="BM774" s="227" t="s">
        <v>752</v>
      </c>
    </row>
    <row r="775" s="2" customFormat="1">
      <c r="A775" s="41"/>
      <c r="B775" s="42"/>
      <c r="C775" s="43"/>
      <c r="D775" s="229" t="s">
        <v>166</v>
      </c>
      <c r="E775" s="43"/>
      <c r="F775" s="230" t="s">
        <v>703</v>
      </c>
      <c r="G775" s="43"/>
      <c r="H775" s="43"/>
      <c r="I775" s="231"/>
      <c r="J775" s="43"/>
      <c r="K775" s="43"/>
      <c r="L775" s="47"/>
      <c r="M775" s="232"/>
      <c r="N775" s="233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166</v>
      </c>
      <c r="AU775" s="20" t="s">
        <v>82</v>
      </c>
    </row>
    <row r="776" s="13" customFormat="1">
      <c r="A776" s="13"/>
      <c r="B776" s="236"/>
      <c r="C776" s="237"/>
      <c r="D776" s="229" t="s">
        <v>170</v>
      </c>
      <c r="E776" s="237"/>
      <c r="F776" s="239" t="s">
        <v>753</v>
      </c>
      <c r="G776" s="237"/>
      <c r="H776" s="240">
        <v>11.929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170</v>
      </c>
      <c r="AU776" s="246" t="s">
        <v>82</v>
      </c>
      <c r="AV776" s="13" t="s">
        <v>82</v>
      </c>
      <c r="AW776" s="13" t="s">
        <v>4</v>
      </c>
      <c r="AX776" s="13" t="s">
        <v>80</v>
      </c>
      <c r="AY776" s="246" t="s">
        <v>157</v>
      </c>
    </row>
    <row r="777" s="2" customFormat="1" ht="24.15" customHeight="1">
      <c r="A777" s="41"/>
      <c r="B777" s="42"/>
      <c r="C777" s="216" t="s">
        <v>754</v>
      </c>
      <c r="D777" s="216" t="s">
        <v>159</v>
      </c>
      <c r="E777" s="217" t="s">
        <v>755</v>
      </c>
      <c r="F777" s="218" t="s">
        <v>756</v>
      </c>
      <c r="G777" s="219" t="s">
        <v>193</v>
      </c>
      <c r="H777" s="220">
        <v>2.6379999999999999</v>
      </c>
      <c r="I777" s="221"/>
      <c r="J777" s="222">
        <f>ROUND(I777*H777,2)</f>
        <v>0</v>
      </c>
      <c r="K777" s="218" t="s">
        <v>163</v>
      </c>
      <c r="L777" s="47"/>
      <c r="M777" s="223" t="s">
        <v>19</v>
      </c>
      <c r="N777" s="224" t="s">
        <v>43</v>
      </c>
      <c r="O777" s="87"/>
      <c r="P777" s="225">
        <f>O777*H777</f>
        <v>0</v>
      </c>
      <c r="Q777" s="225">
        <v>0</v>
      </c>
      <c r="R777" s="225">
        <f>Q777*H777</f>
        <v>0</v>
      </c>
      <c r="S777" s="225">
        <v>0</v>
      </c>
      <c r="T777" s="226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7" t="s">
        <v>295</v>
      </c>
      <c r="AT777" s="227" t="s">
        <v>159</v>
      </c>
      <c r="AU777" s="227" t="s">
        <v>82</v>
      </c>
      <c r="AY777" s="20" t="s">
        <v>157</v>
      </c>
      <c r="BE777" s="228">
        <f>IF(N777="základní",J777,0)</f>
        <v>0</v>
      </c>
      <c r="BF777" s="228">
        <f>IF(N777="snížená",J777,0)</f>
        <v>0</v>
      </c>
      <c r="BG777" s="228">
        <f>IF(N777="zákl. přenesená",J777,0)</f>
        <v>0</v>
      </c>
      <c r="BH777" s="228">
        <f>IF(N777="sníž. přenesená",J777,0)</f>
        <v>0</v>
      </c>
      <c r="BI777" s="228">
        <f>IF(N777="nulová",J777,0)</f>
        <v>0</v>
      </c>
      <c r="BJ777" s="20" t="s">
        <v>80</v>
      </c>
      <c r="BK777" s="228">
        <f>ROUND(I777*H777,2)</f>
        <v>0</v>
      </c>
      <c r="BL777" s="20" t="s">
        <v>295</v>
      </c>
      <c r="BM777" s="227" t="s">
        <v>757</v>
      </c>
    </row>
    <row r="778" s="2" customFormat="1">
      <c r="A778" s="41"/>
      <c r="B778" s="42"/>
      <c r="C778" s="43"/>
      <c r="D778" s="229" t="s">
        <v>166</v>
      </c>
      <c r="E778" s="43"/>
      <c r="F778" s="230" t="s">
        <v>758</v>
      </c>
      <c r="G778" s="43"/>
      <c r="H778" s="43"/>
      <c r="I778" s="231"/>
      <c r="J778" s="43"/>
      <c r="K778" s="43"/>
      <c r="L778" s="47"/>
      <c r="M778" s="232"/>
      <c r="N778" s="233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166</v>
      </c>
      <c r="AU778" s="20" t="s">
        <v>82</v>
      </c>
    </row>
    <row r="779" s="2" customFormat="1">
      <c r="A779" s="41"/>
      <c r="B779" s="42"/>
      <c r="C779" s="43"/>
      <c r="D779" s="234" t="s">
        <v>168</v>
      </c>
      <c r="E779" s="43"/>
      <c r="F779" s="235" t="s">
        <v>759</v>
      </c>
      <c r="G779" s="43"/>
      <c r="H779" s="43"/>
      <c r="I779" s="231"/>
      <c r="J779" s="43"/>
      <c r="K779" s="43"/>
      <c r="L779" s="47"/>
      <c r="M779" s="232"/>
      <c r="N779" s="233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168</v>
      </c>
      <c r="AU779" s="20" t="s">
        <v>82</v>
      </c>
    </row>
    <row r="780" s="12" customFormat="1" ht="22.8" customHeight="1">
      <c r="A780" s="12"/>
      <c r="B780" s="200"/>
      <c r="C780" s="201"/>
      <c r="D780" s="202" t="s">
        <v>71</v>
      </c>
      <c r="E780" s="214" t="s">
        <v>760</v>
      </c>
      <c r="F780" s="214" t="s">
        <v>761</v>
      </c>
      <c r="G780" s="201"/>
      <c r="H780" s="201"/>
      <c r="I780" s="204"/>
      <c r="J780" s="215">
        <f>BK780</f>
        <v>0</v>
      </c>
      <c r="K780" s="201"/>
      <c r="L780" s="206"/>
      <c r="M780" s="207"/>
      <c r="N780" s="208"/>
      <c r="O780" s="208"/>
      <c r="P780" s="209">
        <f>SUM(P781:P841)</f>
        <v>0</v>
      </c>
      <c r="Q780" s="208"/>
      <c r="R780" s="209">
        <f>SUM(R781:R841)</f>
        <v>0.35422064000000003</v>
      </c>
      <c r="S780" s="208"/>
      <c r="T780" s="210">
        <f>SUM(T781:T841)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11" t="s">
        <v>82</v>
      </c>
      <c r="AT780" s="212" t="s">
        <v>71</v>
      </c>
      <c r="AU780" s="212" t="s">
        <v>80</v>
      </c>
      <c r="AY780" s="211" t="s">
        <v>157</v>
      </c>
      <c r="BK780" s="213">
        <f>SUM(BK781:BK841)</f>
        <v>0</v>
      </c>
    </row>
    <row r="781" s="2" customFormat="1" ht="16.5" customHeight="1">
      <c r="A781" s="41"/>
      <c r="B781" s="42"/>
      <c r="C781" s="216" t="s">
        <v>762</v>
      </c>
      <c r="D781" s="216" t="s">
        <v>159</v>
      </c>
      <c r="E781" s="217" t="s">
        <v>763</v>
      </c>
      <c r="F781" s="218" t="s">
        <v>764</v>
      </c>
      <c r="G781" s="219" t="s">
        <v>225</v>
      </c>
      <c r="H781" s="220">
        <v>12.348000000000001</v>
      </c>
      <c r="I781" s="221"/>
      <c r="J781" s="222">
        <f>ROUND(I781*H781,2)</f>
        <v>0</v>
      </c>
      <c r="K781" s="218" t="s">
        <v>163</v>
      </c>
      <c r="L781" s="47"/>
      <c r="M781" s="223" t="s">
        <v>19</v>
      </c>
      <c r="N781" s="224" t="s">
        <v>43</v>
      </c>
      <c r="O781" s="87"/>
      <c r="P781" s="225">
        <f>O781*H781</f>
        <v>0</v>
      </c>
      <c r="Q781" s="225">
        <v>0</v>
      </c>
      <c r="R781" s="225">
        <f>Q781*H781</f>
        <v>0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295</v>
      </c>
      <c r="AT781" s="227" t="s">
        <v>159</v>
      </c>
      <c r="AU781" s="227" t="s">
        <v>82</v>
      </c>
      <c r="AY781" s="20" t="s">
        <v>157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80</v>
      </c>
      <c r="BK781" s="228">
        <f>ROUND(I781*H781,2)</f>
        <v>0</v>
      </c>
      <c r="BL781" s="20" t="s">
        <v>295</v>
      </c>
      <c r="BM781" s="227" t="s">
        <v>765</v>
      </c>
    </row>
    <row r="782" s="2" customFormat="1">
      <c r="A782" s="41"/>
      <c r="B782" s="42"/>
      <c r="C782" s="43"/>
      <c r="D782" s="229" t="s">
        <v>166</v>
      </c>
      <c r="E782" s="43"/>
      <c r="F782" s="230" t="s">
        <v>766</v>
      </c>
      <c r="G782" s="43"/>
      <c r="H782" s="43"/>
      <c r="I782" s="231"/>
      <c r="J782" s="43"/>
      <c r="K782" s="43"/>
      <c r="L782" s="47"/>
      <c r="M782" s="232"/>
      <c r="N782" s="233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166</v>
      </c>
      <c r="AU782" s="20" t="s">
        <v>82</v>
      </c>
    </row>
    <row r="783" s="2" customFormat="1">
      <c r="A783" s="41"/>
      <c r="B783" s="42"/>
      <c r="C783" s="43"/>
      <c r="D783" s="234" t="s">
        <v>168</v>
      </c>
      <c r="E783" s="43"/>
      <c r="F783" s="235" t="s">
        <v>767</v>
      </c>
      <c r="G783" s="43"/>
      <c r="H783" s="43"/>
      <c r="I783" s="231"/>
      <c r="J783" s="43"/>
      <c r="K783" s="43"/>
      <c r="L783" s="47"/>
      <c r="M783" s="232"/>
      <c r="N783" s="233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168</v>
      </c>
      <c r="AU783" s="20" t="s">
        <v>82</v>
      </c>
    </row>
    <row r="784" s="15" customFormat="1">
      <c r="A784" s="15"/>
      <c r="B784" s="258"/>
      <c r="C784" s="259"/>
      <c r="D784" s="229" t="s">
        <v>170</v>
      </c>
      <c r="E784" s="260" t="s">
        <v>19</v>
      </c>
      <c r="F784" s="261" t="s">
        <v>229</v>
      </c>
      <c r="G784" s="259"/>
      <c r="H784" s="260" t="s">
        <v>19</v>
      </c>
      <c r="I784" s="262"/>
      <c r="J784" s="259"/>
      <c r="K784" s="259"/>
      <c r="L784" s="263"/>
      <c r="M784" s="264"/>
      <c r="N784" s="265"/>
      <c r="O784" s="265"/>
      <c r="P784" s="265"/>
      <c r="Q784" s="265"/>
      <c r="R784" s="265"/>
      <c r="S784" s="265"/>
      <c r="T784" s="266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7" t="s">
        <v>170</v>
      </c>
      <c r="AU784" s="267" t="s">
        <v>82</v>
      </c>
      <c r="AV784" s="15" t="s">
        <v>80</v>
      </c>
      <c r="AW784" s="15" t="s">
        <v>33</v>
      </c>
      <c r="AX784" s="15" t="s">
        <v>72</v>
      </c>
      <c r="AY784" s="267" t="s">
        <v>157</v>
      </c>
    </row>
    <row r="785" s="13" customFormat="1">
      <c r="A785" s="13"/>
      <c r="B785" s="236"/>
      <c r="C785" s="237"/>
      <c r="D785" s="229" t="s">
        <v>170</v>
      </c>
      <c r="E785" s="238" t="s">
        <v>19</v>
      </c>
      <c r="F785" s="239" t="s">
        <v>768</v>
      </c>
      <c r="G785" s="237"/>
      <c r="H785" s="240">
        <v>2.6000000000000001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6" t="s">
        <v>170</v>
      </c>
      <c r="AU785" s="246" t="s">
        <v>82</v>
      </c>
      <c r="AV785" s="13" t="s">
        <v>82</v>
      </c>
      <c r="AW785" s="13" t="s">
        <v>33</v>
      </c>
      <c r="AX785" s="13" t="s">
        <v>72</v>
      </c>
      <c r="AY785" s="246" t="s">
        <v>157</v>
      </c>
    </row>
    <row r="786" s="15" customFormat="1">
      <c r="A786" s="15"/>
      <c r="B786" s="258"/>
      <c r="C786" s="259"/>
      <c r="D786" s="229" t="s">
        <v>170</v>
      </c>
      <c r="E786" s="260" t="s">
        <v>19</v>
      </c>
      <c r="F786" s="261" t="s">
        <v>231</v>
      </c>
      <c r="G786" s="259"/>
      <c r="H786" s="260" t="s">
        <v>19</v>
      </c>
      <c r="I786" s="262"/>
      <c r="J786" s="259"/>
      <c r="K786" s="259"/>
      <c r="L786" s="263"/>
      <c r="M786" s="264"/>
      <c r="N786" s="265"/>
      <c r="O786" s="265"/>
      <c r="P786" s="265"/>
      <c r="Q786" s="265"/>
      <c r="R786" s="265"/>
      <c r="S786" s="265"/>
      <c r="T786" s="26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7" t="s">
        <v>170</v>
      </c>
      <c r="AU786" s="267" t="s">
        <v>82</v>
      </c>
      <c r="AV786" s="15" t="s">
        <v>80</v>
      </c>
      <c r="AW786" s="15" t="s">
        <v>33</v>
      </c>
      <c r="AX786" s="15" t="s">
        <v>72</v>
      </c>
      <c r="AY786" s="267" t="s">
        <v>157</v>
      </c>
    </row>
    <row r="787" s="15" customFormat="1">
      <c r="A787" s="15"/>
      <c r="B787" s="258"/>
      <c r="C787" s="259"/>
      <c r="D787" s="229" t="s">
        <v>170</v>
      </c>
      <c r="E787" s="260" t="s">
        <v>19</v>
      </c>
      <c r="F787" s="261" t="s">
        <v>381</v>
      </c>
      <c r="G787" s="259"/>
      <c r="H787" s="260" t="s">
        <v>19</v>
      </c>
      <c r="I787" s="262"/>
      <c r="J787" s="259"/>
      <c r="K787" s="259"/>
      <c r="L787" s="263"/>
      <c r="M787" s="264"/>
      <c r="N787" s="265"/>
      <c r="O787" s="265"/>
      <c r="P787" s="265"/>
      <c r="Q787" s="265"/>
      <c r="R787" s="265"/>
      <c r="S787" s="265"/>
      <c r="T787" s="266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7" t="s">
        <v>170</v>
      </c>
      <c r="AU787" s="267" t="s">
        <v>82</v>
      </c>
      <c r="AV787" s="15" t="s">
        <v>80</v>
      </c>
      <c r="AW787" s="15" t="s">
        <v>33</v>
      </c>
      <c r="AX787" s="15" t="s">
        <v>72</v>
      </c>
      <c r="AY787" s="267" t="s">
        <v>157</v>
      </c>
    </row>
    <row r="788" s="13" customFormat="1">
      <c r="A788" s="13"/>
      <c r="B788" s="236"/>
      <c r="C788" s="237"/>
      <c r="D788" s="229" t="s">
        <v>170</v>
      </c>
      <c r="E788" s="238" t="s">
        <v>19</v>
      </c>
      <c r="F788" s="239" t="s">
        <v>416</v>
      </c>
      <c r="G788" s="237"/>
      <c r="H788" s="240">
        <v>41.479999999999997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170</v>
      </c>
      <c r="AU788" s="246" t="s">
        <v>82</v>
      </c>
      <c r="AV788" s="13" t="s">
        <v>82</v>
      </c>
      <c r="AW788" s="13" t="s">
        <v>33</v>
      </c>
      <c r="AX788" s="13" t="s">
        <v>72</v>
      </c>
      <c r="AY788" s="246" t="s">
        <v>157</v>
      </c>
    </row>
    <row r="789" s="15" customFormat="1">
      <c r="A789" s="15"/>
      <c r="B789" s="258"/>
      <c r="C789" s="259"/>
      <c r="D789" s="229" t="s">
        <v>170</v>
      </c>
      <c r="E789" s="260" t="s">
        <v>19</v>
      </c>
      <c r="F789" s="261" t="s">
        <v>213</v>
      </c>
      <c r="G789" s="259"/>
      <c r="H789" s="260" t="s">
        <v>19</v>
      </c>
      <c r="I789" s="262"/>
      <c r="J789" s="259"/>
      <c r="K789" s="259"/>
      <c r="L789" s="263"/>
      <c r="M789" s="264"/>
      <c r="N789" s="265"/>
      <c r="O789" s="265"/>
      <c r="P789" s="265"/>
      <c r="Q789" s="265"/>
      <c r="R789" s="265"/>
      <c r="S789" s="265"/>
      <c r="T789" s="26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7" t="s">
        <v>170</v>
      </c>
      <c r="AU789" s="267" t="s">
        <v>82</v>
      </c>
      <c r="AV789" s="15" t="s">
        <v>80</v>
      </c>
      <c r="AW789" s="15" t="s">
        <v>33</v>
      </c>
      <c r="AX789" s="15" t="s">
        <v>72</v>
      </c>
      <c r="AY789" s="267" t="s">
        <v>157</v>
      </c>
    </row>
    <row r="790" s="15" customFormat="1">
      <c r="A790" s="15"/>
      <c r="B790" s="258"/>
      <c r="C790" s="259"/>
      <c r="D790" s="229" t="s">
        <v>170</v>
      </c>
      <c r="E790" s="260" t="s">
        <v>19</v>
      </c>
      <c r="F790" s="261" t="s">
        <v>383</v>
      </c>
      <c r="G790" s="259"/>
      <c r="H790" s="260" t="s">
        <v>19</v>
      </c>
      <c r="I790" s="262"/>
      <c r="J790" s="259"/>
      <c r="K790" s="259"/>
      <c r="L790" s="263"/>
      <c r="M790" s="264"/>
      <c r="N790" s="265"/>
      <c r="O790" s="265"/>
      <c r="P790" s="265"/>
      <c r="Q790" s="265"/>
      <c r="R790" s="265"/>
      <c r="S790" s="265"/>
      <c r="T790" s="26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7" t="s">
        <v>170</v>
      </c>
      <c r="AU790" s="267" t="s">
        <v>82</v>
      </c>
      <c r="AV790" s="15" t="s">
        <v>80</v>
      </c>
      <c r="AW790" s="15" t="s">
        <v>33</v>
      </c>
      <c r="AX790" s="15" t="s">
        <v>72</v>
      </c>
      <c r="AY790" s="267" t="s">
        <v>157</v>
      </c>
    </row>
    <row r="791" s="13" customFormat="1">
      <c r="A791" s="13"/>
      <c r="B791" s="236"/>
      <c r="C791" s="237"/>
      <c r="D791" s="229" t="s">
        <v>170</v>
      </c>
      <c r="E791" s="238" t="s">
        <v>19</v>
      </c>
      <c r="F791" s="239" t="s">
        <v>417</v>
      </c>
      <c r="G791" s="237"/>
      <c r="H791" s="240">
        <v>42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170</v>
      </c>
      <c r="AU791" s="246" t="s">
        <v>82</v>
      </c>
      <c r="AV791" s="13" t="s">
        <v>82</v>
      </c>
      <c r="AW791" s="13" t="s">
        <v>33</v>
      </c>
      <c r="AX791" s="13" t="s">
        <v>72</v>
      </c>
      <c r="AY791" s="246" t="s">
        <v>157</v>
      </c>
    </row>
    <row r="792" s="15" customFormat="1">
      <c r="A792" s="15"/>
      <c r="B792" s="258"/>
      <c r="C792" s="259"/>
      <c r="D792" s="229" t="s">
        <v>170</v>
      </c>
      <c r="E792" s="260" t="s">
        <v>19</v>
      </c>
      <c r="F792" s="261" t="s">
        <v>236</v>
      </c>
      <c r="G792" s="259"/>
      <c r="H792" s="260" t="s">
        <v>19</v>
      </c>
      <c r="I792" s="262"/>
      <c r="J792" s="259"/>
      <c r="K792" s="259"/>
      <c r="L792" s="263"/>
      <c r="M792" s="264"/>
      <c r="N792" s="265"/>
      <c r="O792" s="265"/>
      <c r="P792" s="265"/>
      <c r="Q792" s="265"/>
      <c r="R792" s="265"/>
      <c r="S792" s="265"/>
      <c r="T792" s="26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7" t="s">
        <v>170</v>
      </c>
      <c r="AU792" s="267" t="s">
        <v>82</v>
      </c>
      <c r="AV792" s="15" t="s">
        <v>80</v>
      </c>
      <c r="AW792" s="15" t="s">
        <v>33</v>
      </c>
      <c r="AX792" s="15" t="s">
        <v>72</v>
      </c>
      <c r="AY792" s="267" t="s">
        <v>157</v>
      </c>
    </row>
    <row r="793" s="15" customFormat="1">
      <c r="A793" s="15"/>
      <c r="B793" s="258"/>
      <c r="C793" s="259"/>
      <c r="D793" s="229" t="s">
        <v>170</v>
      </c>
      <c r="E793" s="260" t="s">
        <v>19</v>
      </c>
      <c r="F793" s="261" t="s">
        <v>383</v>
      </c>
      <c r="G793" s="259"/>
      <c r="H793" s="260" t="s">
        <v>19</v>
      </c>
      <c r="I793" s="262"/>
      <c r="J793" s="259"/>
      <c r="K793" s="259"/>
      <c r="L793" s="263"/>
      <c r="M793" s="264"/>
      <c r="N793" s="265"/>
      <c r="O793" s="265"/>
      <c r="P793" s="265"/>
      <c r="Q793" s="265"/>
      <c r="R793" s="265"/>
      <c r="S793" s="265"/>
      <c r="T793" s="26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7" t="s">
        <v>170</v>
      </c>
      <c r="AU793" s="267" t="s">
        <v>82</v>
      </c>
      <c r="AV793" s="15" t="s">
        <v>80</v>
      </c>
      <c r="AW793" s="15" t="s">
        <v>33</v>
      </c>
      <c r="AX793" s="15" t="s">
        <v>72</v>
      </c>
      <c r="AY793" s="267" t="s">
        <v>157</v>
      </c>
    </row>
    <row r="794" s="13" customFormat="1">
      <c r="A794" s="13"/>
      <c r="B794" s="236"/>
      <c r="C794" s="237"/>
      <c r="D794" s="229" t="s">
        <v>170</v>
      </c>
      <c r="E794" s="238" t="s">
        <v>19</v>
      </c>
      <c r="F794" s="239" t="s">
        <v>418</v>
      </c>
      <c r="G794" s="237"/>
      <c r="H794" s="240">
        <v>40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6" t="s">
        <v>170</v>
      </c>
      <c r="AU794" s="246" t="s">
        <v>82</v>
      </c>
      <c r="AV794" s="13" t="s">
        <v>82</v>
      </c>
      <c r="AW794" s="13" t="s">
        <v>33</v>
      </c>
      <c r="AX794" s="13" t="s">
        <v>72</v>
      </c>
      <c r="AY794" s="246" t="s">
        <v>157</v>
      </c>
    </row>
    <row r="795" s="16" customFormat="1">
      <c r="A795" s="16"/>
      <c r="B795" s="278"/>
      <c r="C795" s="279"/>
      <c r="D795" s="229" t="s">
        <v>170</v>
      </c>
      <c r="E795" s="280" t="s">
        <v>19</v>
      </c>
      <c r="F795" s="281" t="s">
        <v>419</v>
      </c>
      <c r="G795" s="279"/>
      <c r="H795" s="282">
        <v>126.08</v>
      </c>
      <c r="I795" s="283"/>
      <c r="J795" s="279"/>
      <c r="K795" s="279"/>
      <c r="L795" s="284"/>
      <c r="M795" s="285"/>
      <c r="N795" s="286"/>
      <c r="O795" s="286"/>
      <c r="P795" s="286"/>
      <c r="Q795" s="286"/>
      <c r="R795" s="286"/>
      <c r="S795" s="286"/>
      <c r="T795" s="287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88" t="s">
        <v>170</v>
      </c>
      <c r="AU795" s="288" t="s">
        <v>82</v>
      </c>
      <c r="AV795" s="16" t="s">
        <v>178</v>
      </c>
      <c r="AW795" s="16" t="s">
        <v>33</v>
      </c>
      <c r="AX795" s="16" t="s">
        <v>72</v>
      </c>
      <c r="AY795" s="288" t="s">
        <v>157</v>
      </c>
    </row>
    <row r="796" s="13" customFormat="1">
      <c r="A796" s="13"/>
      <c r="B796" s="236"/>
      <c r="C796" s="237"/>
      <c r="D796" s="229" t="s">
        <v>170</v>
      </c>
      <c r="E796" s="238" t="s">
        <v>106</v>
      </c>
      <c r="F796" s="239" t="s">
        <v>420</v>
      </c>
      <c r="G796" s="237"/>
      <c r="H796" s="240">
        <v>12.348000000000001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6" t="s">
        <v>170</v>
      </c>
      <c r="AU796" s="246" t="s">
        <v>82</v>
      </c>
      <c r="AV796" s="13" t="s">
        <v>82</v>
      </c>
      <c r="AW796" s="13" t="s">
        <v>33</v>
      </c>
      <c r="AX796" s="13" t="s">
        <v>80</v>
      </c>
      <c r="AY796" s="246" t="s">
        <v>157</v>
      </c>
    </row>
    <row r="797" s="2" customFormat="1" ht="16.5" customHeight="1">
      <c r="A797" s="41"/>
      <c r="B797" s="42"/>
      <c r="C797" s="216" t="s">
        <v>769</v>
      </c>
      <c r="D797" s="216" t="s">
        <v>159</v>
      </c>
      <c r="E797" s="217" t="s">
        <v>770</v>
      </c>
      <c r="F797" s="218" t="s">
        <v>771</v>
      </c>
      <c r="G797" s="219" t="s">
        <v>225</v>
      </c>
      <c r="H797" s="220">
        <v>12.348000000000001</v>
      </c>
      <c r="I797" s="221"/>
      <c r="J797" s="222">
        <f>ROUND(I797*H797,2)</f>
        <v>0</v>
      </c>
      <c r="K797" s="218" t="s">
        <v>163</v>
      </c>
      <c r="L797" s="47"/>
      <c r="M797" s="223" t="s">
        <v>19</v>
      </c>
      <c r="N797" s="224" t="s">
        <v>43</v>
      </c>
      <c r="O797" s="87"/>
      <c r="P797" s="225">
        <f>O797*H797</f>
        <v>0</v>
      </c>
      <c r="Q797" s="225">
        <v>0.00029999999999999997</v>
      </c>
      <c r="R797" s="225">
        <f>Q797*H797</f>
        <v>0.0037044000000000001</v>
      </c>
      <c r="S797" s="225">
        <v>0</v>
      </c>
      <c r="T797" s="226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7" t="s">
        <v>295</v>
      </c>
      <c r="AT797" s="227" t="s">
        <v>159</v>
      </c>
      <c r="AU797" s="227" t="s">
        <v>82</v>
      </c>
      <c r="AY797" s="20" t="s">
        <v>157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20" t="s">
        <v>80</v>
      </c>
      <c r="BK797" s="228">
        <f>ROUND(I797*H797,2)</f>
        <v>0</v>
      </c>
      <c r="BL797" s="20" t="s">
        <v>295</v>
      </c>
      <c r="BM797" s="227" t="s">
        <v>772</v>
      </c>
    </row>
    <row r="798" s="2" customFormat="1">
      <c r="A798" s="41"/>
      <c r="B798" s="42"/>
      <c r="C798" s="43"/>
      <c r="D798" s="229" t="s">
        <v>166</v>
      </c>
      <c r="E798" s="43"/>
      <c r="F798" s="230" t="s">
        <v>773</v>
      </c>
      <c r="G798" s="43"/>
      <c r="H798" s="43"/>
      <c r="I798" s="231"/>
      <c r="J798" s="43"/>
      <c r="K798" s="43"/>
      <c r="L798" s="47"/>
      <c r="M798" s="232"/>
      <c r="N798" s="233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166</v>
      </c>
      <c r="AU798" s="20" t="s">
        <v>82</v>
      </c>
    </row>
    <row r="799" s="2" customFormat="1">
      <c r="A799" s="41"/>
      <c r="B799" s="42"/>
      <c r="C799" s="43"/>
      <c r="D799" s="234" t="s">
        <v>168</v>
      </c>
      <c r="E799" s="43"/>
      <c r="F799" s="235" t="s">
        <v>774</v>
      </c>
      <c r="G799" s="43"/>
      <c r="H799" s="43"/>
      <c r="I799" s="231"/>
      <c r="J799" s="43"/>
      <c r="K799" s="43"/>
      <c r="L799" s="47"/>
      <c r="M799" s="232"/>
      <c r="N799" s="233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168</v>
      </c>
      <c r="AU799" s="20" t="s">
        <v>82</v>
      </c>
    </row>
    <row r="800" s="13" customFormat="1">
      <c r="A800" s="13"/>
      <c r="B800" s="236"/>
      <c r="C800" s="237"/>
      <c r="D800" s="229" t="s">
        <v>170</v>
      </c>
      <c r="E800" s="238" t="s">
        <v>19</v>
      </c>
      <c r="F800" s="239" t="s">
        <v>106</v>
      </c>
      <c r="G800" s="237"/>
      <c r="H800" s="240">
        <v>12.348000000000001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170</v>
      </c>
      <c r="AU800" s="246" t="s">
        <v>82</v>
      </c>
      <c r="AV800" s="13" t="s">
        <v>82</v>
      </c>
      <c r="AW800" s="13" t="s">
        <v>33</v>
      </c>
      <c r="AX800" s="13" t="s">
        <v>72</v>
      </c>
      <c r="AY800" s="246" t="s">
        <v>157</v>
      </c>
    </row>
    <row r="801" s="14" customFormat="1">
      <c r="A801" s="14"/>
      <c r="B801" s="247"/>
      <c r="C801" s="248"/>
      <c r="D801" s="229" t="s">
        <v>170</v>
      </c>
      <c r="E801" s="249" t="s">
        <v>19</v>
      </c>
      <c r="F801" s="250" t="s">
        <v>172</v>
      </c>
      <c r="G801" s="248"/>
      <c r="H801" s="251">
        <v>12.348000000000001</v>
      </c>
      <c r="I801" s="252"/>
      <c r="J801" s="248"/>
      <c r="K801" s="248"/>
      <c r="L801" s="253"/>
      <c r="M801" s="254"/>
      <c r="N801" s="255"/>
      <c r="O801" s="255"/>
      <c r="P801" s="255"/>
      <c r="Q801" s="255"/>
      <c r="R801" s="255"/>
      <c r="S801" s="255"/>
      <c r="T801" s="25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7" t="s">
        <v>170</v>
      </c>
      <c r="AU801" s="257" t="s">
        <v>82</v>
      </c>
      <c r="AV801" s="14" t="s">
        <v>164</v>
      </c>
      <c r="AW801" s="14" t="s">
        <v>33</v>
      </c>
      <c r="AX801" s="14" t="s">
        <v>80</v>
      </c>
      <c r="AY801" s="257" t="s">
        <v>157</v>
      </c>
    </row>
    <row r="802" s="2" customFormat="1" ht="24.15" customHeight="1">
      <c r="A802" s="41"/>
      <c r="B802" s="42"/>
      <c r="C802" s="216" t="s">
        <v>775</v>
      </c>
      <c r="D802" s="216" t="s">
        <v>159</v>
      </c>
      <c r="E802" s="217" t="s">
        <v>776</v>
      </c>
      <c r="F802" s="218" t="s">
        <v>777</v>
      </c>
      <c r="G802" s="219" t="s">
        <v>225</v>
      </c>
      <c r="H802" s="220">
        <v>12.348000000000001</v>
      </c>
      <c r="I802" s="221"/>
      <c r="J802" s="222">
        <f>ROUND(I802*H802,2)</f>
        <v>0</v>
      </c>
      <c r="K802" s="218" t="s">
        <v>163</v>
      </c>
      <c r="L802" s="47"/>
      <c r="M802" s="223" t="s">
        <v>19</v>
      </c>
      <c r="N802" s="224" t="s">
        <v>43</v>
      </c>
      <c r="O802" s="87"/>
      <c r="P802" s="225">
        <f>O802*H802</f>
        <v>0</v>
      </c>
      <c r="Q802" s="225">
        <v>0.0015</v>
      </c>
      <c r="R802" s="225">
        <f>Q802*H802</f>
        <v>0.018522</v>
      </c>
      <c r="S802" s="225">
        <v>0</v>
      </c>
      <c r="T802" s="226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7" t="s">
        <v>295</v>
      </c>
      <c r="AT802" s="227" t="s">
        <v>159</v>
      </c>
      <c r="AU802" s="227" t="s">
        <v>82</v>
      </c>
      <c r="AY802" s="20" t="s">
        <v>157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20" t="s">
        <v>80</v>
      </c>
      <c r="BK802" s="228">
        <f>ROUND(I802*H802,2)</f>
        <v>0</v>
      </c>
      <c r="BL802" s="20" t="s">
        <v>295</v>
      </c>
      <c r="BM802" s="227" t="s">
        <v>778</v>
      </c>
    </row>
    <row r="803" s="2" customFormat="1">
      <c r="A803" s="41"/>
      <c r="B803" s="42"/>
      <c r="C803" s="43"/>
      <c r="D803" s="229" t="s">
        <v>166</v>
      </c>
      <c r="E803" s="43"/>
      <c r="F803" s="230" t="s">
        <v>779</v>
      </c>
      <c r="G803" s="43"/>
      <c r="H803" s="43"/>
      <c r="I803" s="231"/>
      <c r="J803" s="43"/>
      <c r="K803" s="43"/>
      <c r="L803" s="47"/>
      <c r="M803" s="232"/>
      <c r="N803" s="233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166</v>
      </c>
      <c r="AU803" s="20" t="s">
        <v>82</v>
      </c>
    </row>
    <row r="804" s="2" customFormat="1">
      <c r="A804" s="41"/>
      <c r="B804" s="42"/>
      <c r="C804" s="43"/>
      <c r="D804" s="234" t="s">
        <v>168</v>
      </c>
      <c r="E804" s="43"/>
      <c r="F804" s="235" t="s">
        <v>780</v>
      </c>
      <c r="G804" s="43"/>
      <c r="H804" s="43"/>
      <c r="I804" s="231"/>
      <c r="J804" s="43"/>
      <c r="K804" s="43"/>
      <c r="L804" s="47"/>
      <c r="M804" s="232"/>
      <c r="N804" s="233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168</v>
      </c>
      <c r="AU804" s="20" t="s">
        <v>82</v>
      </c>
    </row>
    <row r="805" s="13" customFormat="1">
      <c r="A805" s="13"/>
      <c r="B805" s="236"/>
      <c r="C805" s="237"/>
      <c r="D805" s="229" t="s">
        <v>170</v>
      </c>
      <c r="E805" s="238" t="s">
        <v>19</v>
      </c>
      <c r="F805" s="239" t="s">
        <v>106</v>
      </c>
      <c r="G805" s="237"/>
      <c r="H805" s="240">
        <v>12.348000000000001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170</v>
      </c>
      <c r="AU805" s="246" t="s">
        <v>82</v>
      </c>
      <c r="AV805" s="13" t="s">
        <v>82</v>
      </c>
      <c r="AW805" s="13" t="s">
        <v>33</v>
      </c>
      <c r="AX805" s="13" t="s">
        <v>72</v>
      </c>
      <c r="AY805" s="246" t="s">
        <v>157</v>
      </c>
    </row>
    <row r="806" s="14" customFormat="1">
      <c r="A806" s="14"/>
      <c r="B806" s="247"/>
      <c r="C806" s="248"/>
      <c r="D806" s="229" t="s">
        <v>170</v>
      </c>
      <c r="E806" s="249" t="s">
        <v>19</v>
      </c>
      <c r="F806" s="250" t="s">
        <v>172</v>
      </c>
      <c r="G806" s="248"/>
      <c r="H806" s="251">
        <v>12.348000000000001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170</v>
      </c>
      <c r="AU806" s="257" t="s">
        <v>82</v>
      </c>
      <c r="AV806" s="14" t="s">
        <v>164</v>
      </c>
      <c r="AW806" s="14" t="s">
        <v>33</v>
      </c>
      <c r="AX806" s="14" t="s">
        <v>80</v>
      </c>
      <c r="AY806" s="257" t="s">
        <v>157</v>
      </c>
    </row>
    <row r="807" s="2" customFormat="1" ht="16.5" customHeight="1">
      <c r="A807" s="41"/>
      <c r="B807" s="42"/>
      <c r="C807" s="216" t="s">
        <v>781</v>
      </c>
      <c r="D807" s="216" t="s">
        <v>159</v>
      </c>
      <c r="E807" s="217" t="s">
        <v>782</v>
      </c>
      <c r="F807" s="218" t="s">
        <v>783</v>
      </c>
      <c r="G807" s="219" t="s">
        <v>225</v>
      </c>
      <c r="H807" s="220">
        <v>12.348000000000001</v>
      </c>
      <c r="I807" s="221"/>
      <c r="J807" s="222">
        <f>ROUND(I807*H807,2)</f>
        <v>0</v>
      </c>
      <c r="K807" s="218" t="s">
        <v>163</v>
      </c>
      <c r="L807" s="47"/>
      <c r="M807" s="223" t="s">
        <v>19</v>
      </c>
      <c r="N807" s="224" t="s">
        <v>43</v>
      </c>
      <c r="O807" s="87"/>
      <c r="P807" s="225">
        <f>O807*H807</f>
        <v>0</v>
      </c>
      <c r="Q807" s="225">
        <v>0.0044999999999999997</v>
      </c>
      <c r="R807" s="225">
        <f>Q807*H807</f>
        <v>0.055565999999999997</v>
      </c>
      <c r="S807" s="225">
        <v>0</v>
      </c>
      <c r="T807" s="226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7" t="s">
        <v>295</v>
      </c>
      <c r="AT807" s="227" t="s">
        <v>159</v>
      </c>
      <c r="AU807" s="227" t="s">
        <v>82</v>
      </c>
      <c r="AY807" s="20" t="s">
        <v>157</v>
      </c>
      <c r="BE807" s="228">
        <f>IF(N807="základní",J807,0)</f>
        <v>0</v>
      </c>
      <c r="BF807" s="228">
        <f>IF(N807="snížená",J807,0)</f>
        <v>0</v>
      </c>
      <c r="BG807" s="228">
        <f>IF(N807="zákl. přenesená",J807,0)</f>
        <v>0</v>
      </c>
      <c r="BH807" s="228">
        <f>IF(N807="sníž. přenesená",J807,0)</f>
        <v>0</v>
      </c>
      <c r="BI807" s="228">
        <f>IF(N807="nulová",J807,0)</f>
        <v>0</v>
      </c>
      <c r="BJ807" s="20" t="s">
        <v>80</v>
      </c>
      <c r="BK807" s="228">
        <f>ROUND(I807*H807,2)</f>
        <v>0</v>
      </c>
      <c r="BL807" s="20" t="s">
        <v>295</v>
      </c>
      <c r="BM807" s="227" t="s">
        <v>784</v>
      </c>
    </row>
    <row r="808" s="2" customFormat="1">
      <c r="A808" s="41"/>
      <c r="B808" s="42"/>
      <c r="C808" s="43"/>
      <c r="D808" s="229" t="s">
        <v>166</v>
      </c>
      <c r="E808" s="43"/>
      <c r="F808" s="230" t="s">
        <v>785</v>
      </c>
      <c r="G808" s="43"/>
      <c r="H808" s="43"/>
      <c r="I808" s="231"/>
      <c r="J808" s="43"/>
      <c r="K808" s="43"/>
      <c r="L808" s="47"/>
      <c r="M808" s="232"/>
      <c r="N808" s="233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166</v>
      </c>
      <c r="AU808" s="20" t="s">
        <v>82</v>
      </c>
    </row>
    <row r="809" s="2" customFormat="1">
      <c r="A809" s="41"/>
      <c r="B809" s="42"/>
      <c r="C809" s="43"/>
      <c r="D809" s="234" t="s">
        <v>168</v>
      </c>
      <c r="E809" s="43"/>
      <c r="F809" s="235" t="s">
        <v>786</v>
      </c>
      <c r="G809" s="43"/>
      <c r="H809" s="43"/>
      <c r="I809" s="231"/>
      <c r="J809" s="43"/>
      <c r="K809" s="43"/>
      <c r="L809" s="47"/>
      <c r="M809" s="232"/>
      <c r="N809" s="233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168</v>
      </c>
      <c r="AU809" s="20" t="s">
        <v>82</v>
      </c>
    </row>
    <row r="810" s="13" customFormat="1">
      <c r="A810" s="13"/>
      <c r="B810" s="236"/>
      <c r="C810" s="237"/>
      <c r="D810" s="229" t="s">
        <v>170</v>
      </c>
      <c r="E810" s="238" t="s">
        <v>19</v>
      </c>
      <c r="F810" s="239" t="s">
        <v>106</v>
      </c>
      <c r="G810" s="237"/>
      <c r="H810" s="240">
        <v>12.348000000000001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6" t="s">
        <v>170</v>
      </c>
      <c r="AU810" s="246" t="s">
        <v>82</v>
      </c>
      <c r="AV810" s="13" t="s">
        <v>82</v>
      </c>
      <c r="AW810" s="13" t="s">
        <v>33</v>
      </c>
      <c r="AX810" s="13" t="s">
        <v>72</v>
      </c>
      <c r="AY810" s="246" t="s">
        <v>157</v>
      </c>
    </row>
    <row r="811" s="14" customFormat="1">
      <c r="A811" s="14"/>
      <c r="B811" s="247"/>
      <c r="C811" s="248"/>
      <c r="D811" s="229" t="s">
        <v>170</v>
      </c>
      <c r="E811" s="249" t="s">
        <v>19</v>
      </c>
      <c r="F811" s="250" t="s">
        <v>172</v>
      </c>
      <c r="G811" s="248"/>
      <c r="H811" s="251">
        <v>12.348000000000001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170</v>
      </c>
      <c r="AU811" s="257" t="s">
        <v>82</v>
      </c>
      <c r="AV811" s="14" t="s">
        <v>164</v>
      </c>
      <c r="AW811" s="14" t="s">
        <v>33</v>
      </c>
      <c r="AX811" s="14" t="s">
        <v>80</v>
      </c>
      <c r="AY811" s="257" t="s">
        <v>157</v>
      </c>
    </row>
    <row r="812" s="2" customFormat="1" ht="33" customHeight="1">
      <c r="A812" s="41"/>
      <c r="B812" s="42"/>
      <c r="C812" s="216" t="s">
        <v>787</v>
      </c>
      <c r="D812" s="216" t="s">
        <v>159</v>
      </c>
      <c r="E812" s="217" t="s">
        <v>788</v>
      </c>
      <c r="F812" s="218" t="s">
        <v>789</v>
      </c>
      <c r="G812" s="219" t="s">
        <v>225</v>
      </c>
      <c r="H812" s="220">
        <v>12.348000000000001</v>
      </c>
      <c r="I812" s="221"/>
      <c r="J812" s="222">
        <f>ROUND(I812*H812,2)</f>
        <v>0</v>
      </c>
      <c r="K812" s="218" t="s">
        <v>163</v>
      </c>
      <c r="L812" s="47"/>
      <c r="M812" s="223" t="s">
        <v>19</v>
      </c>
      <c r="N812" s="224" t="s">
        <v>43</v>
      </c>
      <c r="O812" s="87"/>
      <c r="P812" s="225">
        <f>O812*H812</f>
        <v>0</v>
      </c>
      <c r="Q812" s="225">
        <v>0.0053800000000000002</v>
      </c>
      <c r="R812" s="225">
        <f>Q812*H812</f>
        <v>0.066432240000000004</v>
      </c>
      <c r="S812" s="225">
        <v>0</v>
      </c>
      <c r="T812" s="226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7" t="s">
        <v>295</v>
      </c>
      <c r="AT812" s="227" t="s">
        <v>159</v>
      </c>
      <c r="AU812" s="227" t="s">
        <v>82</v>
      </c>
      <c r="AY812" s="20" t="s">
        <v>157</v>
      </c>
      <c r="BE812" s="228">
        <f>IF(N812="základní",J812,0)</f>
        <v>0</v>
      </c>
      <c r="BF812" s="228">
        <f>IF(N812="snížená",J812,0)</f>
        <v>0</v>
      </c>
      <c r="BG812" s="228">
        <f>IF(N812="zákl. přenesená",J812,0)</f>
        <v>0</v>
      </c>
      <c r="BH812" s="228">
        <f>IF(N812="sníž. přenesená",J812,0)</f>
        <v>0</v>
      </c>
      <c r="BI812" s="228">
        <f>IF(N812="nulová",J812,0)</f>
        <v>0</v>
      </c>
      <c r="BJ812" s="20" t="s">
        <v>80</v>
      </c>
      <c r="BK812" s="228">
        <f>ROUND(I812*H812,2)</f>
        <v>0</v>
      </c>
      <c r="BL812" s="20" t="s">
        <v>295</v>
      </c>
      <c r="BM812" s="227" t="s">
        <v>790</v>
      </c>
    </row>
    <row r="813" s="2" customFormat="1">
      <c r="A813" s="41"/>
      <c r="B813" s="42"/>
      <c r="C813" s="43"/>
      <c r="D813" s="229" t="s">
        <v>166</v>
      </c>
      <c r="E813" s="43"/>
      <c r="F813" s="230" t="s">
        <v>791</v>
      </c>
      <c r="G813" s="43"/>
      <c r="H813" s="43"/>
      <c r="I813" s="231"/>
      <c r="J813" s="43"/>
      <c r="K813" s="43"/>
      <c r="L813" s="47"/>
      <c r="M813" s="232"/>
      <c r="N813" s="233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166</v>
      </c>
      <c r="AU813" s="20" t="s">
        <v>82</v>
      </c>
    </row>
    <row r="814" s="2" customFormat="1">
      <c r="A814" s="41"/>
      <c r="B814" s="42"/>
      <c r="C814" s="43"/>
      <c r="D814" s="234" t="s">
        <v>168</v>
      </c>
      <c r="E814" s="43"/>
      <c r="F814" s="235" t="s">
        <v>792</v>
      </c>
      <c r="G814" s="43"/>
      <c r="H814" s="43"/>
      <c r="I814" s="231"/>
      <c r="J814" s="43"/>
      <c r="K814" s="43"/>
      <c r="L814" s="47"/>
      <c r="M814" s="232"/>
      <c r="N814" s="233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168</v>
      </c>
      <c r="AU814" s="20" t="s">
        <v>82</v>
      </c>
    </row>
    <row r="815" s="15" customFormat="1">
      <c r="A815" s="15"/>
      <c r="B815" s="258"/>
      <c r="C815" s="259"/>
      <c r="D815" s="229" t="s">
        <v>170</v>
      </c>
      <c r="E815" s="260" t="s">
        <v>19</v>
      </c>
      <c r="F815" s="261" t="s">
        <v>229</v>
      </c>
      <c r="G815" s="259"/>
      <c r="H815" s="260" t="s">
        <v>19</v>
      </c>
      <c r="I815" s="262"/>
      <c r="J815" s="259"/>
      <c r="K815" s="259"/>
      <c r="L815" s="263"/>
      <c r="M815" s="264"/>
      <c r="N815" s="265"/>
      <c r="O815" s="265"/>
      <c r="P815" s="265"/>
      <c r="Q815" s="265"/>
      <c r="R815" s="265"/>
      <c r="S815" s="265"/>
      <c r="T815" s="26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7" t="s">
        <v>170</v>
      </c>
      <c r="AU815" s="267" t="s">
        <v>82</v>
      </c>
      <c r="AV815" s="15" t="s">
        <v>80</v>
      </c>
      <c r="AW815" s="15" t="s">
        <v>33</v>
      </c>
      <c r="AX815" s="15" t="s">
        <v>72</v>
      </c>
      <c r="AY815" s="267" t="s">
        <v>157</v>
      </c>
    </row>
    <row r="816" s="13" customFormat="1">
      <c r="A816" s="13"/>
      <c r="B816" s="236"/>
      <c r="C816" s="237"/>
      <c r="D816" s="229" t="s">
        <v>170</v>
      </c>
      <c r="E816" s="238" t="s">
        <v>19</v>
      </c>
      <c r="F816" s="239" t="s">
        <v>768</v>
      </c>
      <c r="G816" s="237"/>
      <c r="H816" s="240">
        <v>2.6000000000000001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6" t="s">
        <v>170</v>
      </c>
      <c r="AU816" s="246" t="s">
        <v>82</v>
      </c>
      <c r="AV816" s="13" t="s">
        <v>82</v>
      </c>
      <c r="AW816" s="13" t="s">
        <v>33</v>
      </c>
      <c r="AX816" s="13" t="s">
        <v>72</v>
      </c>
      <c r="AY816" s="246" t="s">
        <v>157</v>
      </c>
    </row>
    <row r="817" s="15" customFormat="1">
      <c r="A817" s="15"/>
      <c r="B817" s="258"/>
      <c r="C817" s="259"/>
      <c r="D817" s="229" t="s">
        <v>170</v>
      </c>
      <c r="E817" s="260" t="s">
        <v>19</v>
      </c>
      <c r="F817" s="261" t="s">
        <v>231</v>
      </c>
      <c r="G817" s="259"/>
      <c r="H817" s="260" t="s">
        <v>19</v>
      </c>
      <c r="I817" s="262"/>
      <c r="J817" s="259"/>
      <c r="K817" s="259"/>
      <c r="L817" s="263"/>
      <c r="M817" s="264"/>
      <c r="N817" s="265"/>
      <c r="O817" s="265"/>
      <c r="P817" s="265"/>
      <c r="Q817" s="265"/>
      <c r="R817" s="265"/>
      <c r="S817" s="265"/>
      <c r="T817" s="266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7" t="s">
        <v>170</v>
      </c>
      <c r="AU817" s="267" t="s">
        <v>82</v>
      </c>
      <c r="AV817" s="15" t="s">
        <v>80</v>
      </c>
      <c r="AW817" s="15" t="s">
        <v>33</v>
      </c>
      <c r="AX817" s="15" t="s">
        <v>72</v>
      </c>
      <c r="AY817" s="267" t="s">
        <v>157</v>
      </c>
    </row>
    <row r="818" s="15" customFormat="1">
      <c r="A818" s="15"/>
      <c r="B818" s="258"/>
      <c r="C818" s="259"/>
      <c r="D818" s="229" t="s">
        <v>170</v>
      </c>
      <c r="E818" s="260" t="s">
        <v>19</v>
      </c>
      <c r="F818" s="261" t="s">
        <v>381</v>
      </c>
      <c r="G818" s="259"/>
      <c r="H818" s="260" t="s">
        <v>19</v>
      </c>
      <c r="I818" s="262"/>
      <c r="J818" s="259"/>
      <c r="K818" s="259"/>
      <c r="L818" s="263"/>
      <c r="M818" s="264"/>
      <c r="N818" s="265"/>
      <c r="O818" s="265"/>
      <c r="P818" s="265"/>
      <c r="Q818" s="265"/>
      <c r="R818" s="265"/>
      <c r="S818" s="265"/>
      <c r="T818" s="266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7" t="s">
        <v>170</v>
      </c>
      <c r="AU818" s="267" t="s">
        <v>82</v>
      </c>
      <c r="AV818" s="15" t="s">
        <v>80</v>
      </c>
      <c r="AW818" s="15" t="s">
        <v>33</v>
      </c>
      <c r="AX818" s="15" t="s">
        <v>72</v>
      </c>
      <c r="AY818" s="267" t="s">
        <v>157</v>
      </c>
    </row>
    <row r="819" s="13" customFormat="1">
      <c r="A819" s="13"/>
      <c r="B819" s="236"/>
      <c r="C819" s="237"/>
      <c r="D819" s="229" t="s">
        <v>170</v>
      </c>
      <c r="E819" s="238" t="s">
        <v>19</v>
      </c>
      <c r="F819" s="239" t="s">
        <v>416</v>
      </c>
      <c r="G819" s="237"/>
      <c r="H819" s="240">
        <v>41.479999999999997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6" t="s">
        <v>170</v>
      </c>
      <c r="AU819" s="246" t="s">
        <v>82</v>
      </c>
      <c r="AV819" s="13" t="s">
        <v>82</v>
      </c>
      <c r="AW819" s="13" t="s">
        <v>33</v>
      </c>
      <c r="AX819" s="13" t="s">
        <v>72</v>
      </c>
      <c r="AY819" s="246" t="s">
        <v>157</v>
      </c>
    </row>
    <row r="820" s="15" customFormat="1">
      <c r="A820" s="15"/>
      <c r="B820" s="258"/>
      <c r="C820" s="259"/>
      <c r="D820" s="229" t="s">
        <v>170</v>
      </c>
      <c r="E820" s="260" t="s">
        <v>19</v>
      </c>
      <c r="F820" s="261" t="s">
        <v>213</v>
      </c>
      <c r="G820" s="259"/>
      <c r="H820" s="260" t="s">
        <v>19</v>
      </c>
      <c r="I820" s="262"/>
      <c r="J820" s="259"/>
      <c r="K820" s="259"/>
      <c r="L820" s="263"/>
      <c r="M820" s="264"/>
      <c r="N820" s="265"/>
      <c r="O820" s="265"/>
      <c r="P820" s="265"/>
      <c r="Q820" s="265"/>
      <c r="R820" s="265"/>
      <c r="S820" s="265"/>
      <c r="T820" s="266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7" t="s">
        <v>170</v>
      </c>
      <c r="AU820" s="267" t="s">
        <v>82</v>
      </c>
      <c r="AV820" s="15" t="s">
        <v>80</v>
      </c>
      <c r="AW820" s="15" t="s">
        <v>33</v>
      </c>
      <c r="AX820" s="15" t="s">
        <v>72</v>
      </c>
      <c r="AY820" s="267" t="s">
        <v>157</v>
      </c>
    </row>
    <row r="821" s="15" customFormat="1">
      <c r="A821" s="15"/>
      <c r="B821" s="258"/>
      <c r="C821" s="259"/>
      <c r="D821" s="229" t="s">
        <v>170</v>
      </c>
      <c r="E821" s="260" t="s">
        <v>19</v>
      </c>
      <c r="F821" s="261" t="s">
        <v>383</v>
      </c>
      <c r="G821" s="259"/>
      <c r="H821" s="260" t="s">
        <v>19</v>
      </c>
      <c r="I821" s="262"/>
      <c r="J821" s="259"/>
      <c r="K821" s="259"/>
      <c r="L821" s="263"/>
      <c r="M821" s="264"/>
      <c r="N821" s="265"/>
      <c r="O821" s="265"/>
      <c r="P821" s="265"/>
      <c r="Q821" s="265"/>
      <c r="R821" s="265"/>
      <c r="S821" s="265"/>
      <c r="T821" s="266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7" t="s">
        <v>170</v>
      </c>
      <c r="AU821" s="267" t="s">
        <v>82</v>
      </c>
      <c r="AV821" s="15" t="s">
        <v>80</v>
      </c>
      <c r="AW821" s="15" t="s">
        <v>33</v>
      </c>
      <c r="AX821" s="15" t="s">
        <v>72</v>
      </c>
      <c r="AY821" s="267" t="s">
        <v>157</v>
      </c>
    </row>
    <row r="822" s="13" customFormat="1">
      <c r="A822" s="13"/>
      <c r="B822" s="236"/>
      <c r="C822" s="237"/>
      <c r="D822" s="229" t="s">
        <v>170</v>
      </c>
      <c r="E822" s="238" t="s">
        <v>19</v>
      </c>
      <c r="F822" s="239" t="s">
        <v>417</v>
      </c>
      <c r="G822" s="237"/>
      <c r="H822" s="240">
        <v>42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6" t="s">
        <v>170</v>
      </c>
      <c r="AU822" s="246" t="s">
        <v>82</v>
      </c>
      <c r="AV822" s="13" t="s">
        <v>82</v>
      </c>
      <c r="AW822" s="13" t="s">
        <v>33</v>
      </c>
      <c r="AX822" s="13" t="s">
        <v>72</v>
      </c>
      <c r="AY822" s="246" t="s">
        <v>157</v>
      </c>
    </row>
    <row r="823" s="15" customFormat="1">
      <c r="A823" s="15"/>
      <c r="B823" s="258"/>
      <c r="C823" s="259"/>
      <c r="D823" s="229" t="s">
        <v>170</v>
      </c>
      <c r="E823" s="260" t="s">
        <v>19</v>
      </c>
      <c r="F823" s="261" t="s">
        <v>236</v>
      </c>
      <c r="G823" s="259"/>
      <c r="H823" s="260" t="s">
        <v>19</v>
      </c>
      <c r="I823" s="262"/>
      <c r="J823" s="259"/>
      <c r="K823" s="259"/>
      <c r="L823" s="263"/>
      <c r="M823" s="264"/>
      <c r="N823" s="265"/>
      <c r="O823" s="265"/>
      <c r="P823" s="265"/>
      <c r="Q823" s="265"/>
      <c r="R823" s="265"/>
      <c r="S823" s="265"/>
      <c r="T823" s="26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7" t="s">
        <v>170</v>
      </c>
      <c r="AU823" s="267" t="s">
        <v>82</v>
      </c>
      <c r="AV823" s="15" t="s">
        <v>80</v>
      </c>
      <c r="AW823" s="15" t="s">
        <v>33</v>
      </c>
      <c r="AX823" s="15" t="s">
        <v>72</v>
      </c>
      <c r="AY823" s="267" t="s">
        <v>157</v>
      </c>
    </row>
    <row r="824" s="15" customFormat="1">
      <c r="A824" s="15"/>
      <c r="B824" s="258"/>
      <c r="C824" s="259"/>
      <c r="D824" s="229" t="s">
        <v>170</v>
      </c>
      <c r="E824" s="260" t="s">
        <v>19</v>
      </c>
      <c r="F824" s="261" t="s">
        <v>383</v>
      </c>
      <c r="G824" s="259"/>
      <c r="H824" s="260" t="s">
        <v>19</v>
      </c>
      <c r="I824" s="262"/>
      <c r="J824" s="259"/>
      <c r="K824" s="259"/>
      <c r="L824" s="263"/>
      <c r="M824" s="264"/>
      <c r="N824" s="265"/>
      <c r="O824" s="265"/>
      <c r="P824" s="265"/>
      <c r="Q824" s="265"/>
      <c r="R824" s="265"/>
      <c r="S824" s="265"/>
      <c r="T824" s="26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7" t="s">
        <v>170</v>
      </c>
      <c r="AU824" s="267" t="s">
        <v>82</v>
      </c>
      <c r="AV824" s="15" t="s">
        <v>80</v>
      </c>
      <c r="AW824" s="15" t="s">
        <v>33</v>
      </c>
      <c r="AX824" s="15" t="s">
        <v>72</v>
      </c>
      <c r="AY824" s="267" t="s">
        <v>157</v>
      </c>
    </row>
    <row r="825" s="13" customFormat="1">
      <c r="A825" s="13"/>
      <c r="B825" s="236"/>
      <c r="C825" s="237"/>
      <c r="D825" s="229" t="s">
        <v>170</v>
      </c>
      <c r="E825" s="238" t="s">
        <v>19</v>
      </c>
      <c r="F825" s="239" t="s">
        <v>418</v>
      </c>
      <c r="G825" s="237"/>
      <c r="H825" s="240">
        <v>40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170</v>
      </c>
      <c r="AU825" s="246" t="s">
        <v>82</v>
      </c>
      <c r="AV825" s="13" t="s">
        <v>82</v>
      </c>
      <c r="AW825" s="13" t="s">
        <v>33</v>
      </c>
      <c r="AX825" s="13" t="s">
        <v>72</v>
      </c>
      <c r="AY825" s="246" t="s">
        <v>157</v>
      </c>
    </row>
    <row r="826" s="16" customFormat="1">
      <c r="A826" s="16"/>
      <c r="B826" s="278"/>
      <c r="C826" s="279"/>
      <c r="D826" s="229" t="s">
        <v>170</v>
      </c>
      <c r="E826" s="280" t="s">
        <v>19</v>
      </c>
      <c r="F826" s="281" t="s">
        <v>419</v>
      </c>
      <c r="G826" s="279"/>
      <c r="H826" s="282">
        <v>126.08</v>
      </c>
      <c r="I826" s="283"/>
      <c r="J826" s="279"/>
      <c r="K826" s="279"/>
      <c r="L826" s="284"/>
      <c r="M826" s="285"/>
      <c r="N826" s="286"/>
      <c r="O826" s="286"/>
      <c r="P826" s="286"/>
      <c r="Q826" s="286"/>
      <c r="R826" s="286"/>
      <c r="S826" s="286"/>
      <c r="T826" s="287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88" t="s">
        <v>170</v>
      </c>
      <c r="AU826" s="288" t="s">
        <v>82</v>
      </c>
      <c r="AV826" s="16" t="s">
        <v>178</v>
      </c>
      <c r="AW826" s="16" t="s">
        <v>33</v>
      </c>
      <c r="AX826" s="16" t="s">
        <v>72</v>
      </c>
      <c r="AY826" s="288" t="s">
        <v>157</v>
      </c>
    </row>
    <row r="827" s="13" customFormat="1">
      <c r="A827" s="13"/>
      <c r="B827" s="236"/>
      <c r="C827" s="237"/>
      <c r="D827" s="229" t="s">
        <v>170</v>
      </c>
      <c r="E827" s="238" t="s">
        <v>19</v>
      </c>
      <c r="F827" s="239" t="s">
        <v>793</v>
      </c>
      <c r="G827" s="237"/>
      <c r="H827" s="240">
        <v>12.348000000000001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170</v>
      </c>
      <c r="AU827" s="246" t="s">
        <v>82</v>
      </c>
      <c r="AV827" s="13" t="s">
        <v>82</v>
      </c>
      <c r="AW827" s="13" t="s">
        <v>33</v>
      </c>
      <c r="AX827" s="13" t="s">
        <v>80</v>
      </c>
      <c r="AY827" s="246" t="s">
        <v>157</v>
      </c>
    </row>
    <row r="828" s="2" customFormat="1" ht="24.15" customHeight="1">
      <c r="A828" s="41"/>
      <c r="B828" s="42"/>
      <c r="C828" s="268" t="s">
        <v>794</v>
      </c>
      <c r="D828" s="268" t="s">
        <v>281</v>
      </c>
      <c r="E828" s="269" t="s">
        <v>795</v>
      </c>
      <c r="F828" s="270" t="s">
        <v>796</v>
      </c>
      <c r="G828" s="271" t="s">
        <v>225</v>
      </c>
      <c r="H828" s="272">
        <v>12.965</v>
      </c>
      <c r="I828" s="273"/>
      <c r="J828" s="274">
        <f>ROUND(I828*H828,2)</f>
        <v>0</v>
      </c>
      <c r="K828" s="270" t="s">
        <v>163</v>
      </c>
      <c r="L828" s="275"/>
      <c r="M828" s="276" t="s">
        <v>19</v>
      </c>
      <c r="N828" s="277" t="s">
        <v>43</v>
      </c>
      <c r="O828" s="87"/>
      <c r="P828" s="225">
        <f>O828*H828</f>
        <v>0</v>
      </c>
      <c r="Q828" s="225">
        <v>0.016</v>
      </c>
      <c r="R828" s="225">
        <f>Q828*H828</f>
        <v>0.20744000000000001</v>
      </c>
      <c r="S828" s="225">
        <v>0</v>
      </c>
      <c r="T828" s="22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7" t="s">
        <v>423</v>
      </c>
      <c r="AT828" s="227" t="s">
        <v>281</v>
      </c>
      <c r="AU828" s="227" t="s">
        <v>82</v>
      </c>
      <c r="AY828" s="20" t="s">
        <v>157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20" t="s">
        <v>80</v>
      </c>
      <c r="BK828" s="228">
        <f>ROUND(I828*H828,2)</f>
        <v>0</v>
      </c>
      <c r="BL828" s="20" t="s">
        <v>295</v>
      </c>
      <c r="BM828" s="227" t="s">
        <v>797</v>
      </c>
    </row>
    <row r="829" s="2" customFormat="1">
      <c r="A829" s="41"/>
      <c r="B829" s="42"/>
      <c r="C829" s="43"/>
      <c r="D829" s="229" t="s">
        <v>166</v>
      </c>
      <c r="E829" s="43"/>
      <c r="F829" s="230" t="s">
        <v>796</v>
      </c>
      <c r="G829" s="43"/>
      <c r="H829" s="43"/>
      <c r="I829" s="231"/>
      <c r="J829" s="43"/>
      <c r="K829" s="43"/>
      <c r="L829" s="47"/>
      <c r="M829" s="232"/>
      <c r="N829" s="23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166</v>
      </c>
      <c r="AU829" s="20" t="s">
        <v>82</v>
      </c>
    </row>
    <row r="830" s="13" customFormat="1">
      <c r="A830" s="13"/>
      <c r="B830" s="236"/>
      <c r="C830" s="237"/>
      <c r="D830" s="229" t="s">
        <v>170</v>
      </c>
      <c r="E830" s="238" t="s">
        <v>19</v>
      </c>
      <c r="F830" s="239" t="s">
        <v>106</v>
      </c>
      <c r="G830" s="237"/>
      <c r="H830" s="240">
        <v>12.348000000000001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6" t="s">
        <v>170</v>
      </c>
      <c r="AU830" s="246" t="s">
        <v>82</v>
      </c>
      <c r="AV830" s="13" t="s">
        <v>82</v>
      </c>
      <c r="AW830" s="13" t="s">
        <v>33</v>
      </c>
      <c r="AX830" s="13" t="s">
        <v>80</v>
      </c>
      <c r="AY830" s="246" t="s">
        <v>157</v>
      </c>
    </row>
    <row r="831" s="13" customFormat="1">
      <c r="A831" s="13"/>
      <c r="B831" s="236"/>
      <c r="C831" s="237"/>
      <c r="D831" s="229" t="s">
        <v>170</v>
      </c>
      <c r="E831" s="237"/>
      <c r="F831" s="239" t="s">
        <v>798</v>
      </c>
      <c r="G831" s="237"/>
      <c r="H831" s="240">
        <v>12.965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6" t="s">
        <v>170</v>
      </c>
      <c r="AU831" s="246" t="s">
        <v>82</v>
      </c>
      <c r="AV831" s="13" t="s">
        <v>82</v>
      </c>
      <c r="AW831" s="13" t="s">
        <v>4</v>
      </c>
      <c r="AX831" s="13" t="s">
        <v>80</v>
      </c>
      <c r="AY831" s="246" t="s">
        <v>157</v>
      </c>
    </row>
    <row r="832" s="2" customFormat="1" ht="24.15" customHeight="1">
      <c r="A832" s="41"/>
      <c r="B832" s="42"/>
      <c r="C832" s="216" t="s">
        <v>799</v>
      </c>
      <c r="D832" s="216" t="s">
        <v>159</v>
      </c>
      <c r="E832" s="217" t="s">
        <v>800</v>
      </c>
      <c r="F832" s="218" t="s">
        <v>801</v>
      </c>
      <c r="G832" s="219" t="s">
        <v>225</v>
      </c>
      <c r="H832" s="220">
        <v>1.8</v>
      </c>
      <c r="I832" s="221"/>
      <c r="J832" s="222">
        <f>ROUND(I832*H832,2)</f>
        <v>0</v>
      </c>
      <c r="K832" s="218" t="s">
        <v>163</v>
      </c>
      <c r="L832" s="47"/>
      <c r="M832" s="223" t="s">
        <v>19</v>
      </c>
      <c r="N832" s="224" t="s">
        <v>43</v>
      </c>
      <c r="O832" s="87"/>
      <c r="P832" s="225">
        <f>O832*H832</f>
        <v>0</v>
      </c>
      <c r="Q832" s="225">
        <v>0.00142</v>
      </c>
      <c r="R832" s="225">
        <f>Q832*H832</f>
        <v>0.0025560000000000001</v>
      </c>
      <c r="S832" s="225">
        <v>0</v>
      </c>
      <c r="T832" s="226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7" t="s">
        <v>295</v>
      </c>
      <c r="AT832" s="227" t="s">
        <v>159</v>
      </c>
      <c r="AU832" s="227" t="s">
        <v>82</v>
      </c>
      <c r="AY832" s="20" t="s">
        <v>157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20" t="s">
        <v>80</v>
      </c>
      <c r="BK832" s="228">
        <f>ROUND(I832*H832,2)</f>
        <v>0</v>
      </c>
      <c r="BL832" s="20" t="s">
        <v>295</v>
      </c>
      <c r="BM832" s="227" t="s">
        <v>802</v>
      </c>
    </row>
    <row r="833" s="2" customFormat="1">
      <c r="A833" s="41"/>
      <c r="B833" s="42"/>
      <c r="C833" s="43"/>
      <c r="D833" s="229" t="s">
        <v>166</v>
      </c>
      <c r="E833" s="43"/>
      <c r="F833" s="230" t="s">
        <v>803</v>
      </c>
      <c r="G833" s="43"/>
      <c r="H833" s="43"/>
      <c r="I833" s="231"/>
      <c r="J833" s="43"/>
      <c r="K833" s="43"/>
      <c r="L833" s="47"/>
      <c r="M833" s="232"/>
      <c r="N833" s="233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166</v>
      </c>
      <c r="AU833" s="20" t="s">
        <v>82</v>
      </c>
    </row>
    <row r="834" s="2" customFormat="1">
      <c r="A834" s="41"/>
      <c r="B834" s="42"/>
      <c r="C834" s="43"/>
      <c r="D834" s="234" t="s">
        <v>168</v>
      </c>
      <c r="E834" s="43"/>
      <c r="F834" s="235" t="s">
        <v>804</v>
      </c>
      <c r="G834" s="43"/>
      <c r="H834" s="43"/>
      <c r="I834" s="231"/>
      <c r="J834" s="43"/>
      <c r="K834" s="43"/>
      <c r="L834" s="47"/>
      <c r="M834" s="232"/>
      <c r="N834" s="233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168</v>
      </c>
      <c r="AU834" s="20" t="s">
        <v>82</v>
      </c>
    </row>
    <row r="835" s="13" customFormat="1">
      <c r="A835" s="13"/>
      <c r="B835" s="236"/>
      <c r="C835" s="237"/>
      <c r="D835" s="229" t="s">
        <v>170</v>
      </c>
      <c r="E835" s="238" t="s">
        <v>19</v>
      </c>
      <c r="F835" s="239" t="s">
        <v>805</v>
      </c>
      <c r="G835" s="237"/>
      <c r="H835" s="240">
        <v>1.8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6" t="s">
        <v>170</v>
      </c>
      <c r="AU835" s="246" t="s">
        <v>82</v>
      </c>
      <c r="AV835" s="13" t="s">
        <v>82</v>
      </c>
      <c r="AW835" s="13" t="s">
        <v>33</v>
      </c>
      <c r="AX835" s="13" t="s">
        <v>72</v>
      </c>
      <c r="AY835" s="246" t="s">
        <v>157</v>
      </c>
    </row>
    <row r="836" s="14" customFormat="1">
      <c r="A836" s="14"/>
      <c r="B836" s="247"/>
      <c r="C836" s="248"/>
      <c r="D836" s="229" t="s">
        <v>170</v>
      </c>
      <c r="E836" s="249" t="s">
        <v>19</v>
      </c>
      <c r="F836" s="250" t="s">
        <v>172</v>
      </c>
      <c r="G836" s="248"/>
      <c r="H836" s="251">
        <v>1.8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7" t="s">
        <v>170</v>
      </c>
      <c r="AU836" s="257" t="s">
        <v>82</v>
      </c>
      <c r="AV836" s="14" t="s">
        <v>164</v>
      </c>
      <c r="AW836" s="14" t="s">
        <v>33</v>
      </c>
      <c r="AX836" s="14" t="s">
        <v>80</v>
      </c>
      <c r="AY836" s="257" t="s">
        <v>157</v>
      </c>
    </row>
    <row r="837" s="2" customFormat="1" ht="24.15" customHeight="1">
      <c r="A837" s="41"/>
      <c r="B837" s="42"/>
      <c r="C837" s="268" t="s">
        <v>806</v>
      </c>
      <c r="D837" s="268" t="s">
        <v>281</v>
      </c>
      <c r="E837" s="269" t="s">
        <v>807</v>
      </c>
      <c r="F837" s="270" t="s">
        <v>808</v>
      </c>
      <c r="G837" s="271" t="s">
        <v>266</v>
      </c>
      <c r="H837" s="272">
        <v>4</v>
      </c>
      <c r="I837" s="273"/>
      <c r="J837" s="274">
        <f>ROUND(I837*H837,2)</f>
        <v>0</v>
      </c>
      <c r="K837" s="270" t="s">
        <v>464</v>
      </c>
      <c r="L837" s="275"/>
      <c r="M837" s="276" t="s">
        <v>19</v>
      </c>
      <c r="N837" s="277" t="s">
        <v>43</v>
      </c>
      <c r="O837" s="87"/>
      <c r="P837" s="225">
        <f>O837*H837</f>
        <v>0</v>
      </c>
      <c r="Q837" s="225">
        <v>0</v>
      </c>
      <c r="R837" s="225">
        <f>Q837*H837</f>
        <v>0</v>
      </c>
      <c r="S837" s="225">
        <v>0</v>
      </c>
      <c r="T837" s="226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7" t="s">
        <v>423</v>
      </c>
      <c r="AT837" s="227" t="s">
        <v>281</v>
      </c>
      <c r="AU837" s="227" t="s">
        <v>82</v>
      </c>
      <c r="AY837" s="20" t="s">
        <v>157</v>
      </c>
      <c r="BE837" s="228">
        <f>IF(N837="základní",J837,0)</f>
        <v>0</v>
      </c>
      <c r="BF837" s="228">
        <f>IF(N837="snížená",J837,0)</f>
        <v>0</v>
      </c>
      <c r="BG837" s="228">
        <f>IF(N837="zákl. přenesená",J837,0)</f>
        <v>0</v>
      </c>
      <c r="BH837" s="228">
        <f>IF(N837="sníž. přenesená",J837,0)</f>
        <v>0</v>
      </c>
      <c r="BI837" s="228">
        <f>IF(N837="nulová",J837,0)</f>
        <v>0</v>
      </c>
      <c r="BJ837" s="20" t="s">
        <v>80</v>
      </c>
      <c r="BK837" s="228">
        <f>ROUND(I837*H837,2)</f>
        <v>0</v>
      </c>
      <c r="BL837" s="20" t="s">
        <v>295</v>
      </c>
      <c r="BM837" s="227" t="s">
        <v>809</v>
      </c>
    </row>
    <row r="838" s="2" customFormat="1">
      <c r="A838" s="41"/>
      <c r="B838" s="42"/>
      <c r="C838" s="43"/>
      <c r="D838" s="229" t="s">
        <v>166</v>
      </c>
      <c r="E838" s="43"/>
      <c r="F838" s="230" t="s">
        <v>808</v>
      </c>
      <c r="G838" s="43"/>
      <c r="H838" s="43"/>
      <c r="I838" s="231"/>
      <c r="J838" s="43"/>
      <c r="K838" s="43"/>
      <c r="L838" s="47"/>
      <c r="M838" s="232"/>
      <c r="N838" s="233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166</v>
      </c>
      <c r="AU838" s="20" t="s">
        <v>82</v>
      </c>
    </row>
    <row r="839" s="2" customFormat="1" ht="24.15" customHeight="1">
      <c r="A839" s="41"/>
      <c r="B839" s="42"/>
      <c r="C839" s="216" t="s">
        <v>810</v>
      </c>
      <c r="D839" s="216" t="s">
        <v>159</v>
      </c>
      <c r="E839" s="217" t="s">
        <v>811</v>
      </c>
      <c r="F839" s="218" t="s">
        <v>812</v>
      </c>
      <c r="G839" s="219" t="s">
        <v>193</v>
      </c>
      <c r="H839" s="220">
        <v>0.35399999999999998</v>
      </c>
      <c r="I839" s="221"/>
      <c r="J839" s="222">
        <f>ROUND(I839*H839,2)</f>
        <v>0</v>
      </c>
      <c r="K839" s="218" t="s">
        <v>163</v>
      </c>
      <c r="L839" s="47"/>
      <c r="M839" s="223" t="s">
        <v>19</v>
      </c>
      <c r="N839" s="224" t="s">
        <v>43</v>
      </c>
      <c r="O839" s="87"/>
      <c r="P839" s="225">
        <f>O839*H839</f>
        <v>0</v>
      </c>
      <c r="Q839" s="225">
        <v>0</v>
      </c>
      <c r="R839" s="225">
        <f>Q839*H839</f>
        <v>0</v>
      </c>
      <c r="S839" s="225">
        <v>0</v>
      </c>
      <c r="T839" s="226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27" t="s">
        <v>295</v>
      </c>
      <c r="AT839" s="227" t="s">
        <v>159</v>
      </c>
      <c r="AU839" s="227" t="s">
        <v>82</v>
      </c>
      <c r="AY839" s="20" t="s">
        <v>157</v>
      </c>
      <c r="BE839" s="228">
        <f>IF(N839="základní",J839,0)</f>
        <v>0</v>
      </c>
      <c r="BF839" s="228">
        <f>IF(N839="snížená",J839,0)</f>
        <v>0</v>
      </c>
      <c r="BG839" s="228">
        <f>IF(N839="zákl. přenesená",J839,0)</f>
        <v>0</v>
      </c>
      <c r="BH839" s="228">
        <f>IF(N839="sníž. přenesená",J839,0)</f>
        <v>0</v>
      </c>
      <c r="BI839" s="228">
        <f>IF(N839="nulová",J839,0)</f>
        <v>0</v>
      </c>
      <c r="BJ839" s="20" t="s">
        <v>80</v>
      </c>
      <c r="BK839" s="228">
        <f>ROUND(I839*H839,2)</f>
        <v>0</v>
      </c>
      <c r="BL839" s="20" t="s">
        <v>295</v>
      </c>
      <c r="BM839" s="227" t="s">
        <v>813</v>
      </c>
    </row>
    <row r="840" s="2" customFormat="1">
      <c r="A840" s="41"/>
      <c r="B840" s="42"/>
      <c r="C840" s="43"/>
      <c r="D840" s="229" t="s">
        <v>166</v>
      </c>
      <c r="E840" s="43"/>
      <c r="F840" s="230" t="s">
        <v>814</v>
      </c>
      <c r="G840" s="43"/>
      <c r="H840" s="43"/>
      <c r="I840" s="231"/>
      <c r="J840" s="43"/>
      <c r="K840" s="43"/>
      <c r="L840" s="47"/>
      <c r="M840" s="232"/>
      <c r="N840" s="233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166</v>
      </c>
      <c r="AU840" s="20" t="s">
        <v>82</v>
      </c>
    </row>
    <row r="841" s="2" customFormat="1">
      <c r="A841" s="41"/>
      <c r="B841" s="42"/>
      <c r="C841" s="43"/>
      <c r="D841" s="234" t="s">
        <v>168</v>
      </c>
      <c r="E841" s="43"/>
      <c r="F841" s="235" t="s">
        <v>815</v>
      </c>
      <c r="G841" s="43"/>
      <c r="H841" s="43"/>
      <c r="I841" s="231"/>
      <c r="J841" s="43"/>
      <c r="K841" s="43"/>
      <c r="L841" s="47"/>
      <c r="M841" s="232"/>
      <c r="N841" s="233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168</v>
      </c>
      <c r="AU841" s="20" t="s">
        <v>82</v>
      </c>
    </row>
    <row r="842" s="12" customFormat="1" ht="22.8" customHeight="1">
      <c r="A842" s="12"/>
      <c r="B842" s="200"/>
      <c r="C842" s="201"/>
      <c r="D842" s="202" t="s">
        <v>71</v>
      </c>
      <c r="E842" s="214" t="s">
        <v>816</v>
      </c>
      <c r="F842" s="214" t="s">
        <v>817</v>
      </c>
      <c r="G842" s="201"/>
      <c r="H842" s="201"/>
      <c r="I842" s="204"/>
      <c r="J842" s="215">
        <f>BK842</f>
        <v>0</v>
      </c>
      <c r="K842" s="201"/>
      <c r="L842" s="206"/>
      <c r="M842" s="207"/>
      <c r="N842" s="208"/>
      <c r="O842" s="208"/>
      <c r="P842" s="209">
        <f>SUM(P843:P863)</f>
        <v>0</v>
      </c>
      <c r="Q842" s="208"/>
      <c r="R842" s="209">
        <f>SUM(R843:R863)</f>
        <v>0.0010617600000000001</v>
      </c>
      <c r="S842" s="208"/>
      <c r="T842" s="210">
        <f>SUM(T843:T863)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1" t="s">
        <v>82</v>
      </c>
      <c r="AT842" s="212" t="s">
        <v>71</v>
      </c>
      <c r="AU842" s="212" t="s">
        <v>80</v>
      </c>
      <c r="AY842" s="211" t="s">
        <v>157</v>
      </c>
      <c r="BK842" s="213">
        <f>SUM(BK843:BK863)</f>
        <v>0</v>
      </c>
    </row>
    <row r="843" s="2" customFormat="1" ht="24.15" customHeight="1">
      <c r="A843" s="41"/>
      <c r="B843" s="42"/>
      <c r="C843" s="216" t="s">
        <v>818</v>
      </c>
      <c r="D843" s="216" t="s">
        <v>159</v>
      </c>
      <c r="E843" s="217" t="s">
        <v>819</v>
      </c>
      <c r="F843" s="218" t="s">
        <v>820</v>
      </c>
      <c r="G843" s="219" t="s">
        <v>225</v>
      </c>
      <c r="H843" s="220">
        <v>3.3180000000000001</v>
      </c>
      <c r="I843" s="221"/>
      <c r="J843" s="222">
        <f>ROUND(I843*H843,2)</f>
        <v>0</v>
      </c>
      <c r="K843" s="218" t="s">
        <v>163</v>
      </c>
      <c r="L843" s="47"/>
      <c r="M843" s="223" t="s">
        <v>19</v>
      </c>
      <c r="N843" s="224" t="s">
        <v>43</v>
      </c>
      <c r="O843" s="87"/>
      <c r="P843" s="225">
        <f>O843*H843</f>
        <v>0</v>
      </c>
      <c r="Q843" s="225">
        <v>8.0000000000000007E-05</v>
      </c>
      <c r="R843" s="225">
        <f>Q843*H843</f>
        <v>0.00026544000000000003</v>
      </c>
      <c r="S843" s="225">
        <v>0</v>
      </c>
      <c r="T843" s="226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7" t="s">
        <v>295</v>
      </c>
      <c r="AT843" s="227" t="s">
        <v>159</v>
      </c>
      <c r="AU843" s="227" t="s">
        <v>82</v>
      </c>
      <c r="AY843" s="20" t="s">
        <v>157</v>
      </c>
      <c r="BE843" s="228">
        <f>IF(N843="základní",J843,0)</f>
        <v>0</v>
      </c>
      <c r="BF843" s="228">
        <f>IF(N843="snížená",J843,0)</f>
        <v>0</v>
      </c>
      <c r="BG843" s="228">
        <f>IF(N843="zákl. přenesená",J843,0)</f>
        <v>0</v>
      </c>
      <c r="BH843" s="228">
        <f>IF(N843="sníž. přenesená",J843,0)</f>
        <v>0</v>
      </c>
      <c r="BI843" s="228">
        <f>IF(N843="nulová",J843,0)</f>
        <v>0</v>
      </c>
      <c r="BJ843" s="20" t="s">
        <v>80</v>
      </c>
      <c r="BK843" s="228">
        <f>ROUND(I843*H843,2)</f>
        <v>0</v>
      </c>
      <c r="BL843" s="20" t="s">
        <v>295</v>
      </c>
      <c r="BM843" s="227" t="s">
        <v>821</v>
      </c>
    </row>
    <row r="844" s="2" customFormat="1">
      <c r="A844" s="41"/>
      <c r="B844" s="42"/>
      <c r="C844" s="43"/>
      <c r="D844" s="229" t="s">
        <v>166</v>
      </c>
      <c r="E844" s="43"/>
      <c r="F844" s="230" t="s">
        <v>822</v>
      </c>
      <c r="G844" s="43"/>
      <c r="H844" s="43"/>
      <c r="I844" s="231"/>
      <c r="J844" s="43"/>
      <c r="K844" s="43"/>
      <c r="L844" s="47"/>
      <c r="M844" s="232"/>
      <c r="N844" s="233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166</v>
      </c>
      <c r="AU844" s="20" t="s">
        <v>82</v>
      </c>
    </row>
    <row r="845" s="2" customFormat="1">
      <c r="A845" s="41"/>
      <c r="B845" s="42"/>
      <c r="C845" s="43"/>
      <c r="D845" s="234" t="s">
        <v>168</v>
      </c>
      <c r="E845" s="43"/>
      <c r="F845" s="235" t="s">
        <v>823</v>
      </c>
      <c r="G845" s="43"/>
      <c r="H845" s="43"/>
      <c r="I845" s="231"/>
      <c r="J845" s="43"/>
      <c r="K845" s="43"/>
      <c r="L845" s="47"/>
      <c r="M845" s="232"/>
      <c r="N845" s="233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168</v>
      </c>
      <c r="AU845" s="20" t="s">
        <v>82</v>
      </c>
    </row>
    <row r="846" s="15" customFormat="1">
      <c r="A846" s="15"/>
      <c r="B846" s="258"/>
      <c r="C846" s="259"/>
      <c r="D846" s="229" t="s">
        <v>170</v>
      </c>
      <c r="E846" s="260" t="s">
        <v>19</v>
      </c>
      <c r="F846" s="261" t="s">
        <v>824</v>
      </c>
      <c r="G846" s="259"/>
      <c r="H846" s="260" t="s">
        <v>19</v>
      </c>
      <c r="I846" s="262"/>
      <c r="J846" s="259"/>
      <c r="K846" s="259"/>
      <c r="L846" s="263"/>
      <c r="M846" s="264"/>
      <c r="N846" s="265"/>
      <c r="O846" s="265"/>
      <c r="P846" s="265"/>
      <c r="Q846" s="265"/>
      <c r="R846" s="265"/>
      <c r="S846" s="265"/>
      <c r="T846" s="26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7" t="s">
        <v>170</v>
      </c>
      <c r="AU846" s="267" t="s">
        <v>82</v>
      </c>
      <c r="AV846" s="15" t="s">
        <v>80</v>
      </c>
      <c r="AW846" s="15" t="s">
        <v>33</v>
      </c>
      <c r="AX846" s="15" t="s">
        <v>72</v>
      </c>
      <c r="AY846" s="267" t="s">
        <v>157</v>
      </c>
    </row>
    <row r="847" s="13" customFormat="1">
      <c r="A847" s="13"/>
      <c r="B847" s="236"/>
      <c r="C847" s="237"/>
      <c r="D847" s="229" t="s">
        <v>170</v>
      </c>
      <c r="E847" s="238" t="s">
        <v>19</v>
      </c>
      <c r="F847" s="239" t="s">
        <v>825</v>
      </c>
      <c r="G847" s="237"/>
      <c r="H847" s="240">
        <v>2.8439999999999999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170</v>
      </c>
      <c r="AU847" s="246" t="s">
        <v>82</v>
      </c>
      <c r="AV847" s="13" t="s">
        <v>82</v>
      </c>
      <c r="AW847" s="13" t="s">
        <v>33</v>
      </c>
      <c r="AX847" s="13" t="s">
        <v>72</v>
      </c>
      <c r="AY847" s="246" t="s">
        <v>157</v>
      </c>
    </row>
    <row r="848" s="13" customFormat="1">
      <c r="A848" s="13"/>
      <c r="B848" s="236"/>
      <c r="C848" s="237"/>
      <c r="D848" s="229" t="s">
        <v>170</v>
      </c>
      <c r="E848" s="238" t="s">
        <v>19</v>
      </c>
      <c r="F848" s="239" t="s">
        <v>826</v>
      </c>
      <c r="G848" s="237"/>
      <c r="H848" s="240">
        <v>0.47399999999999998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6" t="s">
        <v>170</v>
      </c>
      <c r="AU848" s="246" t="s">
        <v>82</v>
      </c>
      <c r="AV848" s="13" t="s">
        <v>82</v>
      </c>
      <c r="AW848" s="13" t="s">
        <v>33</v>
      </c>
      <c r="AX848" s="13" t="s">
        <v>72</v>
      </c>
      <c r="AY848" s="246" t="s">
        <v>157</v>
      </c>
    </row>
    <row r="849" s="14" customFormat="1">
      <c r="A849" s="14"/>
      <c r="B849" s="247"/>
      <c r="C849" s="248"/>
      <c r="D849" s="229" t="s">
        <v>170</v>
      </c>
      <c r="E849" s="249" t="s">
        <v>19</v>
      </c>
      <c r="F849" s="250" t="s">
        <v>172</v>
      </c>
      <c r="G849" s="248"/>
      <c r="H849" s="251">
        <v>3.3180000000000001</v>
      </c>
      <c r="I849" s="252"/>
      <c r="J849" s="248"/>
      <c r="K849" s="248"/>
      <c r="L849" s="253"/>
      <c r="M849" s="254"/>
      <c r="N849" s="255"/>
      <c r="O849" s="255"/>
      <c r="P849" s="255"/>
      <c r="Q849" s="255"/>
      <c r="R849" s="255"/>
      <c r="S849" s="255"/>
      <c r="T849" s="25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7" t="s">
        <v>170</v>
      </c>
      <c r="AU849" s="257" t="s">
        <v>82</v>
      </c>
      <c r="AV849" s="14" t="s">
        <v>164</v>
      </c>
      <c r="AW849" s="14" t="s">
        <v>33</v>
      </c>
      <c r="AX849" s="14" t="s">
        <v>80</v>
      </c>
      <c r="AY849" s="257" t="s">
        <v>157</v>
      </c>
    </row>
    <row r="850" s="2" customFormat="1" ht="24.15" customHeight="1">
      <c r="A850" s="41"/>
      <c r="B850" s="42"/>
      <c r="C850" s="216" t="s">
        <v>827</v>
      </c>
      <c r="D850" s="216" t="s">
        <v>159</v>
      </c>
      <c r="E850" s="217" t="s">
        <v>828</v>
      </c>
      <c r="F850" s="218" t="s">
        <v>829</v>
      </c>
      <c r="G850" s="219" t="s">
        <v>225</v>
      </c>
      <c r="H850" s="220">
        <v>3.3180000000000001</v>
      </c>
      <c r="I850" s="221"/>
      <c r="J850" s="222">
        <f>ROUND(I850*H850,2)</f>
        <v>0</v>
      </c>
      <c r="K850" s="218" t="s">
        <v>163</v>
      </c>
      <c r="L850" s="47"/>
      <c r="M850" s="223" t="s">
        <v>19</v>
      </c>
      <c r="N850" s="224" t="s">
        <v>43</v>
      </c>
      <c r="O850" s="87"/>
      <c r="P850" s="225">
        <f>O850*H850</f>
        <v>0</v>
      </c>
      <c r="Q850" s="225">
        <v>0.00012</v>
      </c>
      <c r="R850" s="225">
        <f>Q850*H850</f>
        <v>0.00039816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295</v>
      </c>
      <c r="AT850" s="227" t="s">
        <v>159</v>
      </c>
      <c r="AU850" s="227" t="s">
        <v>82</v>
      </c>
      <c r="AY850" s="20" t="s">
        <v>157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80</v>
      </c>
      <c r="BK850" s="228">
        <f>ROUND(I850*H850,2)</f>
        <v>0</v>
      </c>
      <c r="BL850" s="20" t="s">
        <v>295</v>
      </c>
      <c r="BM850" s="227" t="s">
        <v>830</v>
      </c>
    </row>
    <row r="851" s="2" customFormat="1">
      <c r="A851" s="41"/>
      <c r="B851" s="42"/>
      <c r="C851" s="43"/>
      <c r="D851" s="229" t="s">
        <v>166</v>
      </c>
      <c r="E851" s="43"/>
      <c r="F851" s="230" t="s">
        <v>831</v>
      </c>
      <c r="G851" s="43"/>
      <c r="H851" s="43"/>
      <c r="I851" s="231"/>
      <c r="J851" s="43"/>
      <c r="K851" s="43"/>
      <c r="L851" s="47"/>
      <c r="M851" s="232"/>
      <c r="N851" s="233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166</v>
      </c>
      <c r="AU851" s="20" t="s">
        <v>82</v>
      </c>
    </row>
    <row r="852" s="2" customFormat="1">
      <c r="A852" s="41"/>
      <c r="B852" s="42"/>
      <c r="C852" s="43"/>
      <c r="D852" s="234" t="s">
        <v>168</v>
      </c>
      <c r="E852" s="43"/>
      <c r="F852" s="235" t="s">
        <v>832</v>
      </c>
      <c r="G852" s="43"/>
      <c r="H852" s="43"/>
      <c r="I852" s="231"/>
      <c r="J852" s="43"/>
      <c r="K852" s="43"/>
      <c r="L852" s="47"/>
      <c r="M852" s="232"/>
      <c r="N852" s="233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168</v>
      </c>
      <c r="AU852" s="20" t="s">
        <v>82</v>
      </c>
    </row>
    <row r="853" s="15" customFormat="1">
      <c r="A853" s="15"/>
      <c r="B853" s="258"/>
      <c r="C853" s="259"/>
      <c r="D853" s="229" t="s">
        <v>170</v>
      </c>
      <c r="E853" s="260" t="s">
        <v>19</v>
      </c>
      <c r="F853" s="261" t="s">
        <v>824</v>
      </c>
      <c r="G853" s="259"/>
      <c r="H853" s="260" t="s">
        <v>19</v>
      </c>
      <c r="I853" s="262"/>
      <c r="J853" s="259"/>
      <c r="K853" s="259"/>
      <c r="L853" s="263"/>
      <c r="M853" s="264"/>
      <c r="N853" s="265"/>
      <c r="O853" s="265"/>
      <c r="P853" s="265"/>
      <c r="Q853" s="265"/>
      <c r="R853" s="265"/>
      <c r="S853" s="265"/>
      <c r="T853" s="26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7" t="s">
        <v>170</v>
      </c>
      <c r="AU853" s="267" t="s">
        <v>82</v>
      </c>
      <c r="AV853" s="15" t="s">
        <v>80</v>
      </c>
      <c r="AW853" s="15" t="s">
        <v>33</v>
      </c>
      <c r="AX853" s="15" t="s">
        <v>72</v>
      </c>
      <c r="AY853" s="267" t="s">
        <v>157</v>
      </c>
    </row>
    <row r="854" s="13" customFormat="1">
      <c r="A854" s="13"/>
      <c r="B854" s="236"/>
      <c r="C854" s="237"/>
      <c r="D854" s="229" t="s">
        <v>170</v>
      </c>
      <c r="E854" s="238" t="s">
        <v>19</v>
      </c>
      <c r="F854" s="239" t="s">
        <v>825</v>
      </c>
      <c r="G854" s="237"/>
      <c r="H854" s="240">
        <v>2.8439999999999999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6" t="s">
        <v>170</v>
      </c>
      <c r="AU854" s="246" t="s">
        <v>82</v>
      </c>
      <c r="AV854" s="13" t="s">
        <v>82</v>
      </c>
      <c r="AW854" s="13" t="s">
        <v>33</v>
      </c>
      <c r="AX854" s="13" t="s">
        <v>72</v>
      </c>
      <c r="AY854" s="246" t="s">
        <v>157</v>
      </c>
    </row>
    <row r="855" s="13" customFormat="1">
      <c r="A855" s="13"/>
      <c r="B855" s="236"/>
      <c r="C855" s="237"/>
      <c r="D855" s="229" t="s">
        <v>170</v>
      </c>
      <c r="E855" s="238" t="s">
        <v>19</v>
      </c>
      <c r="F855" s="239" t="s">
        <v>826</v>
      </c>
      <c r="G855" s="237"/>
      <c r="H855" s="240">
        <v>0.47399999999999998</v>
      </c>
      <c r="I855" s="241"/>
      <c r="J855" s="237"/>
      <c r="K855" s="237"/>
      <c r="L855" s="242"/>
      <c r="M855" s="243"/>
      <c r="N855" s="244"/>
      <c r="O855" s="244"/>
      <c r="P855" s="244"/>
      <c r="Q855" s="244"/>
      <c r="R855" s="244"/>
      <c r="S855" s="244"/>
      <c r="T855" s="24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6" t="s">
        <v>170</v>
      </c>
      <c r="AU855" s="246" t="s">
        <v>82</v>
      </c>
      <c r="AV855" s="13" t="s">
        <v>82</v>
      </c>
      <c r="AW855" s="13" t="s">
        <v>33</v>
      </c>
      <c r="AX855" s="13" t="s">
        <v>72</v>
      </c>
      <c r="AY855" s="246" t="s">
        <v>157</v>
      </c>
    </row>
    <row r="856" s="14" customFormat="1">
      <c r="A856" s="14"/>
      <c r="B856" s="247"/>
      <c r="C856" s="248"/>
      <c r="D856" s="229" t="s">
        <v>170</v>
      </c>
      <c r="E856" s="249" t="s">
        <v>19</v>
      </c>
      <c r="F856" s="250" t="s">
        <v>172</v>
      </c>
      <c r="G856" s="248"/>
      <c r="H856" s="251">
        <v>3.3180000000000001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7" t="s">
        <v>170</v>
      </c>
      <c r="AU856" s="257" t="s">
        <v>82</v>
      </c>
      <c r="AV856" s="14" t="s">
        <v>164</v>
      </c>
      <c r="AW856" s="14" t="s">
        <v>33</v>
      </c>
      <c r="AX856" s="14" t="s">
        <v>80</v>
      </c>
      <c r="AY856" s="257" t="s">
        <v>157</v>
      </c>
    </row>
    <row r="857" s="2" customFormat="1" ht="24.15" customHeight="1">
      <c r="A857" s="41"/>
      <c r="B857" s="42"/>
      <c r="C857" s="216" t="s">
        <v>833</v>
      </c>
      <c r="D857" s="216" t="s">
        <v>159</v>
      </c>
      <c r="E857" s="217" t="s">
        <v>834</v>
      </c>
      <c r="F857" s="218" t="s">
        <v>835</v>
      </c>
      <c r="G857" s="219" t="s">
        <v>225</v>
      </c>
      <c r="H857" s="220">
        <v>3.3180000000000001</v>
      </c>
      <c r="I857" s="221"/>
      <c r="J857" s="222">
        <f>ROUND(I857*H857,2)</f>
        <v>0</v>
      </c>
      <c r="K857" s="218" t="s">
        <v>163</v>
      </c>
      <c r="L857" s="47"/>
      <c r="M857" s="223" t="s">
        <v>19</v>
      </c>
      <c r="N857" s="224" t="s">
        <v>43</v>
      </c>
      <c r="O857" s="87"/>
      <c r="P857" s="225">
        <f>O857*H857</f>
        <v>0</v>
      </c>
      <c r="Q857" s="225">
        <v>0.00012</v>
      </c>
      <c r="R857" s="225">
        <f>Q857*H857</f>
        <v>0.00039816</v>
      </c>
      <c r="S857" s="225">
        <v>0</v>
      </c>
      <c r="T857" s="226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7" t="s">
        <v>295</v>
      </c>
      <c r="AT857" s="227" t="s">
        <v>159</v>
      </c>
      <c r="AU857" s="227" t="s">
        <v>82</v>
      </c>
      <c r="AY857" s="20" t="s">
        <v>157</v>
      </c>
      <c r="BE857" s="228">
        <f>IF(N857="základní",J857,0)</f>
        <v>0</v>
      </c>
      <c r="BF857" s="228">
        <f>IF(N857="snížená",J857,0)</f>
        <v>0</v>
      </c>
      <c r="BG857" s="228">
        <f>IF(N857="zákl. přenesená",J857,0)</f>
        <v>0</v>
      </c>
      <c r="BH857" s="228">
        <f>IF(N857="sníž. přenesená",J857,0)</f>
        <v>0</v>
      </c>
      <c r="BI857" s="228">
        <f>IF(N857="nulová",J857,0)</f>
        <v>0</v>
      </c>
      <c r="BJ857" s="20" t="s">
        <v>80</v>
      </c>
      <c r="BK857" s="228">
        <f>ROUND(I857*H857,2)</f>
        <v>0</v>
      </c>
      <c r="BL857" s="20" t="s">
        <v>295</v>
      </c>
      <c r="BM857" s="227" t="s">
        <v>836</v>
      </c>
    </row>
    <row r="858" s="2" customFormat="1">
      <c r="A858" s="41"/>
      <c r="B858" s="42"/>
      <c r="C858" s="43"/>
      <c r="D858" s="229" t="s">
        <v>166</v>
      </c>
      <c r="E858" s="43"/>
      <c r="F858" s="230" t="s">
        <v>837</v>
      </c>
      <c r="G858" s="43"/>
      <c r="H858" s="43"/>
      <c r="I858" s="231"/>
      <c r="J858" s="43"/>
      <c r="K858" s="43"/>
      <c r="L858" s="47"/>
      <c r="M858" s="232"/>
      <c r="N858" s="233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166</v>
      </c>
      <c r="AU858" s="20" t="s">
        <v>82</v>
      </c>
    </row>
    <row r="859" s="2" customFormat="1">
      <c r="A859" s="41"/>
      <c r="B859" s="42"/>
      <c r="C859" s="43"/>
      <c r="D859" s="234" t="s">
        <v>168</v>
      </c>
      <c r="E859" s="43"/>
      <c r="F859" s="235" t="s">
        <v>838</v>
      </c>
      <c r="G859" s="43"/>
      <c r="H859" s="43"/>
      <c r="I859" s="231"/>
      <c r="J859" s="43"/>
      <c r="K859" s="43"/>
      <c r="L859" s="47"/>
      <c r="M859" s="232"/>
      <c r="N859" s="233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168</v>
      </c>
      <c r="AU859" s="20" t="s">
        <v>82</v>
      </c>
    </row>
    <row r="860" s="15" customFormat="1">
      <c r="A860" s="15"/>
      <c r="B860" s="258"/>
      <c r="C860" s="259"/>
      <c r="D860" s="229" t="s">
        <v>170</v>
      </c>
      <c r="E860" s="260" t="s">
        <v>19</v>
      </c>
      <c r="F860" s="261" t="s">
        <v>824</v>
      </c>
      <c r="G860" s="259"/>
      <c r="H860" s="260" t="s">
        <v>19</v>
      </c>
      <c r="I860" s="262"/>
      <c r="J860" s="259"/>
      <c r="K860" s="259"/>
      <c r="L860" s="263"/>
      <c r="M860" s="264"/>
      <c r="N860" s="265"/>
      <c r="O860" s="265"/>
      <c r="P860" s="265"/>
      <c r="Q860" s="265"/>
      <c r="R860" s="265"/>
      <c r="S860" s="265"/>
      <c r="T860" s="26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7" t="s">
        <v>170</v>
      </c>
      <c r="AU860" s="267" t="s">
        <v>82</v>
      </c>
      <c r="AV860" s="15" t="s">
        <v>80</v>
      </c>
      <c r="AW860" s="15" t="s">
        <v>33</v>
      </c>
      <c r="AX860" s="15" t="s">
        <v>72</v>
      </c>
      <c r="AY860" s="267" t="s">
        <v>157</v>
      </c>
    </row>
    <row r="861" s="13" customFormat="1">
      <c r="A861" s="13"/>
      <c r="B861" s="236"/>
      <c r="C861" s="237"/>
      <c r="D861" s="229" t="s">
        <v>170</v>
      </c>
      <c r="E861" s="238" t="s">
        <v>19</v>
      </c>
      <c r="F861" s="239" t="s">
        <v>825</v>
      </c>
      <c r="G861" s="237"/>
      <c r="H861" s="240">
        <v>2.8439999999999999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6" t="s">
        <v>170</v>
      </c>
      <c r="AU861" s="246" t="s">
        <v>82</v>
      </c>
      <c r="AV861" s="13" t="s">
        <v>82</v>
      </c>
      <c r="AW861" s="13" t="s">
        <v>33</v>
      </c>
      <c r="AX861" s="13" t="s">
        <v>72</v>
      </c>
      <c r="AY861" s="246" t="s">
        <v>157</v>
      </c>
    </row>
    <row r="862" s="13" customFormat="1">
      <c r="A862" s="13"/>
      <c r="B862" s="236"/>
      <c r="C862" s="237"/>
      <c r="D862" s="229" t="s">
        <v>170</v>
      </c>
      <c r="E862" s="238" t="s">
        <v>19</v>
      </c>
      <c r="F862" s="239" t="s">
        <v>826</v>
      </c>
      <c r="G862" s="237"/>
      <c r="H862" s="240">
        <v>0.47399999999999998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170</v>
      </c>
      <c r="AU862" s="246" t="s">
        <v>82</v>
      </c>
      <c r="AV862" s="13" t="s">
        <v>82</v>
      </c>
      <c r="AW862" s="13" t="s">
        <v>33</v>
      </c>
      <c r="AX862" s="13" t="s">
        <v>72</v>
      </c>
      <c r="AY862" s="246" t="s">
        <v>157</v>
      </c>
    </row>
    <row r="863" s="14" customFormat="1">
      <c r="A863" s="14"/>
      <c r="B863" s="247"/>
      <c r="C863" s="248"/>
      <c r="D863" s="229" t="s">
        <v>170</v>
      </c>
      <c r="E863" s="249" t="s">
        <v>19</v>
      </c>
      <c r="F863" s="250" t="s">
        <v>172</v>
      </c>
      <c r="G863" s="248"/>
      <c r="H863" s="251">
        <v>3.3180000000000001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170</v>
      </c>
      <c r="AU863" s="257" t="s">
        <v>82</v>
      </c>
      <c r="AV863" s="14" t="s">
        <v>164</v>
      </c>
      <c r="AW863" s="14" t="s">
        <v>33</v>
      </c>
      <c r="AX863" s="14" t="s">
        <v>80</v>
      </c>
      <c r="AY863" s="257" t="s">
        <v>157</v>
      </c>
    </row>
    <row r="864" s="12" customFormat="1" ht="22.8" customHeight="1">
      <c r="A864" s="12"/>
      <c r="B864" s="200"/>
      <c r="C864" s="201"/>
      <c r="D864" s="202" t="s">
        <v>71</v>
      </c>
      <c r="E864" s="214" t="s">
        <v>839</v>
      </c>
      <c r="F864" s="214" t="s">
        <v>840</v>
      </c>
      <c r="G864" s="201"/>
      <c r="H864" s="201"/>
      <c r="I864" s="204"/>
      <c r="J864" s="215">
        <f>BK864</f>
        <v>0</v>
      </c>
      <c r="K864" s="201"/>
      <c r="L864" s="206"/>
      <c r="M864" s="207"/>
      <c r="N864" s="208"/>
      <c r="O864" s="208"/>
      <c r="P864" s="209">
        <f>SUM(P865:P940)</f>
        <v>0</v>
      </c>
      <c r="Q864" s="208"/>
      <c r="R864" s="209">
        <f>SUM(R865:R940)</f>
        <v>0.84570966000000003</v>
      </c>
      <c r="S864" s="208"/>
      <c r="T864" s="210">
        <f>SUM(T865:T940)</f>
        <v>0.0126252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11" t="s">
        <v>82</v>
      </c>
      <c r="AT864" s="212" t="s">
        <v>71</v>
      </c>
      <c r="AU864" s="212" t="s">
        <v>80</v>
      </c>
      <c r="AY864" s="211" t="s">
        <v>157</v>
      </c>
      <c r="BK864" s="213">
        <f>SUM(BK865:BK940)</f>
        <v>0</v>
      </c>
    </row>
    <row r="865" s="2" customFormat="1" ht="16.5" customHeight="1">
      <c r="A865" s="41"/>
      <c r="B865" s="42"/>
      <c r="C865" s="216" t="s">
        <v>841</v>
      </c>
      <c r="D865" s="216" t="s">
        <v>159</v>
      </c>
      <c r="E865" s="217" t="s">
        <v>842</v>
      </c>
      <c r="F865" s="218" t="s">
        <v>843</v>
      </c>
      <c r="G865" s="219" t="s">
        <v>225</v>
      </c>
      <c r="H865" s="220">
        <v>420.83999999999998</v>
      </c>
      <c r="I865" s="221"/>
      <c r="J865" s="222">
        <f>ROUND(I865*H865,2)</f>
        <v>0</v>
      </c>
      <c r="K865" s="218" t="s">
        <v>163</v>
      </c>
      <c r="L865" s="47"/>
      <c r="M865" s="223" t="s">
        <v>19</v>
      </c>
      <c r="N865" s="224" t="s">
        <v>43</v>
      </c>
      <c r="O865" s="87"/>
      <c r="P865" s="225">
        <f>O865*H865</f>
        <v>0</v>
      </c>
      <c r="Q865" s="225">
        <v>0</v>
      </c>
      <c r="R865" s="225">
        <f>Q865*H865</f>
        <v>0</v>
      </c>
      <c r="S865" s="225">
        <v>3.0000000000000001E-05</v>
      </c>
      <c r="T865" s="226">
        <f>S865*H865</f>
        <v>0.0126252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7" t="s">
        <v>295</v>
      </c>
      <c r="AT865" s="227" t="s">
        <v>159</v>
      </c>
      <c r="AU865" s="227" t="s">
        <v>82</v>
      </c>
      <c r="AY865" s="20" t="s">
        <v>157</v>
      </c>
      <c r="BE865" s="228">
        <f>IF(N865="základní",J865,0)</f>
        <v>0</v>
      </c>
      <c r="BF865" s="228">
        <f>IF(N865="snížená",J865,0)</f>
        <v>0</v>
      </c>
      <c r="BG865" s="228">
        <f>IF(N865="zákl. přenesená",J865,0)</f>
        <v>0</v>
      </c>
      <c r="BH865" s="228">
        <f>IF(N865="sníž. přenesená",J865,0)</f>
        <v>0</v>
      </c>
      <c r="BI865" s="228">
        <f>IF(N865="nulová",J865,0)</f>
        <v>0</v>
      </c>
      <c r="BJ865" s="20" t="s">
        <v>80</v>
      </c>
      <c r="BK865" s="228">
        <f>ROUND(I865*H865,2)</f>
        <v>0</v>
      </c>
      <c r="BL865" s="20" t="s">
        <v>295</v>
      </c>
      <c r="BM865" s="227" t="s">
        <v>844</v>
      </c>
    </row>
    <row r="866" s="2" customFormat="1">
      <c r="A866" s="41"/>
      <c r="B866" s="42"/>
      <c r="C866" s="43"/>
      <c r="D866" s="229" t="s">
        <v>166</v>
      </c>
      <c r="E866" s="43"/>
      <c r="F866" s="230" t="s">
        <v>845</v>
      </c>
      <c r="G866" s="43"/>
      <c r="H866" s="43"/>
      <c r="I866" s="231"/>
      <c r="J866" s="43"/>
      <c r="K866" s="43"/>
      <c r="L866" s="47"/>
      <c r="M866" s="232"/>
      <c r="N866" s="233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166</v>
      </c>
      <c r="AU866" s="20" t="s">
        <v>82</v>
      </c>
    </row>
    <row r="867" s="2" customFormat="1">
      <c r="A867" s="41"/>
      <c r="B867" s="42"/>
      <c r="C867" s="43"/>
      <c r="D867" s="234" t="s">
        <v>168</v>
      </c>
      <c r="E867" s="43"/>
      <c r="F867" s="235" t="s">
        <v>846</v>
      </c>
      <c r="G867" s="43"/>
      <c r="H867" s="43"/>
      <c r="I867" s="231"/>
      <c r="J867" s="43"/>
      <c r="K867" s="43"/>
      <c r="L867" s="47"/>
      <c r="M867" s="232"/>
      <c r="N867" s="233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168</v>
      </c>
      <c r="AU867" s="20" t="s">
        <v>82</v>
      </c>
    </row>
    <row r="868" s="15" customFormat="1">
      <c r="A868" s="15"/>
      <c r="B868" s="258"/>
      <c r="C868" s="259"/>
      <c r="D868" s="229" t="s">
        <v>170</v>
      </c>
      <c r="E868" s="260" t="s">
        <v>19</v>
      </c>
      <c r="F868" s="261" t="s">
        <v>229</v>
      </c>
      <c r="G868" s="259"/>
      <c r="H868" s="260" t="s">
        <v>19</v>
      </c>
      <c r="I868" s="262"/>
      <c r="J868" s="259"/>
      <c r="K868" s="259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170</v>
      </c>
      <c r="AU868" s="267" t="s">
        <v>82</v>
      </c>
      <c r="AV868" s="15" t="s">
        <v>80</v>
      </c>
      <c r="AW868" s="15" t="s">
        <v>33</v>
      </c>
      <c r="AX868" s="15" t="s">
        <v>72</v>
      </c>
      <c r="AY868" s="267" t="s">
        <v>157</v>
      </c>
    </row>
    <row r="869" s="13" customFormat="1">
      <c r="A869" s="13"/>
      <c r="B869" s="236"/>
      <c r="C869" s="237"/>
      <c r="D869" s="229" t="s">
        <v>170</v>
      </c>
      <c r="E869" s="238" t="s">
        <v>19</v>
      </c>
      <c r="F869" s="239" t="s">
        <v>635</v>
      </c>
      <c r="G869" s="237"/>
      <c r="H869" s="240">
        <v>39.299999999999997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6" t="s">
        <v>170</v>
      </c>
      <c r="AU869" s="246" t="s">
        <v>82</v>
      </c>
      <c r="AV869" s="13" t="s">
        <v>82</v>
      </c>
      <c r="AW869" s="13" t="s">
        <v>33</v>
      </c>
      <c r="AX869" s="13" t="s">
        <v>72</v>
      </c>
      <c r="AY869" s="246" t="s">
        <v>157</v>
      </c>
    </row>
    <row r="870" s="15" customFormat="1">
      <c r="A870" s="15"/>
      <c r="B870" s="258"/>
      <c r="C870" s="259"/>
      <c r="D870" s="229" t="s">
        <v>170</v>
      </c>
      <c r="E870" s="260" t="s">
        <v>19</v>
      </c>
      <c r="F870" s="261" t="s">
        <v>231</v>
      </c>
      <c r="G870" s="259"/>
      <c r="H870" s="260" t="s">
        <v>19</v>
      </c>
      <c r="I870" s="262"/>
      <c r="J870" s="259"/>
      <c r="K870" s="259"/>
      <c r="L870" s="263"/>
      <c r="M870" s="264"/>
      <c r="N870" s="265"/>
      <c r="O870" s="265"/>
      <c r="P870" s="265"/>
      <c r="Q870" s="265"/>
      <c r="R870" s="265"/>
      <c r="S870" s="265"/>
      <c r="T870" s="26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7" t="s">
        <v>170</v>
      </c>
      <c r="AU870" s="267" t="s">
        <v>82</v>
      </c>
      <c r="AV870" s="15" t="s">
        <v>80</v>
      </c>
      <c r="AW870" s="15" t="s">
        <v>33</v>
      </c>
      <c r="AX870" s="15" t="s">
        <v>72</v>
      </c>
      <c r="AY870" s="267" t="s">
        <v>157</v>
      </c>
    </row>
    <row r="871" s="15" customFormat="1">
      <c r="A871" s="15"/>
      <c r="B871" s="258"/>
      <c r="C871" s="259"/>
      <c r="D871" s="229" t="s">
        <v>170</v>
      </c>
      <c r="E871" s="260" t="s">
        <v>19</v>
      </c>
      <c r="F871" s="261" t="s">
        <v>639</v>
      </c>
      <c r="G871" s="259"/>
      <c r="H871" s="260" t="s">
        <v>19</v>
      </c>
      <c r="I871" s="262"/>
      <c r="J871" s="259"/>
      <c r="K871" s="259"/>
      <c r="L871" s="263"/>
      <c r="M871" s="264"/>
      <c r="N871" s="265"/>
      <c r="O871" s="265"/>
      <c r="P871" s="265"/>
      <c r="Q871" s="265"/>
      <c r="R871" s="265"/>
      <c r="S871" s="265"/>
      <c r="T871" s="26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7" t="s">
        <v>170</v>
      </c>
      <c r="AU871" s="267" t="s">
        <v>82</v>
      </c>
      <c r="AV871" s="15" t="s">
        <v>80</v>
      </c>
      <c r="AW871" s="15" t="s">
        <v>33</v>
      </c>
      <c r="AX871" s="15" t="s">
        <v>72</v>
      </c>
      <c r="AY871" s="267" t="s">
        <v>157</v>
      </c>
    </row>
    <row r="872" s="13" customFormat="1">
      <c r="A872" s="13"/>
      <c r="B872" s="236"/>
      <c r="C872" s="237"/>
      <c r="D872" s="229" t="s">
        <v>170</v>
      </c>
      <c r="E872" s="238" t="s">
        <v>19</v>
      </c>
      <c r="F872" s="239" t="s">
        <v>8</v>
      </c>
      <c r="G872" s="237"/>
      <c r="H872" s="240">
        <v>12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6" t="s">
        <v>170</v>
      </c>
      <c r="AU872" s="246" t="s">
        <v>82</v>
      </c>
      <c r="AV872" s="13" t="s">
        <v>82</v>
      </c>
      <c r="AW872" s="13" t="s">
        <v>33</v>
      </c>
      <c r="AX872" s="13" t="s">
        <v>72</v>
      </c>
      <c r="AY872" s="246" t="s">
        <v>157</v>
      </c>
    </row>
    <row r="873" s="15" customFormat="1">
      <c r="A873" s="15"/>
      <c r="B873" s="258"/>
      <c r="C873" s="259"/>
      <c r="D873" s="229" t="s">
        <v>170</v>
      </c>
      <c r="E873" s="260" t="s">
        <v>19</v>
      </c>
      <c r="F873" s="261" t="s">
        <v>640</v>
      </c>
      <c r="G873" s="259"/>
      <c r="H873" s="260" t="s">
        <v>19</v>
      </c>
      <c r="I873" s="262"/>
      <c r="J873" s="259"/>
      <c r="K873" s="259"/>
      <c r="L873" s="263"/>
      <c r="M873" s="264"/>
      <c r="N873" s="265"/>
      <c r="O873" s="265"/>
      <c r="P873" s="265"/>
      <c r="Q873" s="265"/>
      <c r="R873" s="265"/>
      <c r="S873" s="265"/>
      <c r="T873" s="266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7" t="s">
        <v>170</v>
      </c>
      <c r="AU873" s="267" t="s">
        <v>82</v>
      </c>
      <c r="AV873" s="15" t="s">
        <v>80</v>
      </c>
      <c r="AW873" s="15" t="s">
        <v>33</v>
      </c>
      <c r="AX873" s="15" t="s">
        <v>72</v>
      </c>
      <c r="AY873" s="267" t="s">
        <v>157</v>
      </c>
    </row>
    <row r="874" s="13" customFormat="1">
      <c r="A874" s="13"/>
      <c r="B874" s="236"/>
      <c r="C874" s="237"/>
      <c r="D874" s="229" t="s">
        <v>170</v>
      </c>
      <c r="E874" s="238" t="s">
        <v>19</v>
      </c>
      <c r="F874" s="239" t="s">
        <v>641</v>
      </c>
      <c r="G874" s="237"/>
      <c r="H874" s="240">
        <v>16.050000000000001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6" t="s">
        <v>170</v>
      </c>
      <c r="AU874" s="246" t="s">
        <v>82</v>
      </c>
      <c r="AV874" s="13" t="s">
        <v>82</v>
      </c>
      <c r="AW874" s="13" t="s">
        <v>33</v>
      </c>
      <c r="AX874" s="13" t="s">
        <v>72</v>
      </c>
      <c r="AY874" s="246" t="s">
        <v>157</v>
      </c>
    </row>
    <row r="875" s="15" customFormat="1">
      <c r="A875" s="15"/>
      <c r="B875" s="258"/>
      <c r="C875" s="259"/>
      <c r="D875" s="229" t="s">
        <v>170</v>
      </c>
      <c r="E875" s="260" t="s">
        <v>19</v>
      </c>
      <c r="F875" s="261" t="s">
        <v>642</v>
      </c>
      <c r="G875" s="259"/>
      <c r="H875" s="260" t="s">
        <v>19</v>
      </c>
      <c r="I875" s="262"/>
      <c r="J875" s="259"/>
      <c r="K875" s="259"/>
      <c r="L875" s="263"/>
      <c r="M875" s="264"/>
      <c r="N875" s="265"/>
      <c r="O875" s="265"/>
      <c r="P875" s="265"/>
      <c r="Q875" s="265"/>
      <c r="R875" s="265"/>
      <c r="S875" s="265"/>
      <c r="T875" s="26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7" t="s">
        <v>170</v>
      </c>
      <c r="AU875" s="267" t="s">
        <v>82</v>
      </c>
      <c r="AV875" s="15" t="s">
        <v>80</v>
      </c>
      <c r="AW875" s="15" t="s">
        <v>33</v>
      </c>
      <c r="AX875" s="15" t="s">
        <v>72</v>
      </c>
      <c r="AY875" s="267" t="s">
        <v>157</v>
      </c>
    </row>
    <row r="876" s="13" customFormat="1">
      <c r="A876" s="13"/>
      <c r="B876" s="236"/>
      <c r="C876" s="237"/>
      <c r="D876" s="229" t="s">
        <v>170</v>
      </c>
      <c r="E876" s="238" t="s">
        <v>19</v>
      </c>
      <c r="F876" s="239" t="s">
        <v>643</v>
      </c>
      <c r="G876" s="237"/>
      <c r="H876" s="240">
        <v>7.6399999999999997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170</v>
      </c>
      <c r="AU876" s="246" t="s">
        <v>82</v>
      </c>
      <c r="AV876" s="13" t="s">
        <v>82</v>
      </c>
      <c r="AW876" s="13" t="s">
        <v>33</v>
      </c>
      <c r="AX876" s="13" t="s">
        <v>72</v>
      </c>
      <c r="AY876" s="246" t="s">
        <v>157</v>
      </c>
    </row>
    <row r="877" s="15" customFormat="1">
      <c r="A877" s="15"/>
      <c r="B877" s="258"/>
      <c r="C877" s="259"/>
      <c r="D877" s="229" t="s">
        <v>170</v>
      </c>
      <c r="E877" s="260" t="s">
        <v>19</v>
      </c>
      <c r="F877" s="261" t="s">
        <v>645</v>
      </c>
      <c r="G877" s="259"/>
      <c r="H877" s="260" t="s">
        <v>19</v>
      </c>
      <c r="I877" s="262"/>
      <c r="J877" s="259"/>
      <c r="K877" s="259"/>
      <c r="L877" s="263"/>
      <c r="M877" s="264"/>
      <c r="N877" s="265"/>
      <c r="O877" s="265"/>
      <c r="P877" s="265"/>
      <c r="Q877" s="265"/>
      <c r="R877" s="265"/>
      <c r="S877" s="265"/>
      <c r="T877" s="26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7" t="s">
        <v>170</v>
      </c>
      <c r="AU877" s="267" t="s">
        <v>82</v>
      </c>
      <c r="AV877" s="15" t="s">
        <v>80</v>
      </c>
      <c r="AW877" s="15" t="s">
        <v>33</v>
      </c>
      <c r="AX877" s="15" t="s">
        <v>72</v>
      </c>
      <c r="AY877" s="267" t="s">
        <v>157</v>
      </c>
    </row>
    <row r="878" s="13" customFormat="1">
      <c r="A878" s="13"/>
      <c r="B878" s="236"/>
      <c r="C878" s="237"/>
      <c r="D878" s="229" t="s">
        <v>170</v>
      </c>
      <c r="E878" s="238" t="s">
        <v>19</v>
      </c>
      <c r="F878" s="239" t="s">
        <v>637</v>
      </c>
      <c r="G878" s="237"/>
      <c r="H878" s="240">
        <v>49.200000000000003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6" t="s">
        <v>170</v>
      </c>
      <c r="AU878" s="246" t="s">
        <v>82</v>
      </c>
      <c r="AV878" s="13" t="s">
        <v>82</v>
      </c>
      <c r="AW878" s="13" t="s">
        <v>33</v>
      </c>
      <c r="AX878" s="13" t="s">
        <v>72</v>
      </c>
      <c r="AY878" s="246" t="s">
        <v>157</v>
      </c>
    </row>
    <row r="879" s="15" customFormat="1">
      <c r="A879" s="15"/>
      <c r="B879" s="258"/>
      <c r="C879" s="259"/>
      <c r="D879" s="229" t="s">
        <v>170</v>
      </c>
      <c r="E879" s="260" t="s">
        <v>19</v>
      </c>
      <c r="F879" s="261" t="s">
        <v>381</v>
      </c>
      <c r="G879" s="259"/>
      <c r="H879" s="260" t="s">
        <v>19</v>
      </c>
      <c r="I879" s="262"/>
      <c r="J879" s="259"/>
      <c r="K879" s="259"/>
      <c r="L879" s="263"/>
      <c r="M879" s="264"/>
      <c r="N879" s="265"/>
      <c r="O879" s="265"/>
      <c r="P879" s="265"/>
      <c r="Q879" s="265"/>
      <c r="R879" s="265"/>
      <c r="S879" s="265"/>
      <c r="T879" s="26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7" t="s">
        <v>170</v>
      </c>
      <c r="AU879" s="267" t="s">
        <v>82</v>
      </c>
      <c r="AV879" s="15" t="s">
        <v>80</v>
      </c>
      <c r="AW879" s="15" t="s">
        <v>33</v>
      </c>
      <c r="AX879" s="15" t="s">
        <v>72</v>
      </c>
      <c r="AY879" s="267" t="s">
        <v>157</v>
      </c>
    </row>
    <row r="880" s="13" customFormat="1">
      <c r="A880" s="13"/>
      <c r="B880" s="236"/>
      <c r="C880" s="237"/>
      <c r="D880" s="229" t="s">
        <v>170</v>
      </c>
      <c r="E880" s="238" t="s">
        <v>19</v>
      </c>
      <c r="F880" s="239" t="s">
        <v>382</v>
      </c>
      <c r="G880" s="237"/>
      <c r="H880" s="240">
        <v>14.800000000000001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170</v>
      </c>
      <c r="AU880" s="246" t="s">
        <v>82</v>
      </c>
      <c r="AV880" s="13" t="s">
        <v>82</v>
      </c>
      <c r="AW880" s="13" t="s">
        <v>33</v>
      </c>
      <c r="AX880" s="13" t="s">
        <v>72</v>
      </c>
      <c r="AY880" s="246" t="s">
        <v>157</v>
      </c>
    </row>
    <row r="881" s="15" customFormat="1">
      <c r="A881" s="15"/>
      <c r="B881" s="258"/>
      <c r="C881" s="259"/>
      <c r="D881" s="229" t="s">
        <v>170</v>
      </c>
      <c r="E881" s="260" t="s">
        <v>19</v>
      </c>
      <c r="F881" s="261" t="s">
        <v>213</v>
      </c>
      <c r="G881" s="259"/>
      <c r="H881" s="260" t="s">
        <v>19</v>
      </c>
      <c r="I881" s="262"/>
      <c r="J881" s="259"/>
      <c r="K881" s="259"/>
      <c r="L881" s="263"/>
      <c r="M881" s="264"/>
      <c r="N881" s="265"/>
      <c r="O881" s="265"/>
      <c r="P881" s="265"/>
      <c r="Q881" s="265"/>
      <c r="R881" s="265"/>
      <c r="S881" s="265"/>
      <c r="T881" s="266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7" t="s">
        <v>170</v>
      </c>
      <c r="AU881" s="267" t="s">
        <v>82</v>
      </c>
      <c r="AV881" s="15" t="s">
        <v>80</v>
      </c>
      <c r="AW881" s="15" t="s">
        <v>33</v>
      </c>
      <c r="AX881" s="15" t="s">
        <v>72</v>
      </c>
      <c r="AY881" s="267" t="s">
        <v>157</v>
      </c>
    </row>
    <row r="882" s="15" customFormat="1">
      <c r="A882" s="15"/>
      <c r="B882" s="258"/>
      <c r="C882" s="259"/>
      <c r="D882" s="229" t="s">
        <v>170</v>
      </c>
      <c r="E882" s="260" t="s">
        <v>19</v>
      </c>
      <c r="F882" s="261" t="s">
        <v>383</v>
      </c>
      <c r="G882" s="259"/>
      <c r="H882" s="260" t="s">
        <v>19</v>
      </c>
      <c r="I882" s="262"/>
      <c r="J882" s="259"/>
      <c r="K882" s="259"/>
      <c r="L882" s="263"/>
      <c r="M882" s="264"/>
      <c r="N882" s="265"/>
      <c r="O882" s="265"/>
      <c r="P882" s="265"/>
      <c r="Q882" s="265"/>
      <c r="R882" s="265"/>
      <c r="S882" s="265"/>
      <c r="T882" s="266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7" t="s">
        <v>170</v>
      </c>
      <c r="AU882" s="267" t="s">
        <v>82</v>
      </c>
      <c r="AV882" s="15" t="s">
        <v>80</v>
      </c>
      <c r="AW882" s="15" t="s">
        <v>33</v>
      </c>
      <c r="AX882" s="15" t="s">
        <v>72</v>
      </c>
      <c r="AY882" s="267" t="s">
        <v>157</v>
      </c>
    </row>
    <row r="883" s="13" customFormat="1">
      <c r="A883" s="13"/>
      <c r="B883" s="236"/>
      <c r="C883" s="237"/>
      <c r="D883" s="229" t="s">
        <v>170</v>
      </c>
      <c r="E883" s="238" t="s">
        <v>19</v>
      </c>
      <c r="F883" s="239" t="s">
        <v>384</v>
      </c>
      <c r="G883" s="237"/>
      <c r="H883" s="240">
        <v>14.84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6" t="s">
        <v>170</v>
      </c>
      <c r="AU883" s="246" t="s">
        <v>82</v>
      </c>
      <c r="AV883" s="13" t="s">
        <v>82</v>
      </c>
      <c r="AW883" s="13" t="s">
        <v>33</v>
      </c>
      <c r="AX883" s="13" t="s">
        <v>72</v>
      </c>
      <c r="AY883" s="246" t="s">
        <v>157</v>
      </c>
    </row>
    <row r="884" s="15" customFormat="1">
      <c r="A884" s="15"/>
      <c r="B884" s="258"/>
      <c r="C884" s="259"/>
      <c r="D884" s="229" t="s">
        <v>170</v>
      </c>
      <c r="E884" s="260" t="s">
        <v>19</v>
      </c>
      <c r="F884" s="261" t="s">
        <v>645</v>
      </c>
      <c r="G884" s="259"/>
      <c r="H884" s="260" t="s">
        <v>19</v>
      </c>
      <c r="I884" s="262"/>
      <c r="J884" s="259"/>
      <c r="K884" s="259"/>
      <c r="L884" s="263"/>
      <c r="M884" s="264"/>
      <c r="N884" s="265"/>
      <c r="O884" s="265"/>
      <c r="P884" s="265"/>
      <c r="Q884" s="265"/>
      <c r="R884" s="265"/>
      <c r="S884" s="265"/>
      <c r="T884" s="266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7" t="s">
        <v>170</v>
      </c>
      <c r="AU884" s="267" t="s">
        <v>82</v>
      </c>
      <c r="AV884" s="15" t="s">
        <v>80</v>
      </c>
      <c r="AW884" s="15" t="s">
        <v>33</v>
      </c>
      <c r="AX884" s="15" t="s">
        <v>72</v>
      </c>
      <c r="AY884" s="267" t="s">
        <v>157</v>
      </c>
    </row>
    <row r="885" s="13" customFormat="1">
      <c r="A885" s="13"/>
      <c r="B885" s="236"/>
      <c r="C885" s="237"/>
      <c r="D885" s="229" t="s">
        <v>170</v>
      </c>
      <c r="E885" s="238" t="s">
        <v>19</v>
      </c>
      <c r="F885" s="239" t="s">
        <v>646</v>
      </c>
      <c r="G885" s="237"/>
      <c r="H885" s="240">
        <v>38.310000000000002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6" t="s">
        <v>170</v>
      </c>
      <c r="AU885" s="246" t="s">
        <v>82</v>
      </c>
      <c r="AV885" s="13" t="s">
        <v>82</v>
      </c>
      <c r="AW885" s="13" t="s">
        <v>33</v>
      </c>
      <c r="AX885" s="13" t="s">
        <v>72</v>
      </c>
      <c r="AY885" s="246" t="s">
        <v>157</v>
      </c>
    </row>
    <row r="886" s="15" customFormat="1">
      <c r="A886" s="15"/>
      <c r="B886" s="258"/>
      <c r="C886" s="259"/>
      <c r="D886" s="229" t="s">
        <v>170</v>
      </c>
      <c r="E886" s="260" t="s">
        <v>19</v>
      </c>
      <c r="F886" s="261" t="s">
        <v>648</v>
      </c>
      <c r="G886" s="259"/>
      <c r="H886" s="260" t="s">
        <v>19</v>
      </c>
      <c r="I886" s="262"/>
      <c r="J886" s="259"/>
      <c r="K886" s="259"/>
      <c r="L886" s="263"/>
      <c r="M886" s="264"/>
      <c r="N886" s="265"/>
      <c r="O886" s="265"/>
      <c r="P886" s="265"/>
      <c r="Q886" s="265"/>
      <c r="R886" s="265"/>
      <c r="S886" s="265"/>
      <c r="T886" s="266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7" t="s">
        <v>170</v>
      </c>
      <c r="AU886" s="267" t="s">
        <v>82</v>
      </c>
      <c r="AV886" s="15" t="s">
        <v>80</v>
      </c>
      <c r="AW886" s="15" t="s">
        <v>33</v>
      </c>
      <c r="AX886" s="15" t="s">
        <v>72</v>
      </c>
      <c r="AY886" s="267" t="s">
        <v>157</v>
      </c>
    </row>
    <row r="887" s="13" customFormat="1">
      <c r="A887" s="13"/>
      <c r="B887" s="236"/>
      <c r="C887" s="237"/>
      <c r="D887" s="229" t="s">
        <v>170</v>
      </c>
      <c r="E887" s="238" t="s">
        <v>19</v>
      </c>
      <c r="F887" s="239" t="s">
        <v>649</v>
      </c>
      <c r="G887" s="237"/>
      <c r="H887" s="240">
        <v>19.5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6" t="s">
        <v>170</v>
      </c>
      <c r="AU887" s="246" t="s">
        <v>82</v>
      </c>
      <c r="AV887" s="13" t="s">
        <v>82</v>
      </c>
      <c r="AW887" s="13" t="s">
        <v>33</v>
      </c>
      <c r="AX887" s="13" t="s">
        <v>72</v>
      </c>
      <c r="AY887" s="246" t="s">
        <v>157</v>
      </c>
    </row>
    <row r="888" s="15" customFormat="1">
      <c r="A888" s="15"/>
      <c r="B888" s="258"/>
      <c r="C888" s="259"/>
      <c r="D888" s="229" t="s">
        <v>170</v>
      </c>
      <c r="E888" s="260" t="s">
        <v>19</v>
      </c>
      <c r="F888" s="261" t="s">
        <v>650</v>
      </c>
      <c r="G888" s="259"/>
      <c r="H888" s="260" t="s">
        <v>19</v>
      </c>
      <c r="I888" s="262"/>
      <c r="J888" s="259"/>
      <c r="K888" s="259"/>
      <c r="L888" s="263"/>
      <c r="M888" s="264"/>
      <c r="N888" s="265"/>
      <c r="O888" s="265"/>
      <c r="P888" s="265"/>
      <c r="Q888" s="265"/>
      <c r="R888" s="265"/>
      <c r="S888" s="265"/>
      <c r="T888" s="266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7" t="s">
        <v>170</v>
      </c>
      <c r="AU888" s="267" t="s">
        <v>82</v>
      </c>
      <c r="AV888" s="15" t="s">
        <v>80</v>
      </c>
      <c r="AW888" s="15" t="s">
        <v>33</v>
      </c>
      <c r="AX888" s="15" t="s">
        <v>72</v>
      </c>
      <c r="AY888" s="267" t="s">
        <v>157</v>
      </c>
    </row>
    <row r="889" s="13" customFormat="1">
      <c r="A889" s="13"/>
      <c r="B889" s="236"/>
      <c r="C889" s="237"/>
      <c r="D889" s="229" t="s">
        <v>170</v>
      </c>
      <c r="E889" s="238" t="s">
        <v>19</v>
      </c>
      <c r="F889" s="239" t="s">
        <v>651</v>
      </c>
      <c r="G889" s="237"/>
      <c r="H889" s="240">
        <v>22.940000000000001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6" t="s">
        <v>170</v>
      </c>
      <c r="AU889" s="246" t="s">
        <v>82</v>
      </c>
      <c r="AV889" s="13" t="s">
        <v>82</v>
      </c>
      <c r="AW889" s="13" t="s">
        <v>33</v>
      </c>
      <c r="AX889" s="13" t="s">
        <v>72</v>
      </c>
      <c r="AY889" s="246" t="s">
        <v>157</v>
      </c>
    </row>
    <row r="890" s="15" customFormat="1">
      <c r="A890" s="15"/>
      <c r="B890" s="258"/>
      <c r="C890" s="259"/>
      <c r="D890" s="229" t="s">
        <v>170</v>
      </c>
      <c r="E890" s="260" t="s">
        <v>19</v>
      </c>
      <c r="F890" s="261" t="s">
        <v>652</v>
      </c>
      <c r="G890" s="259"/>
      <c r="H890" s="260" t="s">
        <v>19</v>
      </c>
      <c r="I890" s="262"/>
      <c r="J890" s="259"/>
      <c r="K890" s="259"/>
      <c r="L890" s="263"/>
      <c r="M890" s="264"/>
      <c r="N890" s="265"/>
      <c r="O890" s="265"/>
      <c r="P890" s="265"/>
      <c r="Q890" s="265"/>
      <c r="R890" s="265"/>
      <c r="S890" s="265"/>
      <c r="T890" s="26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7" t="s">
        <v>170</v>
      </c>
      <c r="AU890" s="267" t="s">
        <v>82</v>
      </c>
      <c r="AV890" s="15" t="s">
        <v>80</v>
      </c>
      <c r="AW890" s="15" t="s">
        <v>33</v>
      </c>
      <c r="AX890" s="15" t="s">
        <v>72</v>
      </c>
      <c r="AY890" s="267" t="s">
        <v>157</v>
      </c>
    </row>
    <row r="891" s="13" customFormat="1">
      <c r="A891" s="13"/>
      <c r="B891" s="236"/>
      <c r="C891" s="237"/>
      <c r="D891" s="229" t="s">
        <v>170</v>
      </c>
      <c r="E891" s="238" t="s">
        <v>19</v>
      </c>
      <c r="F891" s="239" t="s">
        <v>682</v>
      </c>
      <c r="G891" s="237"/>
      <c r="H891" s="240">
        <v>9.0999999999999996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6" t="s">
        <v>170</v>
      </c>
      <c r="AU891" s="246" t="s">
        <v>82</v>
      </c>
      <c r="AV891" s="13" t="s">
        <v>82</v>
      </c>
      <c r="AW891" s="13" t="s">
        <v>33</v>
      </c>
      <c r="AX891" s="13" t="s">
        <v>72</v>
      </c>
      <c r="AY891" s="246" t="s">
        <v>157</v>
      </c>
    </row>
    <row r="892" s="15" customFormat="1">
      <c r="A892" s="15"/>
      <c r="B892" s="258"/>
      <c r="C892" s="259"/>
      <c r="D892" s="229" t="s">
        <v>170</v>
      </c>
      <c r="E892" s="260" t="s">
        <v>19</v>
      </c>
      <c r="F892" s="261" t="s">
        <v>654</v>
      </c>
      <c r="G892" s="259"/>
      <c r="H892" s="260" t="s">
        <v>19</v>
      </c>
      <c r="I892" s="262"/>
      <c r="J892" s="259"/>
      <c r="K892" s="259"/>
      <c r="L892" s="263"/>
      <c r="M892" s="264"/>
      <c r="N892" s="265"/>
      <c r="O892" s="265"/>
      <c r="P892" s="265"/>
      <c r="Q892" s="265"/>
      <c r="R892" s="265"/>
      <c r="S892" s="265"/>
      <c r="T892" s="266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7" t="s">
        <v>170</v>
      </c>
      <c r="AU892" s="267" t="s">
        <v>82</v>
      </c>
      <c r="AV892" s="15" t="s">
        <v>80</v>
      </c>
      <c r="AW892" s="15" t="s">
        <v>33</v>
      </c>
      <c r="AX892" s="15" t="s">
        <v>72</v>
      </c>
      <c r="AY892" s="267" t="s">
        <v>157</v>
      </c>
    </row>
    <row r="893" s="13" customFormat="1">
      <c r="A893" s="13"/>
      <c r="B893" s="236"/>
      <c r="C893" s="237"/>
      <c r="D893" s="229" t="s">
        <v>170</v>
      </c>
      <c r="E893" s="238" t="s">
        <v>19</v>
      </c>
      <c r="F893" s="239" t="s">
        <v>655</v>
      </c>
      <c r="G893" s="237"/>
      <c r="H893" s="240">
        <v>12.43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6" t="s">
        <v>170</v>
      </c>
      <c r="AU893" s="246" t="s">
        <v>82</v>
      </c>
      <c r="AV893" s="13" t="s">
        <v>82</v>
      </c>
      <c r="AW893" s="13" t="s">
        <v>33</v>
      </c>
      <c r="AX893" s="13" t="s">
        <v>72</v>
      </c>
      <c r="AY893" s="246" t="s">
        <v>157</v>
      </c>
    </row>
    <row r="894" s="15" customFormat="1">
      <c r="A894" s="15"/>
      <c r="B894" s="258"/>
      <c r="C894" s="259"/>
      <c r="D894" s="229" t="s">
        <v>170</v>
      </c>
      <c r="E894" s="260" t="s">
        <v>19</v>
      </c>
      <c r="F894" s="261" t="s">
        <v>654</v>
      </c>
      <c r="G894" s="259"/>
      <c r="H894" s="260" t="s">
        <v>19</v>
      </c>
      <c r="I894" s="262"/>
      <c r="J894" s="259"/>
      <c r="K894" s="259"/>
      <c r="L894" s="263"/>
      <c r="M894" s="264"/>
      <c r="N894" s="265"/>
      <c r="O894" s="265"/>
      <c r="P894" s="265"/>
      <c r="Q894" s="265"/>
      <c r="R894" s="265"/>
      <c r="S894" s="265"/>
      <c r="T894" s="266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7" t="s">
        <v>170</v>
      </c>
      <c r="AU894" s="267" t="s">
        <v>82</v>
      </c>
      <c r="AV894" s="15" t="s">
        <v>80</v>
      </c>
      <c r="AW894" s="15" t="s">
        <v>33</v>
      </c>
      <c r="AX894" s="15" t="s">
        <v>72</v>
      </c>
      <c r="AY894" s="267" t="s">
        <v>157</v>
      </c>
    </row>
    <row r="895" s="13" customFormat="1">
      <c r="A895" s="13"/>
      <c r="B895" s="236"/>
      <c r="C895" s="237"/>
      <c r="D895" s="229" t="s">
        <v>170</v>
      </c>
      <c r="E895" s="238" t="s">
        <v>19</v>
      </c>
      <c r="F895" s="239" t="s">
        <v>656</v>
      </c>
      <c r="G895" s="237"/>
      <c r="H895" s="240">
        <v>10.800000000000001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6" t="s">
        <v>170</v>
      </c>
      <c r="AU895" s="246" t="s">
        <v>82</v>
      </c>
      <c r="AV895" s="13" t="s">
        <v>82</v>
      </c>
      <c r="AW895" s="13" t="s">
        <v>33</v>
      </c>
      <c r="AX895" s="13" t="s">
        <v>72</v>
      </c>
      <c r="AY895" s="246" t="s">
        <v>157</v>
      </c>
    </row>
    <row r="896" s="15" customFormat="1">
      <c r="A896" s="15"/>
      <c r="B896" s="258"/>
      <c r="C896" s="259"/>
      <c r="D896" s="229" t="s">
        <v>170</v>
      </c>
      <c r="E896" s="260" t="s">
        <v>19</v>
      </c>
      <c r="F896" s="261" t="s">
        <v>236</v>
      </c>
      <c r="G896" s="259"/>
      <c r="H896" s="260" t="s">
        <v>19</v>
      </c>
      <c r="I896" s="262"/>
      <c r="J896" s="259"/>
      <c r="K896" s="259"/>
      <c r="L896" s="263"/>
      <c r="M896" s="264"/>
      <c r="N896" s="265"/>
      <c r="O896" s="265"/>
      <c r="P896" s="265"/>
      <c r="Q896" s="265"/>
      <c r="R896" s="265"/>
      <c r="S896" s="265"/>
      <c r="T896" s="266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7" t="s">
        <v>170</v>
      </c>
      <c r="AU896" s="267" t="s">
        <v>82</v>
      </c>
      <c r="AV896" s="15" t="s">
        <v>80</v>
      </c>
      <c r="AW896" s="15" t="s">
        <v>33</v>
      </c>
      <c r="AX896" s="15" t="s">
        <v>72</v>
      </c>
      <c r="AY896" s="267" t="s">
        <v>157</v>
      </c>
    </row>
    <row r="897" s="15" customFormat="1">
      <c r="A897" s="15"/>
      <c r="B897" s="258"/>
      <c r="C897" s="259"/>
      <c r="D897" s="229" t="s">
        <v>170</v>
      </c>
      <c r="E897" s="260" t="s">
        <v>19</v>
      </c>
      <c r="F897" s="261" t="s">
        <v>654</v>
      </c>
      <c r="G897" s="259"/>
      <c r="H897" s="260" t="s">
        <v>19</v>
      </c>
      <c r="I897" s="262"/>
      <c r="J897" s="259"/>
      <c r="K897" s="259"/>
      <c r="L897" s="263"/>
      <c r="M897" s="264"/>
      <c r="N897" s="265"/>
      <c r="O897" s="265"/>
      <c r="P897" s="265"/>
      <c r="Q897" s="265"/>
      <c r="R897" s="265"/>
      <c r="S897" s="265"/>
      <c r="T897" s="26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7" t="s">
        <v>170</v>
      </c>
      <c r="AU897" s="267" t="s">
        <v>82</v>
      </c>
      <c r="AV897" s="15" t="s">
        <v>80</v>
      </c>
      <c r="AW897" s="15" t="s">
        <v>33</v>
      </c>
      <c r="AX897" s="15" t="s">
        <v>72</v>
      </c>
      <c r="AY897" s="267" t="s">
        <v>157</v>
      </c>
    </row>
    <row r="898" s="13" customFormat="1">
      <c r="A898" s="13"/>
      <c r="B898" s="236"/>
      <c r="C898" s="237"/>
      <c r="D898" s="229" t="s">
        <v>170</v>
      </c>
      <c r="E898" s="238" t="s">
        <v>19</v>
      </c>
      <c r="F898" s="239" t="s">
        <v>658</v>
      </c>
      <c r="G898" s="237"/>
      <c r="H898" s="240">
        <v>55.539999999999999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6" t="s">
        <v>170</v>
      </c>
      <c r="AU898" s="246" t="s">
        <v>82</v>
      </c>
      <c r="AV898" s="13" t="s">
        <v>82</v>
      </c>
      <c r="AW898" s="13" t="s">
        <v>33</v>
      </c>
      <c r="AX898" s="13" t="s">
        <v>72</v>
      </c>
      <c r="AY898" s="246" t="s">
        <v>157</v>
      </c>
    </row>
    <row r="899" s="15" customFormat="1">
      <c r="A899" s="15"/>
      <c r="B899" s="258"/>
      <c r="C899" s="259"/>
      <c r="D899" s="229" t="s">
        <v>170</v>
      </c>
      <c r="E899" s="260" t="s">
        <v>19</v>
      </c>
      <c r="F899" s="261" t="s">
        <v>645</v>
      </c>
      <c r="G899" s="259"/>
      <c r="H899" s="260" t="s">
        <v>19</v>
      </c>
      <c r="I899" s="262"/>
      <c r="J899" s="259"/>
      <c r="K899" s="259"/>
      <c r="L899" s="263"/>
      <c r="M899" s="264"/>
      <c r="N899" s="265"/>
      <c r="O899" s="265"/>
      <c r="P899" s="265"/>
      <c r="Q899" s="265"/>
      <c r="R899" s="265"/>
      <c r="S899" s="265"/>
      <c r="T899" s="266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7" t="s">
        <v>170</v>
      </c>
      <c r="AU899" s="267" t="s">
        <v>82</v>
      </c>
      <c r="AV899" s="15" t="s">
        <v>80</v>
      </c>
      <c r="AW899" s="15" t="s">
        <v>33</v>
      </c>
      <c r="AX899" s="15" t="s">
        <v>72</v>
      </c>
      <c r="AY899" s="267" t="s">
        <v>157</v>
      </c>
    </row>
    <row r="900" s="13" customFormat="1">
      <c r="A900" s="13"/>
      <c r="B900" s="236"/>
      <c r="C900" s="237"/>
      <c r="D900" s="229" t="s">
        <v>170</v>
      </c>
      <c r="E900" s="238" t="s">
        <v>19</v>
      </c>
      <c r="F900" s="239" t="s">
        <v>659</v>
      </c>
      <c r="G900" s="237"/>
      <c r="H900" s="240">
        <v>44.270000000000003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6" t="s">
        <v>170</v>
      </c>
      <c r="AU900" s="246" t="s">
        <v>82</v>
      </c>
      <c r="AV900" s="13" t="s">
        <v>82</v>
      </c>
      <c r="AW900" s="13" t="s">
        <v>33</v>
      </c>
      <c r="AX900" s="13" t="s">
        <v>72</v>
      </c>
      <c r="AY900" s="246" t="s">
        <v>157</v>
      </c>
    </row>
    <row r="901" s="15" customFormat="1">
      <c r="A901" s="15"/>
      <c r="B901" s="258"/>
      <c r="C901" s="259"/>
      <c r="D901" s="229" t="s">
        <v>170</v>
      </c>
      <c r="E901" s="260" t="s">
        <v>19</v>
      </c>
      <c r="F901" s="261" t="s">
        <v>700</v>
      </c>
      <c r="G901" s="259"/>
      <c r="H901" s="260" t="s">
        <v>19</v>
      </c>
      <c r="I901" s="262"/>
      <c r="J901" s="259"/>
      <c r="K901" s="259"/>
      <c r="L901" s="263"/>
      <c r="M901" s="264"/>
      <c r="N901" s="265"/>
      <c r="O901" s="265"/>
      <c r="P901" s="265"/>
      <c r="Q901" s="265"/>
      <c r="R901" s="265"/>
      <c r="S901" s="265"/>
      <c r="T901" s="26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7" t="s">
        <v>170</v>
      </c>
      <c r="AU901" s="267" t="s">
        <v>82</v>
      </c>
      <c r="AV901" s="15" t="s">
        <v>80</v>
      </c>
      <c r="AW901" s="15" t="s">
        <v>33</v>
      </c>
      <c r="AX901" s="15" t="s">
        <v>72</v>
      </c>
      <c r="AY901" s="267" t="s">
        <v>157</v>
      </c>
    </row>
    <row r="902" s="13" customFormat="1">
      <c r="A902" s="13"/>
      <c r="B902" s="236"/>
      <c r="C902" s="237"/>
      <c r="D902" s="229" t="s">
        <v>170</v>
      </c>
      <c r="E902" s="238" t="s">
        <v>19</v>
      </c>
      <c r="F902" s="239" t="s">
        <v>661</v>
      </c>
      <c r="G902" s="237"/>
      <c r="H902" s="240">
        <v>21.550000000000001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6" t="s">
        <v>170</v>
      </c>
      <c r="AU902" s="246" t="s">
        <v>82</v>
      </c>
      <c r="AV902" s="13" t="s">
        <v>82</v>
      </c>
      <c r="AW902" s="13" t="s">
        <v>33</v>
      </c>
      <c r="AX902" s="13" t="s">
        <v>72</v>
      </c>
      <c r="AY902" s="246" t="s">
        <v>157</v>
      </c>
    </row>
    <row r="903" s="15" customFormat="1">
      <c r="A903" s="15"/>
      <c r="B903" s="258"/>
      <c r="C903" s="259"/>
      <c r="D903" s="229" t="s">
        <v>170</v>
      </c>
      <c r="E903" s="260" t="s">
        <v>19</v>
      </c>
      <c r="F903" s="261" t="s">
        <v>383</v>
      </c>
      <c r="G903" s="259"/>
      <c r="H903" s="260" t="s">
        <v>19</v>
      </c>
      <c r="I903" s="262"/>
      <c r="J903" s="259"/>
      <c r="K903" s="259"/>
      <c r="L903" s="263"/>
      <c r="M903" s="264"/>
      <c r="N903" s="265"/>
      <c r="O903" s="265"/>
      <c r="P903" s="265"/>
      <c r="Q903" s="265"/>
      <c r="R903" s="265"/>
      <c r="S903" s="265"/>
      <c r="T903" s="266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7" t="s">
        <v>170</v>
      </c>
      <c r="AU903" s="267" t="s">
        <v>82</v>
      </c>
      <c r="AV903" s="15" t="s">
        <v>80</v>
      </c>
      <c r="AW903" s="15" t="s">
        <v>33</v>
      </c>
      <c r="AX903" s="15" t="s">
        <v>72</v>
      </c>
      <c r="AY903" s="267" t="s">
        <v>157</v>
      </c>
    </row>
    <row r="904" s="13" customFormat="1">
      <c r="A904" s="13"/>
      <c r="B904" s="236"/>
      <c r="C904" s="237"/>
      <c r="D904" s="229" t="s">
        <v>170</v>
      </c>
      <c r="E904" s="238" t="s">
        <v>19</v>
      </c>
      <c r="F904" s="239" t="s">
        <v>385</v>
      </c>
      <c r="G904" s="237"/>
      <c r="H904" s="240">
        <v>19.550000000000001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6" t="s">
        <v>170</v>
      </c>
      <c r="AU904" s="246" t="s">
        <v>82</v>
      </c>
      <c r="AV904" s="13" t="s">
        <v>82</v>
      </c>
      <c r="AW904" s="13" t="s">
        <v>33</v>
      </c>
      <c r="AX904" s="13" t="s">
        <v>72</v>
      </c>
      <c r="AY904" s="246" t="s">
        <v>157</v>
      </c>
    </row>
    <row r="905" s="15" customFormat="1">
      <c r="A905" s="15"/>
      <c r="B905" s="258"/>
      <c r="C905" s="259"/>
      <c r="D905" s="229" t="s">
        <v>170</v>
      </c>
      <c r="E905" s="260" t="s">
        <v>19</v>
      </c>
      <c r="F905" s="261" t="s">
        <v>847</v>
      </c>
      <c r="G905" s="259"/>
      <c r="H905" s="260" t="s">
        <v>19</v>
      </c>
      <c r="I905" s="262"/>
      <c r="J905" s="259"/>
      <c r="K905" s="259"/>
      <c r="L905" s="263"/>
      <c r="M905" s="264"/>
      <c r="N905" s="265"/>
      <c r="O905" s="265"/>
      <c r="P905" s="265"/>
      <c r="Q905" s="265"/>
      <c r="R905" s="265"/>
      <c r="S905" s="265"/>
      <c r="T905" s="266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7" t="s">
        <v>170</v>
      </c>
      <c r="AU905" s="267" t="s">
        <v>82</v>
      </c>
      <c r="AV905" s="15" t="s">
        <v>80</v>
      </c>
      <c r="AW905" s="15" t="s">
        <v>33</v>
      </c>
      <c r="AX905" s="15" t="s">
        <v>72</v>
      </c>
      <c r="AY905" s="267" t="s">
        <v>157</v>
      </c>
    </row>
    <row r="906" s="13" customFormat="1">
      <c r="A906" s="13"/>
      <c r="B906" s="236"/>
      <c r="C906" s="237"/>
      <c r="D906" s="229" t="s">
        <v>170</v>
      </c>
      <c r="E906" s="238" t="s">
        <v>19</v>
      </c>
      <c r="F906" s="239" t="s">
        <v>848</v>
      </c>
      <c r="G906" s="237"/>
      <c r="H906" s="240">
        <v>5.9500000000000002</v>
      </c>
      <c r="I906" s="241"/>
      <c r="J906" s="237"/>
      <c r="K906" s="237"/>
      <c r="L906" s="242"/>
      <c r="M906" s="243"/>
      <c r="N906" s="244"/>
      <c r="O906" s="244"/>
      <c r="P906" s="244"/>
      <c r="Q906" s="244"/>
      <c r="R906" s="244"/>
      <c r="S906" s="244"/>
      <c r="T906" s="24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6" t="s">
        <v>170</v>
      </c>
      <c r="AU906" s="246" t="s">
        <v>82</v>
      </c>
      <c r="AV906" s="13" t="s">
        <v>82</v>
      </c>
      <c r="AW906" s="13" t="s">
        <v>33</v>
      </c>
      <c r="AX906" s="13" t="s">
        <v>72</v>
      </c>
      <c r="AY906" s="246" t="s">
        <v>157</v>
      </c>
    </row>
    <row r="907" s="15" customFormat="1">
      <c r="A907" s="15"/>
      <c r="B907" s="258"/>
      <c r="C907" s="259"/>
      <c r="D907" s="229" t="s">
        <v>170</v>
      </c>
      <c r="E907" s="260" t="s">
        <v>19</v>
      </c>
      <c r="F907" s="261" t="s">
        <v>849</v>
      </c>
      <c r="G907" s="259"/>
      <c r="H907" s="260" t="s">
        <v>19</v>
      </c>
      <c r="I907" s="262"/>
      <c r="J907" s="259"/>
      <c r="K907" s="259"/>
      <c r="L907" s="263"/>
      <c r="M907" s="264"/>
      <c r="N907" s="265"/>
      <c r="O907" s="265"/>
      <c r="P907" s="265"/>
      <c r="Q907" s="265"/>
      <c r="R907" s="265"/>
      <c r="S907" s="265"/>
      <c r="T907" s="266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7" t="s">
        <v>170</v>
      </c>
      <c r="AU907" s="267" t="s">
        <v>82</v>
      </c>
      <c r="AV907" s="15" t="s">
        <v>80</v>
      </c>
      <c r="AW907" s="15" t="s">
        <v>33</v>
      </c>
      <c r="AX907" s="15" t="s">
        <v>72</v>
      </c>
      <c r="AY907" s="267" t="s">
        <v>157</v>
      </c>
    </row>
    <row r="908" s="13" customFormat="1">
      <c r="A908" s="13"/>
      <c r="B908" s="236"/>
      <c r="C908" s="237"/>
      <c r="D908" s="229" t="s">
        <v>170</v>
      </c>
      <c r="E908" s="238" t="s">
        <v>19</v>
      </c>
      <c r="F908" s="239" t="s">
        <v>850</v>
      </c>
      <c r="G908" s="237"/>
      <c r="H908" s="240">
        <v>7.0700000000000003</v>
      </c>
      <c r="I908" s="241"/>
      <c r="J908" s="237"/>
      <c r="K908" s="237"/>
      <c r="L908" s="242"/>
      <c r="M908" s="243"/>
      <c r="N908" s="244"/>
      <c r="O908" s="244"/>
      <c r="P908" s="244"/>
      <c r="Q908" s="244"/>
      <c r="R908" s="244"/>
      <c r="S908" s="244"/>
      <c r="T908" s="24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6" t="s">
        <v>170</v>
      </c>
      <c r="AU908" s="246" t="s">
        <v>82</v>
      </c>
      <c r="AV908" s="13" t="s">
        <v>82</v>
      </c>
      <c r="AW908" s="13" t="s">
        <v>33</v>
      </c>
      <c r="AX908" s="13" t="s">
        <v>72</v>
      </c>
      <c r="AY908" s="246" t="s">
        <v>157</v>
      </c>
    </row>
    <row r="909" s="14" customFormat="1">
      <c r="A909" s="14"/>
      <c r="B909" s="247"/>
      <c r="C909" s="248"/>
      <c r="D909" s="229" t="s">
        <v>170</v>
      </c>
      <c r="E909" s="249" t="s">
        <v>19</v>
      </c>
      <c r="F909" s="250" t="s">
        <v>172</v>
      </c>
      <c r="G909" s="248"/>
      <c r="H909" s="251">
        <v>420.83999999999998</v>
      </c>
      <c r="I909" s="252"/>
      <c r="J909" s="248"/>
      <c r="K909" s="248"/>
      <c r="L909" s="253"/>
      <c r="M909" s="254"/>
      <c r="N909" s="255"/>
      <c r="O909" s="255"/>
      <c r="P909" s="255"/>
      <c r="Q909" s="255"/>
      <c r="R909" s="255"/>
      <c r="S909" s="255"/>
      <c r="T909" s="25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7" t="s">
        <v>170</v>
      </c>
      <c r="AU909" s="257" t="s">
        <v>82</v>
      </c>
      <c r="AV909" s="14" t="s">
        <v>164</v>
      </c>
      <c r="AW909" s="14" t="s">
        <v>33</v>
      </c>
      <c r="AX909" s="14" t="s">
        <v>80</v>
      </c>
      <c r="AY909" s="257" t="s">
        <v>157</v>
      </c>
    </row>
    <row r="910" s="2" customFormat="1" ht="16.5" customHeight="1">
      <c r="A910" s="41"/>
      <c r="B910" s="42"/>
      <c r="C910" s="268" t="s">
        <v>318</v>
      </c>
      <c r="D910" s="268" t="s">
        <v>281</v>
      </c>
      <c r="E910" s="269" t="s">
        <v>851</v>
      </c>
      <c r="F910" s="270" t="s">
        <v>852</v>
      </c>
      <c r="G910" s="271" t="s">
        <v>225</v>
      </c>
      <c r="H910" s="272">
        <v>392.48000000000002</v>
      </c>
      <c r="I910" s="273"/>
      <c r="J910" s="274">
        <f>ROUND(I910*H910,2)</f>
        <v>0</v>
      </c>
      <c r="K910" s="270" t="s">
        <v>163</v>
      </c>
      <c r="L910" s="275"/>
      <c r="M910" s="276" t="s">
        <v>19</v>
      </c>
      <c r="N910" s="277" t="s">
        <v>43</v>
      </c>
      <c r="O910" s="87"/>
      <c r="P910" s="225">
        <f>O910*H910</f>
        <v>0</v>
      </c>
      <c r="Q910" s="225">
        <v>0.00035</v>
      </c>
      <c r="R910" s="225">
        <f>Q910*H910</f>
        <v>0.13736800000000002</v>
      </c>
      <c r="S910" s="225">
        <v>0</v>
      </c>
      <c r="T910" s="226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27" t="s">
        <v>423</v>
      </c>
      <c r="AT910" s="227" t="s">
        <v>281</v>
      </c>
      <c r="AU910" s="227" t="s">
        <v>82</v>
      </c>
      <c r="AY910" s="20" t="s">
        <v>157</v>
      </c>
      <c r="BE910" s="228">
        <f>IF(N910="základní",J910,0)</f>
        <v>0</v>
      </c>
      <c r="BF910" s="228">
        <f>IF(N910="snížená",J910,0)</f>
        <v>0</v>
      </c>
      <c r="BG910" s="228">
        <f>IF(N910="zákl. přenesená",J910,0)</f>
        <v>0</v>
      </c>
      <c r="BH910" s="228">
        <f>IF(N910="sníž. přenesená",J910,0)</f>
        <v>0</v>
      </c>
      <c r="BI910" s="228">
        <f>IF(N910="nulová",J910,0)</f>
        <v>0</v>
      </c>
      <c r="BJ910" s="20" t="s">
        <v>80</v>
      </c>
      <c r="BK910" s="228">
        <f>ROUND(I910*H910,2)</f>
        <v>0</v>
      </c>
      <c r="BL910" s="20" t="s">
        <v>295</v>
      </c>
      <c r="BM910" s="227" t="s">
        <v>853</v>
      </c>
    </row>
    <row r="911" s="2" customFormat="1">
      <c r="A911" s="41"/>
      <c r="B911" s="42"/>
      <c r="C911" s="43"/>
      <c r="D911" s="229" t="s">
        <v>166</v>
      </c>
      <c r="E911" s="43"/>
      <c r="F911" s="230" t="s">
        <v>852</v>
      </c>
      <c r="G911" s="43"/>
      <c r="H911" s="43"/>
      <c r="I911" s="231"/>
      <c r="J911" s="43"/>
      <c r="K911" s="43"/>
      <c r="L911" s="47"/>
      <c r="M911" s="232"/>
      <c r="N911" s="233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166</v>
      </c>
      <c r="AU911" s="20" t="s">
        <v>82</v>
      </c>
    </row>
    <row r="912" s="13" customFormat="1">
      <c r="A912" s="13"/>
      <c r="B912" s="236"/>
      <c r="C912" s="237"/>
      <c r="D912" s="229" t="s">
        <v>170</v>
      </c>
      <c r="E912" s="237"/>
      <c r="F912" s="239" t="s">
        <v>854</v>
      </c>
      <c r="G912" s="237"/>
      <c r="H912" s="240">
        <v>392.48000000000002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6" t="s">
        <v>170</v>
      </c>
      <c r="AU912" s="246" t="s">
        <v>82</v>
      </c>
      <c r="AV912" s="13" t="s">
        <v>82</v>
      </c>
      <c r="AW912" s="13" t="s">
        <v>4</v>
      </c>
      <c r="AX912" s="13" t="s">
        <v>80</v>
      </c>
      <c r="AY912" s="246" t="s">
        <v>157</v>
      </c>
    </row>
    <row r="913" s="2" customFormat="1" ht="24.15" customHeight="1">
      <c r="A913" s="41"/>
      <c r="B913" s="42"/>
      <c r="C913" s="216" t="s">
        <v>339</v>
      </c>
      <c r="D913" s="216" t="s">
        <v>159</v>
      </c>
      <c r="E913" s="217" t="s">
        <v>855</v>
      </c>
      <c r="F913" s="218" t="s">
        <v>856</v>
      </c>
      <c r="G913" s="219" t="s">
        <v>225</v>
      </c>
      <c r="H913" s="220">
        <v>1433.8900000000001</v>
      </c>
      <c r="I913" s="221"/>
      <c r="J913" s="222">
        <f>ROUND(I913*H913,2)</f>
        <v>0</v>
      </c>
      <c r="K913" s="218" t="s">
        <v>163</v>
      </c>
      <c r="L913" s="47"/>
      <c r="M913" s="223" t="s">
        <v>19</v>
      </c>
      <c r="N913" s="224" t="s">
        <v>43</v>
      </c>
      <c r="O913" s="87"/>
      <c r="P913" s="225">
        <f>O913*H913</f>
        <v>0</v>
      </c>
      <c r="Q913" s="225">
        <v>0.00020799999999999999</v>
      </c>
      <c r="R913" s="225">
        <f>Q913*H913</f>
        <v>0.29824911999999998</v>
      </c>
      <c r="S913" s="225">
        <v>0</v>
      </c>
      <c r="T913" s="226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7" t="s">
        <v>295</v>
      </c>
      <c r="AT913" s="227" t="s">
        <v>159</v>
      </c>
      <c r="AU913" s="227" t="s">
        <v>82</v>
      </c>
      <c r="AY913" s="20" t="s">
        <v>157</v>
      </c>
      <c r="BE913" s="228">
        <f>IF(N913="základní",J913,0)</f>
        <v>0</v>
      </c>
      <c r="BF913" s="228">
        <f>IF(N913="snížená",J913,0)</f>
        <v>0</v>
      </c>
      <c r="BG913" s="228">
        <f>IF(N913="zákl. přenesená",J913,0)</f>
        <v>0</v>
      </c>
      <c r="BH913" s="228">
        <f>IF(N913="sníž. přenesená",J913,0)</f>
        <v>0</v>
      </c>
      <c r="BI913" s="228">
        <f>IF(N913="nulová",J913,0)</f>
        <v>0</v>
      </c>
      <c r="BJ913" s="20" t="s">
        <v>80</v>
      </c>
      <c r="BK913" s="228">
        <f>ROUND(I913*H913,2)</f>
        <v>0</v>
      </c>
      <c r="BL913" s="20" t="s">
        <v>295</v>
      </c>
      <c r="BM913" s="227" t="s">
        <v>857</v>
      </c>
    </row>
    <row r="914" s="2" customFormat="1">
      <c r="A914" s="41"/>
      <c r="B914" s="42"/>
      <c r="C914" s="43"/>
      <c r="D914" s="229" t="s">
        <v>166</v>
      </c>
      <c r="E914" s="43"/>
      <c r="F914" s="230" t="s">
        <v>858</v>
      </c>
      <c r="G914" s="43"/>
      <c r="H914" s="43"/>
      <c r="I914" s="231"/>
      <c r="J914" s="43"/>
      <c r="K914" s="43"/>
      <c r="L914" s="47"/>
      <c r="M914" s="232"/>
      <c r="N914" s="233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166</v>
      </c>
      <c r="AU914" s="20" t="s">
        <v>82</v>
      </c>
    </row>
    <row r="915" s="2" customFormat="1">
      <c r="A915" s="41"/>
      <c r="B915" s="42"/>
      <c r="C915" s="43"/>
      <c r="D915" s="234" t="s">
        <v>168</v>
      </c>
      <c r="E915" s="43"/>
      <c r="F915" s="235" t="s">
        <v>859</v>
      </c>
      <c r="G915" s="43"/>
      <c r="H915" s="43"/>
      <c r="I915" s="231"/>
      <c r="J915" s="43"/>
      <c r="K915" s="43"/>
      <c r="L915" s="47"/>
      <c r="M915" s="232"/>
      <c r="N915" s="233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168</v>
      </c>
      <c r="AU915" s="20" t="s">
        <v>82</v>
      </c>
    </row>
    <row r="916" s="15" customFormat="1">
      <c r="A916" s="15"/>
      <c r="B916" s="258"/>
      <c r="C916" s="259"/>
      <c r="D916" s="229" t="s">
        <v>170</v>
      </c>
      <c r="E916" s="260" t="s">
        <v>19</v>
      </c>
      <c r="F916" s="261" t="s">
        <v>229</v>
      </c>
      <c r="G916" s="259"/>
      <c r="H916" s="260" t="s">
        <v>19</v>
      </c>
      <c r="I916" s="262"/>
      <c r="J916" s="259"/>
      <c r="K916" s="259"/>
      <c r="L916" s="263"/>
      <c r="M916" s="264"/>
      <c r="N916" s="265"/>
      <c r="O916" s="265"/>
      <c r="P916" s="265"/>
      <c r="Q916" s="265"/>
      <c r="R916" s="265"/>
      <c r="S916" s="265"/>
      <c r="T916" s="26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7" t="s">
        <v>170</v>
      </c>
      <c r="AU916" s="267" t="s">
        <v>82</v>
      </c>
      <c r="AV916" s="15" t="s">
        <v>80</v>
      </c>
      <c r="AW916" s="15" t="s">
        <v>33</v>
      </c>
      <c r="AX916" s="15" t="s">
        <v>72</v>
      </c>
      <c r="AY916" s="267" t="s">
        <v>157</v>
      </c>
    </row>
    <row r="917" s="13" customFormat="1">
      <c r="A917" s="13"/>
      <c r="B917" s="236"/>
      <c r="C917" s="237"/>
      <c r="D917" s="229" t="s">
        <v>170</v>
      </c>
      <c r="E917" s="238" t="s">
        <v>19</v>
      </c>
      <c r="F917" s="239" t="s">
        <v>860</v>
      </c>
      <c r="G917" s="237"/>
      <c r="H917" s="240">
        <v>39.299999999999997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6" t="s">
        <v>170</v>
      </c>
      <c r="AU917" s="246" t="s">
        <v>82</v>
      </c>
      <c r="AV917" s="13" t="s">
        <v>82</v>
      </c>
      <c r="AW917" s="13" t="s">
        <v>33</v>
      </c>
      <c r="AX917" s="13" t="s">
        <v>72</v>
      </c>
      <c r="AY917" s="246" t="s">
        <v>157</v>
      </c>
    </row>
    <row r="918" s="13" customFormat="1">
      <c r="A918" s="13"/>
      <c r="B918" s="236"/>
      <c r="C918" s="237"/>
      <c r="D918" s="229" t="s">
        <v>170</v>
      </c>
      <c r="E918" s="238" t="s">
        <v>19</v>
      </c>
      <c r="F918" s="239" t="s">
        <v>861</v>
      </c>
      <c r="G918" s="237"/>
      <c r="H918" s="240">
        <v>107.7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6" t="s">
        <v>170</v>
      </c>
      <c r="AU918" s="246" t="s">
        <v>82</v>
      </c>
      <c r="AV918" s="13" t="s">
        <v>82</v>
      </c>
      <c r="AW918" s="13" t="s">
        <v>33</v>
      </c>
      <c r="AX918" s="13" t="s">
        <v>72</v>
      </c>
      <c r="AY918" s="246" t="s">
        <v>157</v>
      </c>
    </row>
    <row r="919" s="15" customFormat="1">
      <c r="A919" s="15"/>
      <c r="B919" s="258"/>
      <c r="C919" s="259"/>
      <c r="D919" s="229" t="s">
        <v>170</v>
      </c>
      <c r="E919" s="260" t="s">
        <v>19</v>
      </c>
      <c r="F919" s="261" t="s">
        <v>862</v>
      </c>
      <c r="G919" s="259"/>
      <c r="H919" s="260" t="s">
        <v>19</v>
      </c>
      <c r="I919" s="262"/>
      <c r="J919" s="259"/>
      <c r="K919" s="259"/>
      <c r="L919" s="263"/>
      <c r="M919" s="264"/>
      <c r="N919" s="265"/>
      <c r="O919" s="265"/>
      <c r="P919" s="265"/>
      <c r="Q919" s="265"/>
      <c r="R919" s="265"/>
      <c r="S919" s="265"/>
      <c r="T919" s="266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7" t="s">
        <v>170</v>
      </c>
      <c r="AU919" s="267" t="s">
        <v>82</v>
      </c>
      <c r="AV919" s="15" t="s">
        <v>80</v>
      </c>
      <c r="AW919" s="15" t="s">
        <v>33</v>
      </c>
      <c r="AX919" s="15" t="s">
        <v>72</v>
      </c>
      <c r="AY919" s="267" t="s">
        <v>157</v>
      </c>
    </row>
    <row r="920" s="15" customFormat="1">
      <c r="A920" s="15"/>
      <c r="B920" s="258"/>
      <c r="C920" s="259"/>
      <c r="D920" s="229" t="s">
        <v>170</v>
      </c>
      <c r="E920" s="260" t="s">
        <v>19</v>
      </c>
      <c r="F920" s="261" t="s">
        <v>863</v>
      </c>
      <c r="G920" s="259"/>
      <c r="H920" s="260" t="s">
        <v>19</v>
      </c>
      <c r="I920" s="262"/>
      <c r="J920" s="259"/>
      <c r="K920" s="259"/>
      <c r="L920" s="263"/>
      <c r="M920" s="264"/>
      <c r="N920" s="265"/>
      <c r="O920" s="265"/>
      <c r="P920" s="265"/>
      <c r="Q920" s="265"/>
      <c r="R920" s="265"/>
      <c r="S920" s="265"/>
      <c r="T920" s="266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7" t="s">
        <v>170</v>
      </c>
      <c r="AU920" s="267" t="s">
        <v>82</v>
      </c>
      <c r="AV920" s="15" t="s">
        <v>80</v>
      </c>
      <c r="AW920" s="15" t="s">
        <v>33</v>
      </c>
      <c r="AX920" s="15" t="s">
        <v>72</v>
      </c>
      <c r="AY920" s="267" t="s">
        <v>157</v>
      </c>
    </row>
    <row r="921" s="13" customFormat="1">
      <c r="A921" s="13"/>
      <c r="B921" s="236"/>
      <c r="C921" s="237"/>
      <c r="D921" s="229" t="s">
        <v>170</v>
      </c>
      <c r="E921" s="238" t="s">
        <v>19</v>
      </c>
      <c r="F921" s="239" t="s">
        <v>864</v>
      </c>
      <c r="G921" s="237"/>
      <c r="H921" s="240">
        <v>99.689999999999998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6" t="s">
        <v>170</v>
      </c>
      <c r="AU921" s="246" t="s">
        <v>82</v>
      </c>
      <c r="AV921" s="13" t="s">
        <v>82</v>
      </c>
      <c r="AW921" s="13" t="s">
        <v>33</v>
      </c>
      <c r="AX921" s="13" t="s">
        <v>72</v>
      </c>
      <c r="AY921" s="246" t="s">
        <v>157</v>
      </c>
    </row>
    <row r="922" s="13" customFormat="1">
      <c r="A922" s="13"/>
      <c r="B922" s="236"/>
      <c r="C922" s="237"/>
      <c r="D922" s="229" t="s">
        <v>170</v>
      </c>
      <c r="E922" s="238" t="s">
        <v>19</v>
      </c>
      <c r="F922" s="239" t="s">
        <v>865</v>
      </c>
      <c r="G922" s="237"/>
      <c r="H922" s="240">
        <v>285.95999999999998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6" t="s">
        <v>170</v>
      </c>
      <c r="AU922" s="246" t="s">
        <v>82</v>
      </c>
      <c r="AV922" s="13" t="s">
        <v>82</v>
      </c>
      <c r="AW922" s="13" t="s">
        <v>33</v>
      </c>
      <c r="AX922" s="13" t="s">
        <v>72</v>
      </c>
      <c r="AY922" s="246" t="s">
        <v>157</v>
      </c>
    </row>
    <row r="923" s="16" customFormat="1">
      <c r="A923" s="16"/>
      <c r="B923" s="278"/>
      <c r="C923" s="279"/>
      <c r="D923" s="229" t="s">
        <v>170</v>
      </c>
      <c r="E923" s="280" t="s">
        <v>19</v>
      </c>
      <c r="F923" s="281" t="s">
        <v>419</v>
      </c>
      <c r="G923" s="279"/>
      <c r="H923" s="282">
        <v>532.64999999999998</v>
      </c>
      <c r="I923" s="283"/>
      <c r="J923" s="279"/>
      <c r="K923" s="279"/>
      <c r="L923" s="284"/>
      <c r="M923" s="285"/>
      <c r="N923" s="286"/>
      <c r="O923" s="286"/>
      <c r="P923" s="286"/>
      <c r="Q923" s="286"/>
      <c r="R923" s="286"/>
      <c r="S923" s="286"/>
      <c r="T923" s="287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88" t="s">
        <v>170</v>
      </c>
      <c r="AU923" s="288" t="s">
        <v>82</v>
      </c>
      <c r="AV923" s="16" t="s">
        <v>178</v>
      </c>
      <c r="AW923" s="16" t="s">
        <v>33</v>
      </c>
      <c r="AX923" s="16" t="s">
        <v>72</v>
      </c>
      <c r="AY923" s="288" t="s">
        <v>157</v>
      </c>
    </row>
    <row r="924" s="15" customFormat="1">
      <c r="A924" s="15"/>
      <c r="B924" s="258"/>
      <c r="C924" s="259"/>
      <c r="D924" s="229" t="s">
        <v>170</v>
      </c>
      <c r="E924" s="260" t="s">
        <v>19</v>
      </c>
      <c r="F924" s="261" t="s">
        <v>213</v>
      </c>
      <c r="G924" s="259"/>
      <c r="H924" s="260" t="s">
        <v>19</v>
      </c>
      <c r="I924" s="262"/>
      <c r="J924" s="259"/>
      <c r="K924" s="259"/>
      <c r="L924" s="263"/>
      <c r="M924" s="264"/>
      <c r="N924" s="265"/>
      <c r="O924" s="265"/>
      <c r="P924" s="265"/>
      <c r="Q924" s="265"/>
      <c r="R924" s="265"/>
      <c r="S924" s="265"/>
      <c r="T924" s="26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7" t="s">
        <v>170</v>
      </c>
      <c r="AU924" s="267" t="s">
        <v>82</v>
      </c>
      <c r="AV924" s="15" t="s">
        <v>80</v>
      </c>
      <c r="AW924" s="15" t="s">
        <v>33</v>
      </c>
      <c r="AX924" s="15" t="s">
        <v>72</v>
      </c>
      <c r="AY924" s="267" t="s">
        <v>157</v>
      </c>
    </row>
    <row r="925" s="15" customFormat="1">
      <c r="A925" s="15"/>
      <c r="B925" s="258"/>
      <c r="C925" s="259"/>
      <c r="D925" s="229" t="s">
        <v>170</v>
      </c>
      <c r="E925" s="260" t="s">
        <v>19</v>
      </c>
      <c r="F925" s="261" t="s">
        <v>866</v>
      </c>
      <c r="G925" s="259"/>
      <c r="H925" s="260" t="s">
        <v>19</v>
      </c>
      <c r="I925" s="262"/>
      <c r="J925" s="259"/>
      <c r="K925" s="259"/>
      <c r="L925" s="263"/>
      <c r="M925" s="264"/>
      <c r="N925" s="265"/>
      <c r="O925" s="265"/>
      <c r="P925" s="265"/>
      <c r="Q925" s="265"/>
      <c r="R925" s="265"/>
      <c r="S925" s="265"/>
      <c r="T925" s="266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7" t="s">
        <v>170</v>
      </c>
      <c r="AU925" s="267" t="s">
        <v>82</v>
      </c>
      <c r="AV925" s="15" t="s">
        <v>80</v>
      </c>
      <c r="AW925" s="15" t="s">
        <v>33</v>
      </c>
      <c r="AX925" s="15" t="s">
        <v>72</v>
      </c>
      <c r="AY925" s="267" t="s">
        <v>157</v>
      </c>
    </row>
    <row r="926" s="13" customFormat="1">
      <c r="A926" s="13"/>
      <c r="B926" s="236"/>
      <c r="C926" s="237"/>
      <c r="D926" s="229" t="s">
        <v>170</v>
      </c>
      <c r="E926" s="238" t="s">
        <v>19</v>
      </c>
      <c r="F926" s="239" t="s">
        <v>867</v>
      </c>
      <c r="G926" s="237"/>
      <c r="H926" s="240">
        <v>127.92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170</v>
      </c>
      <c r="AU926" s="246" t="s">
        <v>82</v>
      </c>
      <c r="AV926" s="13" t="s">
        <v>82</v>
      </c>
      <c r="AW926" s="13" t="s">
        <v>33</v>
      </c>
      <c r="AX926" s="13" t="s">
        <v>72</v>
      </c>
      <c r="AY926" s="246" t="s">
        <v>157</v>
      </c>
    </row>
    <row r="927" s="13" customFormat="1">
      <c r="A927" s="13"/>
      <c r="B927" s="236"/>
      <c r="C927" s="237"/>
      <c r="D927" s="229" t="s">
        <v>170</v>
      </c>
      <c r="E927" s="238" t="s">
        <v>19</v>
      </c>
      <c r="F927" s="239" t="s">
        <v>868</v>
      </c>
      <c r="G927" s="237"/>
      <c r="H927" s="240">
        <v>398.27999999999997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6" t="s">
        <v>170</v>
      </c>
      <c r="AU927" s="246" t="s">
        <v>82</v>
      </c>
      <c r="AV927" s="13" t="s">
        <v>82</v>
      </c>
      <c r="AW927" s="13" t="s">
        <v>33</v>
      </c>
      <c r="AX927" s="13" t="s">
        <v>72</v>
      </c>
      <c r="AY927" s="246" t="s">
        <v>157</v>
      </c>
    </row>
    <row r="928" s="16" customFormat="1">
      <c r="A928" s="16"/>
      <c r="B928" s="278"/>
      <c r="C928" s="279"/>
      <c r="D928" s="229" t="s">
        <v>170</v>
      </c>
      <c r="E928" s="280" t="s">
        <v>19</v>
      </c>
      <c r="F928" s="281" t="s">
        <v>419</v>
      </c>
      <c r="G928" s="279"/>
      <c r="H928" s="282">
        <v>526.20000000000005</v>
      </c>
      <c r="I928" s="283"/>
      <c r="J928" s="279"/>
      <c r="K928" s="279"/>
      <c r="L928" s="284"/>
      <c r="M928" s="285"/>
      <c r="N928" s="286"/>
      <c r="O928" s="286"/>
      <c r="P928" s="286"/>
      <c r="Q928" s="286"/>
      <c r="R928" s="286"/>
      <c r="S928" s="286"/>
      <c r="T928" s="287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88" t="s">
        <v>170</v>
      </c>
      <c r="AU928" s="288" t="s">
        <v>82</v>
      </c>
      <c r="AV928" s="16" t="s">
        <v>178</v>
      </c>
      <c r="AW928" s="16" t="s">
        <v>33</v>
      </c>
      <c r="AX928" s="16" t="s">
        <v>72</v>
      </c>
      <c r="AY928" s="288" t="s">
        <v>157</v>
      </c>
    </row>
    <row r="929" s="15" customFormat="1">
      <c r="A929" s="15"/>
      <c r="B929" s="258"/>
      <c r="C929" s="259"/>
      <c r="D929" s="229" t="s">
        <v>170</v>
      </c>
      <c r="E929" s="260" t="s">
        <v>19</v>
      </c>
      <c r="F929" s="261" t="s">
        <v>236</v>
      </c>
      <c r="G929" s="259"/>
      <c r="H929" s="260" t="s">
        <v>19</v>
      </c>
      <c r="I929" s="262"/>
      <c r="J929" s="259"/>
      <c r="K929" s="259"/>
      <c r="L929" s="263"/>
      <c r="M929" s="264"/>
      <c r="N929" s="265"/>
      <c r="O929" s="265"/>
      <c r="P929" s="265"/>
      <c r="Q929" s="265"/>
      <c r="R929" s="265"/>
      <c r="S929" s="265"/>
      <c r="T929" s="266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7" t="s">
        <v>170</v>
      </c>
      <c r="AU929" s="267" t="s">
        <v>82</v>
      </c>
      <c r="AV929" s="15" t="s">
        <v>80</v>
      </c>
      <c r="AW929" s="15" t="s">
        <v>33</v>
      </c>
      <c r="AX929" s="15" t="s">
        <v>72</v>
      </c>
      <c r="AY929" s="267" t="s">
        <v>157</v>
      </c>
    </row>
    <row r="930" s="15" customFormat="1">
      <c r="A930" s="15"/>
      <c r="B930" s="258"/>
      <c r="C930" s="259"/>
      <c r="D930" s="229" t="s">
        <v>170</v>
      </c>
      <c r="E930" s="260" t="s">
        <v>19</v>
      </c>
      <c r="F930" s="261" t="s">
        <v>869</v>
      </c>
      <c r="G930" s="259"/>
      <c r="H930" s="260" t="s">
        <v>19</v>
      </c>
      <c r="I930" s="262"/>
      <c r="J930" s="259"/>
      <c r="K930" s="259"/>
      <c r="L930" s="263"/>
      <c r="M930" s="264"/>
      <c r="N930" s="265"/>
      <c r="O930" s="265"/>
      <c r="P930" s="265"/>
      <c r="Q930" s="265"/>
      <c r="R930" s="265"/>
      <c r="S930" s="265"/>
      <c r="T930" s="266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7" t="s">
        <v>170</v>
      </c>
      <c r="AU930" s="267" t="s">
        <v>82</v>
      </c>
      <c r="AV930" s="15" t="s">
        <v>80</v>
      </c>
      <c r="AW930" s="15" t="s">
        <v>33</v>
      </c>
      <c r="AX930" s="15" t="s">
        <v>72</v>
      </c>
      <c r="AY930" s="267" t="s">
        <v>157</v>
      </c>
    </row>
    <row r="931" s="13" customFormat="1">
      <c r="A931" s="13"/>
      <c r="B931" s="236"/>
      <c r="C931" s="237"/>
      <c r="D931" s="229" t="s">
        <v>170</v>
      </c>
      <c r="E931" s="238" t="s">
        <v>19</v>
      </c>
      <c r="F931" s="239" t="s">
        <v>870</v>
      </c>
      <c r="G931" s="237"/>
      <c r="H931" s="240">
        <v>153.93000000000001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170</v>
      </c>
      <c r="AU931" s="246" t="s">
        <v>82</v>
      </c>
      <c r="AV931" s="13" t="s">
        <v>82</v>
      </c>
      <c r="AW931" s="13" t="s">
        <v>33</v>
      </c>
      <c r="AX931" s="13" t="s">
        <v>72</v>
      </c>
      <c r="AY931" s="246" t="s">
        <v>157</v>
      </c>
    </row>
    <row r="932" s="13" customFormat="1">
      <c r="A932" s="13"/>
      <c r="B932" s="236"/>
      <c r="C932" s="237"/>
      <c r="D932" s="229" t="s">
        <v>170</v>
      </c>
      <c r="E932" s="238" t="s">
        <v>19</v>
      </c>
      <c r="F932" s="239" t="s">
        <v>871</v>
      </c>
      <c r="G932" s="237"/>
      <c r="H932" s="240">
        <v>347.19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170</v>
      </c>
      <c r="AU932" s="246" t="s">
        <v>82</v>
      </c>
      <c r="AV932" s="13" t="s">
        <v>82</v>
      </c>
      <c r="AW932" s="13" t="s">
        <v>33</v>
      </c>
      <c r="AX932" s="13" t="s">
        <v>72</v>
      </c>
      <c r="AY932" s="246" t="s">
        <v>157</v>
      </c>
    </row>
    <row r="933" s="16" customFormat="1">
      <c r="A933" s="16"/>
      <c r="B933" s="278"/>
      <c r="C933" s="279"/>
      <c r="D933" s="229" t="s">
        <v>170</v>
      </c>
      <c r="E933" s="280" t="s">
        <v>19</v>
      </c>
      <c r="F933" s="281" t="s">
        <v>419</v>
      </c>
      <c r="G933" s="279"/>
      <c r="H933" s="282">
        <v>501.12</v>
      </c>
      <c r="I933" s="283"/>
      <c r="J933" s="279"/>
      <c r="K933" s="279"/>
      <c r="L933" s="284"/>
      <c r="M933" s="285"/>
      <c r="N933" s="286"/>
      <c r="O933" s="286"/>
      <c r="P933" s="286"/>
      <c r="Q933" s="286"/>
      <c r="R933" s="286"/>
      <c r="S933" s="286"/>
      <c r="T933" s="287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8" t="s">
        <v>170</v>
      </c>
      <c r="AU933" s="288" t="s">
        <v>82</v>
      </c>
      <c r="AV933" s="16" t="s">
        <v>178</v>
      </c>
      <c r="AW933" s="16" t="s">
        <v>33</v>
      </c>
      <c r="AX933" s="16" t="s">
        <v>72</v>
      </c>
      <c r="AY933" s="288" t="s">
        <v>157</v>
      </c>
    </row>
    <row r="934" s="13" customFormat="1">
      <c r="A934" s="13"/>
      <c r="B934" s="236"/>
      <c r="C934" s="237"/>
      <c r="D934" s="229" t="s">
        <v>170</v>
      </c>
      <c r="E934" s="238" t="s">
        <v>19</v>
      </c>
      <c r="F934" s="239" t="s">
        <v>872</v>
      </c>
      <c r="G934" s="237"/>
      <c r="H934" s="240">
        <v>-126.08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6" t="s">
        <v>170</v>
      </c>
      <c r="AU934" s="246" t="s">
        <v>82</v>
      </c>
      <c r="AV934" s="13" t="s">
        <v>82</v>
      </c>
      <c r="AW934" s="13" t="s">
        <v>33</v>
      </c>
      <c r="AX934" s="13" t="s">
        <v>72</v>
      </c>
      <c r="AY934" s="246" t="s">
        <v>157</v>
      </c>
    </row>
    <row r="935" s="14" customFormat="1">
      <c r="A935" s="14"/>
      <c r="B935" s="247"/>
      <c r="C935" s="248"/>
      <c r="D935" s="229" t="s">
        <v>170</v>
      </c>
      <c r="E935" s="249" t="s">
        <v>101</v>
      </c>
      <c r="F935" s="250" t="s">
        <v>172</v>
      </c>
      <c r="G935" s="248"/>
      <c r="H935" s="251">
        <v>1433.8900000000001</v>
      </c>
      <c r="I935" s="252"/>
      <c r="J935" s="248"/>
      <c r="K935" s="248"/>
      <c r="L935" s="253"/>
      <c r="M935" s="254"/>
      <c r="N935" s="255"/>
      <c r="O935" s="255"/>
      <c r="P935" s="255"/>
      <c r="Q935" s="255"/>
      <c r="R935" s="255"/>
      <c r="S935" s="255"/>
      <c r="T935" s="25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7" t="s">
        <v>170</v>
      </c>
      <c r="AU935" s="257" t="s">
        <v>82</v>
      </c>
      <c r="AV935" s="14" t="s">
        <v>164</v>
      </c>
      <c r="AW935" s="14" t="s">
        <v>33</v>
      </c>
      <c r="AX935" s="14" t="s">
        <v>80</v>
      </c>
      <c r="AY935" s="257" t="s">
        <v>157</v>
      </c>
    </row>
    <row r="936" s="2" customFormat="1" ht="24.15" customHeight="1">
      <c r="A936" s="41"/>
      <c r="B936" s="42"/>
      <c r="C936" s="216" t="s">
        <v>347</v>
      </c>
      <c r="D936" s="216" t="s">
        <v>159</v>
      </c>
      <c r="E936" s="217" t="s">
        <v>873</v>
      </c>
      <c r="F936" s="218" t="s">
        <v>874</v>
      </c>
      <c r="G936" s="219" t="s">
        <v>225</v>
      </c>
      <c r="H936" s="220">
        <v>1433.8900000000001</v>
      </c>
      <c r="I936" s="221"/>
      <c r="J936" s="222">
        <f>ROUND(I936*H936,2)</f>
        <v>0</v>
      </c>
      <c r="K936" s="218" t="s">
        <v>163</v>
      </c>
      <c r="L936" s="47"/>
      <c r="M936" s="223" t="s">
        <v>19</v>
      </c>
      <c r="N936" s="224" t="s">
        <v>43</v>
      </c>
      <c r="O936" s="87"/>
      <c r="P936" s="225">
        <f>O936*H936</f>
        <v>0</v>
      </c>
      <c r="Q936" s="225">
        <v>0.00028600000000000001</v>
      </c>
      <c r="R936" s="225">
        <f>Q936*H936</f>
        <v>0.41009254000000006</v>
      </c>
      <c r="S936" s="225">
        <v>0</v>
      </c>
      <c r="T936" s="226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7" t="s">
        <v>295</v>
      </c>
      <c r="AT936" s="227" t="s">
        <v>159</v>
      </c>
      <c r="AU936" s="227" t="s">
        <v>82</v>
      </c>
      <c r="AY936" s="20" t="s">
        <v>157</v>
      </c>
      <c r="BE936" s="228">
        <f>IF(N936="základní",J936,0)</f>
        <v>0</v>
      </c>
      <c r="BF936" s="228">
        <f>IF(N936="snížená",J936,0)</f>
        <v>0</v>
      </c>
      <c r="BG936" s="228">
        <f>IF(N936="zákl. přenesená",J936,0)</f>
        <v>0</v>
      </c>
      <c r="BH936" s="228">
        <f>IF(N936="sníž. přenesená",J936,0)</f>
        <v>0</v>
      </c>
      <c r="BI936" s="228">
        <f>IF(N936="nulová",J936,0)</f>
        <v>0</v>
      </c>
      <c r="BJ936" s="20" t="s">
        <v>80</v>
      </c>
      <c r="BK936" s="228">
        <f>ROUND(I936*H936,2)</f>
        <v>0</v>
      </c>
      <c r="BL936" s="20" t="s">
        <v>295</v>
      </c>
      <c r="BM936" s="227" t="s">
        <v>875</v>
      </c>
    </row>
    <row r="937" s="2" customFormat="1">
      <c r="A937" s="41"/>
      <c r="B937" s="42"/>
      <c r="C937" s="43"/>
      <c r="D937" s="229" t="s">
        <v>166</v>
      </c>
      <c r="E937" s="43"/>
      <c r="F937" s="230" t="s">
        <v>876</v>
      </c>
      <c r="G937" s="43"/>
      <c r="H937" s="43"/>
      <c r="I937" s="231"/>
      <c r="J937" s="43"/>
      <c r="K937" s="43"/>
      <c r="L937" s="47"/>
      <c r="M937" s="232"/>
      <c r="N937" s="233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166</v>
      </c>
      <c r="AU937" s="20" t="s">
        <v>82</v>
      </c>
    </row>
    <row r="938" s="2" customFormat="1">
      <c r="A938" s="41"/>
      <c r="B938" s="42"/>
      <c r="C938" s="43"/>
      <c r="D938" s="234" t="s">
        <v>168</v>
      </c>
      <c r="E938" s="43"/>
      <c r="F938" s="235" t="s">
        <v>877</v>
      </c>
      <c r="G938" s="43"/>
      <c r="H938" s="43"/>
      <c r="I938" s="231"/>
      <c r="J938" s="43"/>
      <c r="K938" s="43"/>
      <c r="L938" s="47"/>
      <c r="M938" s="232"/>
      <c r="N938" s="233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168</v>
      </c>
      <c r="AU938" s="20" t="s">
        <v>82</v>
      </c>
    </row>
    <row r="939" s="13" customFormat="1">
      <c r="A939" s="13"/>
      <c r="B939" s="236"/>
      <c r="C939" s="237"/>
      <c r="D939" s="229" t="s">
        <v>170</v>
      </c>
      <c r="E939" s="238" t="s">
        <v>19</v>
      </c>
      <c r="F939" s="239" t="s">
        <v>101</v>
      </c>
      <c r="G939" s="237"/>
      <c r="H939" s="240">
        <v>1433.8900000000001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6" t="s">
        <v>170</v>
      </c>
      <c r="AU939" s="246" t="s">
        <v>82</v>
      </c>
      <c r="AV939" s="13" t="s">
        <v>82</v>
      </c>
      <c r="AW939" s="13" t="s">
        <v>33</v>
      </c>
      <c r="AX939" s="13" t="s">
        <v>72</v>
      </c>
      <c r="AY939" s="246" t="s">
        <v>157</v>
      </c>
    </row>
    <row r="940" s="14" customFormat="1">
      <c r="A940" s="14"/>
      <c r="B940" s="247"/>
      <c r="C940" s="248"/>
      <c r="D940" s="229" t="s">
        <v>170</v>
      </c>
      <c r="E940" s="249" t="s">
        <v>19</v>
      </c>
      <c r="F940" s="250" t="s">
        <v>172</v>
      </c>
      <c r="G940" s="248"/>
      <c r="H940" s="251">
        <v>1433.8900000000001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7" t="s">
        <v>170</v>
      </c>
      <c r="AU940" s="257" t="s">
        <v>82</v>
      </c>
      <c r="AV940" s="14" t="s">
        <v>164</v>
      </c>
      <c r="AW940" s="14" t="s">
        <v>33</v>
      </c>
      <c r="AX940" s="14" t="s">
        <v>80</v>
      </c>
      <c r="AY940" s="257" t="s">
        <v>157</v>
      </c>
    </row>
    <row r="941" s="12" customFormat="1" ht="25.92" customHeight="1">
      <c r="A941" s="12"/>
      <c r="B941" s="200"/>
      <c r="C941" s="201"/>
      <c r="D941" s="202" t="s">
        <v>71</v>
      </c>
      <c r="E941" s="203" t="s">
        <v>878</v>
      </c>
      <c r="F941" s="203" t="s">
        <v>879</v>
      </c>
      <c r="G941" s="201"/>
      <c r="H941" s="201"/>
      <c r="I941" s="204"/>
      <c r="J941" s="205">
        <f>BK941</f>
        <v>0</v>
      </c>
      <c r="K941" s="201"/>
      <c r="L941" s="206"/>
      <c r="M941" s="207"/>
      <c r="N941" s="208"/>
      <c r="O941" s="208"/>
      <c r="P941" s="209">
        <f>SUM(P942:P962)</f>
        <v>0</v>
      </c>
      <c r="Q941" s="208"/>
      <c r="R941" s="209">
        <f>SUM(R942:R962)</f>
        <v>0</v>
      </c>
      <c r="S941" s="208"/>
      <c r="T941" s="210">
        <f>SUM(T942:T962)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11" t="s">
        <v>164</v>
      </c>
      <c r="AT941" s="212" t="s">
        <v>71</v>
      </c>
      <c r="AU941" s="212" t="s">
        <v>72</v>
      </c>
      <c r="AY941" s="211" t="s">
        <v>157</v>
      </c>
      <c r="BK941" s="213">
        <f>SUM(BK942:BK962)</f>
        <v>0</v>
      </c>
    </row>
    <row r="942" s="2" customFormat="1" ht="16.5" customHeight="1">
      <c r="A942" s="41"/>
      <c r="B942" s="42"/>
      <c r="C942" s="216" t="s">
        <v>401</v>
      </c>
      <c r="D942" s="216" t="s">
        <v>159</v>
      </c>
      <c r="E942" s="217" t="s">
        <v>880</v>
      </c>
      <c r="F942" s="218" t="s">
        <v>881</v>
      </c>
      <c r="G942" s="219" t="s">
        <v>882</v>
      </c>
      <c r="H942" s="220">
        <v>36</v>
      </c>
      <c r="I942" s="221"/>
      <c r="J942" s="222">
        <f>ROUND(I942*H942,2)</f>
        <v>0</v>
      </c>
      <c r="K942" s="218" t="s">
        <v>163</v>
      </c>
      <c r="L942" s="47"/>
      <c r="M942" s="223" t="s">
        <v>19</v>
      </c>
      <c r="N942" s="224" t="s">
        <v>43</v>
      </c>
      <c r="O942" s="87"/>
      <c r="P942" s="225">
        <f>O942*H942</f>
        <v>0</v>
      </c>
      <c r="Q942" s="225">
        <v>0</v>
      </c>
      <c r="R942" s="225">
        <f>Q942*H942</f>
        <v>0</v>
      </c>
      <c r="S942" s="225">
        <v>0</v>
      </c>
      <c r="T942" s="226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7" t="s">
        <v>522</v>
      </c>
      <c r="AT942" s="227" t="s">
        <v>159</v>
      </c>
      <c r="AU942" s="227" t="s">
        <v>80</v>
      </c>
      <c r="AY942" s="20" t="s">
        <v>157</v>
      </c>
      <c r="BE942" s="228">
        <f>IF(N942="základní",J942,0)</f>
        <v>0</v>
      </c>
      <c r="BF942" s="228">
        <f>IF(N942="snížená",J942,0)</f>
        <v>0</v>
      </c>
      <c r="BG942" s="228">
        <f>IF(N942="zákl. přenesená",J942,0)</f>
        <v>0</v>
      </c>
      <c r="BH942" s="228">
        <f>IF(N942="sníž. přenesená",J942,0)</f>
        <v>0</v>
      </c>
      <c r="BI942" s="228">
        <f>IF(N942="nulová",J942,0)</f>
        <v>0</v>
      </c>
      <c r="BJ942" s="20" t="s">
        <v>80</v>
      </c>
      <c r="BK942" s="228">
        <f>ROUND(I942*H942,2)</f>
        <v>0</v>
      </c>
      <c r="BL942" s="20" t="s">
        <v>522</v>
      </c>
      <c r="BM942" s="227" t="s">
        <v>883</v>
      </c>
    </row>
    <row r="943" s="2" customFormat="1">
      <c r="A943" s="41"/>
      <c r="B943" s="42"/>
      <c r="C943" s="43"/>
      <c r="D943" s="229" t="s">
        <v>166</v>
      </c>
      <c r="E943" s="43"/>
      <c r="F943" s="230" t="s">
        <v>884</v>
      </c>
      <c r="G943" s="43"/>
      <c r="H943" s="43"/>
      <c r="I943" s="231"/>
      <c r="J943" s="43"/>
      <c r="K943" s="43"/>
      <c r="L943" s="47"/>
      <c r="M943" s="232"/>
      <c r="N943" s="233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166</v>
      </c>
      <c r="AU943" s="20" t="s">
        <v>80</v>
      </c>
    </row>
    <row r="944" s="2" customFormat="1">
      <c r="A944" s="41"/>
      <c r="B944" s="42"/>
      <c r="C944" s="43"/>
      <c r="D944" s="234" t="s">
        <v>168</v>
      </c>
      <c r="E944" s="43"/>
      <c r="F944" s="235" t="s">
        <v>885</v>
      </c>
      <c r="G944" s="43"/>
      <c r="H944" s="43"/>
      <c r="I944" s="231"/>
      <c r="J944" s="43"/>
      <c r="K944" s="43"/>
      <c r="L944" s="47"/>
      <c r="M944" s="232"/>
      <c r="N944" s="233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168</v>
      </c>
      <c r="AU944" s="20" t="s">
        <v>80</v>
      </c>
    </row>
    <row r="945" s="15" customFormat="1">
      <c r="A945" s="15"/>
      <c r="B945" s="258"/>
      <c r="C945" s="259"/>
      <c r="D945" s="229" t="s">
        <v>170</v>
      </c>
      <c r="E945" s="260" t="s">
        <v>19</v>
      </c>
      <c r="F945" s="261" t="s">
        <v>886</v>
      </c>
      <c r="G945" s="259"/>
      <c r="H945" s="260" t="s">
        <v>19</v>
      </c>
      <c r="I945" s="262"/>
      <c r="J945" s="259"/>
      <c r="K945" s="259"/>
      <c r="L945" s="263"/>
      <c r="M945" s="264"/>
      <c r="N945" s="265"/>
      <c r="O945" s="265"/>
      <c r="P945" s="265"/>
      <c r="Q945" s="265"/>
      <c r="R945" s="265"/>
      <c r="S945" s="265"/>
      <c r="T945" s="26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7" t="s">
        <v>170</v>
      </c>
      <c r="AU945" s="267" t="s">
        <v>80</v>
      </c>
      <c r="AV945" s="15" t="s">
        <v>80</v>
      </c>
      <c r="AW945" s="15" t="s">
        <v>33</v>
      </c>
      <c r="AX945" s="15" t="s">
        <v>72</v>
      </c>
      <c r="AY945" s="267" t="s">
        <v>157</v>
      </c>
    </row>
    <row r="946" s="13" customFormat="1">
      <c r="A946" s="13"/>
      <c r="B946" s="236"/>
      <c r="C946" s="237"/>
      <c r="D946" s="229" t="s">
        <v>170</v>
      </c>
      <c r="E946" s="238" t="s">
        <v>19</v>
      </c>
      <c r="F946" s="239" t="s">
        <v>887</v>
      </c>
      <c r="G946" s="237"/>
      <c r="H946" s="240">
        <v>32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170</v>
      </c>
      <c r="AU946" s="246" t="s">
        <v>80</v>
      </c>
      <c r="AV946" s="13" t="s">
        <v>82</v>
      </c>
      <c r="AW946" s="13" t="s">
        <v>33</v>
      </c>
      <c r="AX946" s="13" t="s">
        <v>72</v>
      </c>
      <c r="AY946" s="246" t="s">
        <v>157</v>
      </c>
    </row>
    <row r="947" s="15" customFormat="1">
      <c r="A947" s="15"/>
      <c r="B947" s="258"/>
      <c r="C947" s="259"/>
      <c r="D947" s="229" t="s">
        <v>170</v>
      </c>
      <c r="E947" s="260" t="s">
        <v>19</v>
      </c>
      <c r="F947" s="261" t="s">
        <v>888</v>
      </c>
      <c r="G947" s="259"/>
      <c r="H947" s="260" t="s">
        <v>19</v>
      </c>
      <c r="I947" s="262"/>
      <c r="J947" s="259"/>
      <c r="K947" s="259"/>
      <c r="L947" s="263"/>
      <c r="M947" s="264"/>
      <c r="N947" s="265"/>
      <c r="O947" s="265"/>
      <c r="P947" s="265"/>
      <c r="Q947" s="265"/>
      <c r="R947" s="265"/>
      <c r="S947" s="265"/>
      <c r="T947" s="266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7" t="s">
        <v>170</v>
      </c>
      <c r="AU947" s="267" t="s">
        <v>80</v>
      </c>
      <c r="AV947" s="15" t="s">
        <v>80</v>
      </c>
      <c r="AW947" s="15" t="s">
        <v>33</v>
      </c>
      <c r="AX947" s="15" t="s">
        <v>72</v>
      </c>
      <c r="AY947" s="267" t="s">
        <v>157</v>
      </c>
    </row>
    <row r="948" s="15" customFormat="1">
      <c r="A948" s="15"/>
      <c r="B948" s="258"/>
      <c r="C948" s="259"/>
      <c r="D948" s="229" t="s">
        <v>170</v>
      </c>
      <c r="E948" s="260" t="s">
        <v>19</v>
      </c>
      <c r="F948" s="261" t="s">
        <v>889</v>
      </c>
      <c r="G948" s="259"/>
      <c r="H948" s="260" t="s">
        <v>19</v>
      </c>
      <c r="I948" s="262"/>
      <c r="J948" s="259"/>
      <c r="K948" s="259"/>
      <c r="L948" s="263"/>
      <c r="M948" s="264"/>
      <c r="N948" s="265"/>
      <c r="O948" s="265"/>
      <c r="P948" s="265"/>
      <c r="Q948" s="265"/>
      <c r="R948" s="265"/>
      <c r="S948" s="265"/>
      <c r="T948" s="26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7" t="s">
        <v>170</v>
      </c>
      <c r="AU948" s="267" t="s">
        <v>80</v>
      </c>
      <c r="AV948" s="15" t="s">
        <v>80</v>
      </c>
      <c r="AW948" s="15" t="s">
        <v>33</v>
      </c>
      <c r="AX948" s="15" t="s">
        <v>72</v>
      </c>
      <c r="AY948" s="267" t="s">
        <v>157</v>
      </c>
    </row>
    <row r="949" s="13" customFormat="1">
      <c r="A949" s="13"/>
      <c r="B949" s="236"/>
      <c r="C949" s="237"/>
      <c r="D949" s="229" t="s">
        <v>170</v>
      </c>
      <c r="E949" s="238" t="s">
        <v>19</v>
      </c>
      <c r="F949" s="239" t="s">
        <v>890</v>
      </c>
      <c r="G949" s="237"/>
      <c r="H949" s="240">
        <v>4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6" t="s">
        <v>170</v>
      </c>
      <c r="AU949" s="246" t="s">
        <v>80</v>
      </c>
      <c r="AV949" s="13" t="s">
        <v>82</v>
      </c>
      <c r="AW949" s="13" t="s">
        <v>33</v>
      </c>
      <c r="AX949" s="13" t="s">
        <v>72</v>
      </c>
      <c r="AY949" s="246" t="s">
        <v>157</v>
      </c>
    </row>
    <row r="950" s="14" customFormat="1">
      <c r="A950" s="14"/>
      <c r="B950" s="247"/>
      <c r="C950" s="248"/>
      <c r="D950" s="229" t="s">
        <v>170</v>
      </c>
      <c r="E950" s="249" t="s">
        <v>19</v>
      </c>
      <c r="F950" s="250" t="s">
        <v>172</v>
      </c>
      <c r="G950" s="248"/>
      <c r="H950" s="251">
        <v>36</v>
      </c>
      <c r="I950" s="252"/>
      <c r="J950" s="248"/>
      <c r="K950" s="248"/>
      <c r="L950" s="253"/>
      <c r="M950" s="254"/>
      <c r="N950" s="255"/>
      <c r="O950" s="255"/>
      <c r="P950" s="255"/>
      <c r="Q950" s="255"/>
      <c r="R950" s="255"/>
      <c r="S950" s="255"/>
      <c r="T950" s="25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7" t="s">
        <v>170</v>
      </c>
      <c r="AU950" s="257" t="s">
        <v>80</v>
      </c>
      <c r="AV950" s="14" t="s">
        <v>164</v>
      </c>
      <c r="AW950" s="14" t="s">
        <v>33</v>
      </c>
      <c r="AX950" s="14" t="s">
        <v>80</v>
      </c>
      <c r="AY950" s="257" t="s">
        <v>157</v>
      </c>
    </row>
    <row r="951" s="2" customFormat="1" ht="16.5" customHeight="1">
      <c r="A951" s="41"/>
      <c r="B951" s="42"/>
      <c r="C951" s="216" t="s">
        <v>891</v>
      </c>
      <c r="D951" s="216" t="s">
        <v>159</v>
      </c>
      <c r="E951" s="217" t="s">
        <v>892</v>
      </c>
      <c r="F951" s="218" t="s">
        <v>893</v>
      </c>
      <c r="G951" s="219" t="s">
        <v>882</v>
      </c>
      <c r="H951" s="220">
        <v>8</v>
      </c>
      <c r="I951" s="221"/>
      <c r="J951" s="222">
        <f>ROUND(I951*H951,2)</f>
        <v>0</v>
      </c>
      <c r="K951" s="218" t="s">
        <v>163</v>
      </c>
      <c r="L951" s="47"/>
      <c r="M951" s="223" t="s">
        <v>19</v>
      </c>
      <c r="N951" s="224" t="s">
        <v>43</v>
      </c>
      <c r="O951" s="87"/>
      <c r="P951" s="225">
        <f>O951*H951</f>
        <v>0</v>
      </c>
      <c r="Q951" s="225">
        <v>0</v>
      </c>
      <c r="R951" s="225">
        <f>Q951*H951</f>
        <v>0</v>
      </c>
      <c r="S951" s="225">
        <v>0</v>
      </c>
      <c r="T951" s="226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7" t="s">
        <v>522</v>
      </c>
      <c r="AT951" s="227" t="s">
        <v>159</v>
      </c>
      <c r="AU951" s="227" t="s">
        <v>80</v>
      </c>
      <c r="AY951" s="20" t="s">
        <v>157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20" t="s">
        <v>80</v>
      </c>
      <c r="BK951" s="228">
        <f>ROUND(I951*H951,2)</f>
        <v>0</v>
      </c>
      <c r="BL951" s="20" t="s">
        <v>522</v>
      </c>
      <c r="BM951" s="227" t="s">
        <v>894</v>
      </c>
    </row>
    <row r="952" s="2" customFormat="1">
      <c r="A952" s="41"/>
      <c r="B952" s="42"/>
      <c r="C952" s="43"/>
      <c r="D952" s="229" t="s">
        <v>166</v>
      </c>
      <c r="E952" s="43"/>
      <c r="F952" s="230" t="s">
        <v>895</v>
      </c>
      <c r="G952" s="43"/>
      <c r="H952" s="43"/>
      <c r="I952" s="231"/>
      <c r="J952" s="43"/>
      <c r="K952" s="43"/>
      <c r="L952" s="47"/>
      <c r="M952" s="232"/>
      <c r="N952" s="233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166</v>
      </c>
      <c r="AU952" s="20" t="s">
        <v>80</v>
      </c>
    </row>
    <row r="953" s="2" customFormat="1">
      <c r="A953" s="41"/>
      <c r="B953" s="42"/>
      <c r="C953" s="43"/>
      <c r="D953" s="234" t="s">
        <v>168</v>
      </c>
      <c r="E953" s="43"/>
      <c r="F953" s="235" t="s">
        <v>896</v>
      </c>
      <c r="G953" s="43"/>
      <c r="H953" s="43"/>
      <c r="I953" s="231"/>
      <c r="J953" s="43"/>
      <c r="K953" s="43"/>
      <c r="L953" s="47"/>
      <c r="M953" s="232"/>
      <c r="N953" s="233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168</v>
      </c>
      <c r="AU953" s="20" t="s">
        <v>80</v>
      </c>
    </row>
    <row r="954" s="15" customFormat="1">
      <c r="A954" s="15"/>
      <c r="B954" s="258"/>
      <c r="C954" s="259"/>
      <c r="D954" s="229" t="s">
        <v>170</v>
      </c>
      <c r="E954" s="260" t="s">
        <v>19</v>
      </c>
      <c r="F954" s="261" t="s">
        <v>897</v>
      </c>
      <c r="G954" s="259"/>
      <c r="H954" s="260" t="s">
        <v>19</v>
      </c>
      <c r="I954" s="262"/>
      <c r="J954" s="259"/>
      <c r="K954" s="259"/>
      <c r="L954" s="263"/>
      <c r="M954" s="264"/>
      <c r="N954" s="265"/>
      <c r="O954" s="265"/>
      <c r="P954" s="265"/>
      <c r="Q954" s="265"/>
      <c r="R954" s="265"/>
      <c r="S954" s="265"/>
      <c r="T954" s="26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7" t="s">
        <v>170</v>
      </c>
      <c r="AU954" s="267" t="s">
        <v>80</v>
      </c>
      <c r="AV954" s="15" t="s">
        <v>80</v>
      </c>
      <c r="AW954" s="15" t="s">
        <v>33</v>
      </c>
      <c r="AX954" s="15" t="s">
        <v>72</v>
      </c>
      <c r="AY954" s="267" t="s">
        <v>157</v>
      </c>
    </row>
    <row r="955" s="13" customFormat="1">
      <c r="A955" s="13"/>
      <c r="B955" s="236"/>
      <c r="C955" s="237"/>
      <c r="D955" s="229" t="s">
        <v>170</v>
      </c>
      <c r="E955" s="238" t="s">
        <v>19</v>
      </c>
      <c r="F955" s="239" t="s">
        <v>898</v>
      </c>
      <c r="G955" s="237"/>
      <c r="H955" s="240">
        <v>8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170</v>
      </c>
      <c r="AU955" s="246" t="s">
        <v>80</v>
      </c>
      <c r="AV955" s="13" t="s">
        <v>82</v>
      </c>
      <c r="AW955" s="13" t="s">
        <v>33</v>
      </c>
      <c r="AX955" s="13" t="s">
        <v>72</v>
      </c>
      <c r="AY955" s="246" t="s">
        <v>157</v>
      </c>
    </row>
    <row r="956" s="14" customFormat="1">
      <c r="A956" s="14"/>
      <c r="B956" s="247"/>
      <c r="C956" s="248"/>
      <c r="D956" s="229" t="s">
        <v>170</v>
      </c>
      <c r="E956" s="249" t="s">
        <v>19</v>
      </c>
      <c r="F956" s="250" t="s">
        <v>172</v>
      </c>
      <c r="G956" s="248"/>
      <c r="H956" s="251">
        <v>8</v>
      </c>
      <c r="I956" s="252"/>
      <c r="J956" s="248"/>
      <c r="K956" s="248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170</v>
      </c>
      <c r="AU956" s="257" t="s">
        <v>80</v>
      </c>
      <c r="AV956" s="14" t="s">
        <v>164</v>
      </c>
      <c r="AW956" s="14" t="s">
        <v>33</v>
      </c>
      <c r="AX956" s="14" t="s">
        <v>80</v>
      </c>
      <c r="AY956" s="257" t="s">
        <v>157</v>
      </c>
    </row>
    <row r="957" s="2" customFormat="1" ht="21.75" customHeight="1">
      <c r="A957" s="41"/>
      <c r="B957" s="42"/>
      <c r="C957" s="216" t="s">
        <v>899</v>
      </c>
      <c r="D957" s="216" t="s">
        <v>159</v>
      </c>
      <c r="E957" s="217" t="s">
        <v>900</v>
      </c>
      <c r="F957" s="218" t="s">
        <v>901</v>
      </c>
      <c r="G957" s="219" t="s">
        <v>882</v>
      </c>
      <c r="H957" s="220">
        <v>2</v>
      </c>
      <c r="I957" s="221"/>
      <c r="J957" s="222">
        <f>ROUND(I957*H957,2)</f>
        <v>0</v>
      </c>
      <c r="K957" s="218" t="s">
        <v>163</v>
      </c>
      <c r="L957" s="47"/>
      <c r="M957" s="223" t="s">
        <v>19</v>
      </c>
      <c r="N957" s="224" t="s">
        <v>43</v>
      </c>
      <c r="O957" s="87"/>
      <c r="P957" s="225">
        <f>O957*H957</f>
        <v>0</v>
      </c>
      <c r="Q957" s="225">
        <v>0</v>
      </c>
      <c r="R957" s="225">
        <f>Q957*H957</f>
        <v>0</v>
      </c>
      <c r="S957" s="225">
        <v>0</v>
      </c>
      <c r="T957" s="226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7" t="s">
        <v>295</v>
      </c>
      <c r="AT957" s="227" t="s">
        <v>159</v>
      </c>
      <c r="AU957" s="227" t="s">
        <v>80</v>
      </c>
      <c r="AY957" s="20" t="s">
        <v>157</v>
      </c>
      <c r="BE957" s="228">
        <f>IF(N957="základní",J957,0)</f>
        <v>0</v>
      </c>
      <c r="BF957" s="228">
        <f>IF(N957="snížená",J957,0)</f>
        <v>0</v>
      </c>
      <c r="BG957" s="228">
        <f>IF(N957="zákl. přenesená",J957,0)</f>
        <v>0</v>
      </c>
      <c r="BH957" s="228">
        <f>IF(N957="sníž. přenesená",J957,0)</f>
        <v>0</v>
      </c>
      <c r="BI957" s="228">
        <f>IF(N957="nulová",J957,0)</f>
        <v>0</v>
      </c>
      <c r="BJ957" s="20" t="s">
        <v>80</v>
      </c>
      <c r="BK957" s="228">
        <f>ROUND(I957*H957,2)</f>
        <v>0</v>
      </c>
      <c r="BL957" s="20" t="s">
        <v>295</v>
      </c>
      <c r="BM957" s="227" t="s">
        <v>902</v>
      </c>
    </row>
    <row r="958" s="2" customFormat="1">
      <c r="A958" s="41"/>
      <c r="B958" s="42"/>
      <c r="C958" s="43"/>
      <c r="D958" s="229" t="s">
        <v>166</v>
      </c>
      <c r="E958" s="43"/>
      <c r="F958" s="230" t="s">
        <v>903</v>
      </c>
      <c r="G958" s="43"/>
      <c r="H958" s="43"/>
      <c r="I958" s="231"/>
      <c r="J958" s="43"/>
      <c r="K958" s="43"/>
      <c r="L958" s="47"/>
      <c r="M958" s="232"/>
      <c r="N958" s="233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166</v>
      </c>
      <c r="AU958" s="20" t="s">
        <v>80</v>
      </c>
    </row>
    <row r="959" s="2" customFormat="1">
      <c r="A959" s="41"/>
      <c r="B959" s="42"/>
      <c r="C959" s="43"/>
      <c r="D959" s="234" t="s">
        <v>168</v>
      </c>
      <c r="E959" s="43"/>
      <c r="F959" s="235" t="s">
        <v>904</v>
      </c>
      <c r="G959" s="43"/>
      <c r="H959" s="43"/>
      <c r="I959" s="231"/>
      <c r="J959" s="43"/>
      <c r="K959" s="43"/>
      <c r="L959" s="47"/>
      <c r="M959" s="232"/>
      <c r="N959" s="233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168</v>
      </c>
      <c r="AU959" s="20" t="s">
        <v>80</v>
      </c>
    </row>
    <row r="960" s="15" customFormat="1">
      <c r="A960" s="15"/>
      <c r="B960" s="258"/>
      <c r="C960" s="259"/>
      <c r="D960" s="229" t="s">
        <v>170</v>
      </c>
      <c r="E960" s="260" t="s">
        <v>19</v>
      </c>
      <c r="F960" s="261" t="s">
        <v>905</v>
      </c>
      <c r="G960" s="259"/>
      <c r="H960" s="260" t="s">
        <v>19</v>
      </c>
      <c r="I960" s="262"/>
      <c r="J960" s="259"/>
      <c r="K960" s="259"/>
      <c r="L960" s="263"/>
      <c r="M960" s="264"/>
      <c r="N960" s="265"/>
      <c r="O960" s="265"/>
      <c r="P960" s="265"/>
      <c r="Q960" s="265"/>
      <c r="R960" s="265"/>
      <c r="S960" s="265"/>
      <c r="T960" s="266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7" t="s">
        <v>170</v>
      </c>
      <c r="AU960" s="267" t="s">
        <v>80</v>
      </c>
      <c r="AV960" s="15" t="s">
        <v>80</v>
      </c>
      <c r="AW960" s="15" t="s">
        <v>33</v>
      </c>
      <c r="AX960" s="15" t="s">
        <v>72</v>
      </c>
      <c r="AY960" s="267" t="s">
        <v>157</v>
      </c>
    </row>
    <row r="961" s="13" customFormat="1">
      <c r="A961" s="13"/>
      <c r="B961" s="236"/>
      <c r="C961" s="237"/>
      <c r="D961" s="229" t="s">
        <v>170</v>
      </c>
      <c r="E961" s="238" t="s">
        <v>19</v>
      </c>
      <c r="F961" s="239" t="s">
        <v>906</v>
      </c>
      <c r="G961" s="237"/>
      <c r="H961" s="240">
        <v>2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170</v>
      </c>
      <c r="AU961" s="246" t="s">
        <v>80</v>
      </c>
      <c r="AV961" s="13" t="s">
        <v>82</v>
      </c>
      <c r="AW961" s="13" t="s">
        <v>33</v>
      </c>
      <c r="AX961" s="13" t="s">
        <v>72</v>
      </c>
      <c r="AY961" s="246" t="s">
        <v>157</v>
      </c>
    </row>
    <row r="962" s="14" customFormat="1">
      <c r="A962" s="14"/>
      <c r="B962" s="247"/>
      <c r="C962" s="248"/>
      <c r="D962" s="229" t="s">
        <v>170</v>
      </c>
      <c r="E962" s="249" t="s">
        <v>19</v>
      </c>
      <c r="F962" s="250" t="s">
        <v>172</v>
      </c>
      <c r="G962" s="248"/>
      <c r="H962" s="251">
        <v>2</v>
      </c>
      <c r="I962" s="252"/>
      <c r="J962" s="248"/>
      <c r="K962" s="248"/>
      <c r="L962" s="253"/>
      <c r="M962" s="289"/>
      <c r="N962" s="290"/>
      <c r="O962" s="290"/>
      <c r="P962" s="290"/>
      <c r="Q962" s="290"/>
      <c r="R962" s="290"/>
      <c r="S962" s="290"/>
      <c r="T962" s="29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7" t="s">
        <v>170</v>
      </c>
      <c r="AU962" s="257" t="s">
        <v>80</v>
      </c>
      <c r="AV962" s="14" t="s">
        <v>164</v>
      </c>
      <c r="AW962" s="14" t="s">
        <v>33</v>
      </c>
      <c r="AX962" s="14" t="s">
        <v>80</v>
      </c>
      <c r="AY962" s="257" t="s">
        <v>157</v>
      </c>
    </row>
    <row r="963" s="2" customFormat="1" ht="6.96" customHeight="1">
      <c r="A963" s="41"/>
      <c r="B963" s="62"/>
      <c r="C963" s="63"/>
      <c r="D963" s="63"/>
      <c r="E963" s="63"/>
      <c r="F963" s="63"/>
      <c r="G963" s="63"/>
      <c r="H963" s="63"/>
      <c r="I963" s="63"/>
      <c r="J963" s="63"/>
      <c r="K963" s="63"/>
      <c r="L963" s="47"/>
      <c r="M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</sheetData>
  <sheetProtection sheet="1" autoFilter="0" formatColumns="0" formatRows="0" objects="1" scenarios="1" spinCount="100000" saltValue="F+S/uj2i03YSu7YUuAedR6PEZbfZEz63jkJIQUK31n8bqGk1f/M+mE6ZkkNlQyndBcdzqJdrXpGPlhYZY/dVxQ==" hashValue="XabXSFdIN3fj89m04CnrTw4+NHf1YcIPZuZrn3DSL5aa9v1zG7PSzkadqOFFnw5LrD2U6kxjTkeqHBGaQm1DGw==" algorithmName="SHA-512" password="C675"/>
  <autoFilter ref="C106:K962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3212811"/>
    <hyperlink ref="F117" r:id="rId2" display="https://podminky.urs.cz/item/CS_URS_2024_02/162751117"/>
    <hyperlink ref="F120" r:id="rId3" display="https://podminky.urs.cz/item/CS_URS_2024_02/162751119"/>
    <hyperlink ref="F124" r:id="rId4" display="https://podminky.urs.cz/item/CS_URS_2024_02/167111101"/>
    <hyperlink ref="F127" r:id="rId5" display="https://podminky.urs.cz/item/CS_URS_2024_02/171201221"/>
    <hyperlink ref="F132" r:id="rId6" display="https://podminky.urs.cz/item/CS_URS_2024_02/275313611"/>
    <hyperlink ref="F138" r:id="rId7" display="https://podminky.urs.cz/item/CS_URS_2024_02/310239211"/>
    <hyperlink ref="F144" r:id="rId8" display="https://podminky.urs.cz/item/CS_URS_2024_02/317944321"/>
    <hyperlink ref="F150" r:id="rId9" display="https://podminky.urs.cz/item/CS_URS_2024_02/342272225"/>
    <hyperlink ref="F165" r:id="rId10" display="https://podminky.urs.cz/item/CS_URS_2024_02/342291111"/>
    <hyperlink ref="F178" r:id="rId11" display="https://podminky.urs.cz/item/CS_URS_2024_02/342291121"/>
    <hyperlink ref="F192" r:id="rId12" display="https://podminky.urs.cz/item/CS_URS_2024_02/612325225"/>
    <hyperlink ref="F197" r:id="rId13" display="https://podminky.urs.cz/item/CS_URS_2024_02/622221023"/>
    <hyperlink ref="F205" r:id="rId14" display="https://podminky.urs.cz/item/CS_URS_2024_02/622525105"/>
    <hyperlink ref="F211" r:id="rId15" display="https://podminky.urs.cz/item/CS_URS_2024_02/642942111"/>
    <hyperlink ref="F218" r:id="rId16" display="https://podminky.urs.cz/item/CS_URS_2024_02/642945111"/>
    <hyperlink ref="F227" r:id="rId17" display="https://podminky.urs.cz/item/CS_URS_2024_02/949111112"/>
    <hyperlink ref="F230" r:id="rId18" display="https://podminky.urs.cz/item/CS_URS_2024_02/949111212"/>
    <hyperlink ref="F234" r:id="rId19" display="https://podminky.urs.cz/item/CS_URS_2024_02/949111812"/>
    <hyperlink ref="F238" r:id="rId20" display="https://podminky.urs.cz/item/CS_URS_2024_02/952901111"/>
    <hyperlink ref="F242" r:id="rId21" display="https://podminky.urs.cz/item/CS_URS_2024_02/962031132"/>
    <hyperlink ref="F254" r:id="rId22" display="https://podminky.urs.cz/item/CS_URS_2024_02/962032230"/>
    <hyperlink ref="F263" r:id="rId23" display="https://podminky.urs.cz/item/CS_URS_2024_02/962032231"/>
    <hyperlink ref="F269" r:id="rId24" display="https://podminky.urs.cz/item/CS_URS_2024_02/965081213"/>
    <hyperlink ref="F282" r:id="rId25" display="https://podminky.urs.cz/item/CS_URS_2024_02/968072455"/>
    <hyperlink ref="F289" r:id="rId26" display="https://podminky.urs.cz/item/CS_URS_2024_02/968062375"/>
    <hyperlink ref="F296" r:id="rId27" display="https://podminky.urs.cz/item/CS_URS_2024_02/974031154"/>
    <hyperlink ref="F301" r:id="rId28" display="https://podminky.urs.cz/item/CS_URS_2024_02/978059541"/>
    <hyperlink ref="F316" r:id="rId29" display="https://podminky.urs.cz/item/CS_URS_2024_02/997013211"/>
    <hyperlink ref="F319" r:id="rId30" display="https://podminky.urs.cz/item/CS_URS_2024_02/997013501"/>
    <hyperlink ref="F322" r:id="rId31" display="https://podminky.urs.cz/item/CS_URS_2024_02/997013509"/>
    <hyperlink ref="F326" r:id="rId32" display="https://podminky.urs.cz/item/CS_URS_2024_02/997013871"/>
    <hyperlink ref="F330" r:id="rId33" display="https://podminky.urs.cz/item/CS_URS_2024_02/998018001"/>
    <hyperlink ref="F340" r:id="rId34" display="https://podminky.urs.cz/item/CS_URS_2024_02/998725121"/>
    <hyperlink ref="F344" r:id="rId35" display="https://podminky.urs.cz/item/CS_URS_2024_02/751398024"/>
    <hyperlink ref="F352" r:id="rId36" display="https://podminky.urs.cz/item/CS_URS_2024_02/998751121"/>
    <hyperlink ref="F360" r:id="rId37" display="https://podminky.urs.cz/item/CS_URS_2024_02/998762121"/>
    <hyperlink ref="F364" r:id="rId38" display="https://podminky.urs.cz/item/CS_URS_2024_02/763121426"/>
    <hyperlink ref="F370" r:id="rId39" display="https://podminky.urs.cz/item/CS_URS_2024_02/766621211"/>
    <hyperlink ref="F377" r:id="rId40" display="https://podminky.urs.cz/item/CS_URS_2024_02/766660001"/>
    <hyperlink ref="F393" r:id="rId41" display="https://podminky.urs.cz/item/CS_URS_2024_02/998766121"/>
    <hyperlink ref="F397" r:id="rId42" display="https://podminky.urs.cz/item/CS_URS_2024_02/767154110"/>
    <hyperlink ref="F407" r:id="rId43" display="https://podminky.urs.cz/item/CS_URS_2024_02/767210161"/>
    <hyperlink ref="F412" r:id="rId44" display="https://podminky.urs.cz/item/CS_URS_2024_02/767211801"/>
    <hyperlink ref="F417" r:id="rId45" display="https://podminky.urs.cz/item/CS_URS_2024_02/998767121"/>
    <hyperlink ref="F421" r:id="rId46" display="https://podminky.urs.cz/item/CS_URS_2024_02/771111011"/>
    <hyperlink ref="F434" r:id="rId47" display="https://podminky.urs.cz/item/CS_URS_2024_02/771121011"/>
    <hyperlink ref="F439" r:id="rId48" display="https://podminky.urs.cz/item/CS_URS_2024_02/771151011"/>
    <hyperlink ref="F444" r:id="rId49" display="https://podminky.urs.cz/item/CS_URS_2024_02/771574415"/>
    <hyperlink ref="F451" r:id="rId50" display="https://podminky.urs.cz/item/CS_URS_2024_02/771591112"/>
    <hyperlink ref="F456" r:id="rId51" display="https://podminky.urs.cz/item/CS_URS_2024_02/998771121"/>
    <hyperlink ref="F460" r:id="rId52" display="https://podminky.urs.cz/item/CS_URS_2024_02/776111311"/>
    <hyperlink ref="F504" r:id="rId53" display="https://podminky.urs.cz/item/CS_URS_2024_02/776121112"/>
    <hyperlink ref="F548" r:id="rId54" display="https://podminky.urs.cz/item/CS_URS_2024_02/776141111"/>
    <hyperlink ref="F592" r:id="rId55" display="https://podminky.urs.cz/item/CS_URS_2024_02/776201811"/>
    <hyperlink ref="F634" r:id="rId56" display="https://podminky.urs.cz/item/CS_URS_2024_02/776212111"/>
    <hyperlink ref="F658" r:id="rId57" display="https://podminky.urs.cz/item/CS_URS_2024_02/776251111"/>
    <hyperlink ref="F688" r:id="rId58" display="https://podminky.urs.cz/item/CS_URS_2024_02/776251411"/>
    <hyperlink ref="F692" r:id="rId59" display="https://podminky.urs.cz/item/CS_URS_2024_02/776410811"/>
    <hyperlink ref="F727" r:id="rId60" display="https://podminky.urs.cz/item/CS_URS_2024_02/776411111"/>
    <hyperlink ref="F751" r:id="rId61" display="https://podminky.urs.cz/item/CS_URS_2024_02/776411211"/>
    <hyperlink ref="F779" r:id="rId62" display="https://podminky.urs.cz/item/CS_URS_2024_02/998776121"/>
    <hyperlink ref="F783" r:id="rId63" display="https://podminky.urs.cz/item/CS_URS_2024_02/781111011"/>
    <hyperlink ref="F799" r:id="rId64" display="https://podminky.urs.cz/item/CS_URS_2024_02/781121011"/>
    <hyperlink ref="F804" r:id="rId65" display="https://podminky.urs.cz/item/CS_URS_2024_02/781131112"/>
    <hyperlink ref="F809" r:id="rId66" display="https://podminky.urs.cz/item/CS_URS_2024_02/781151031"/>
    <hyperlink ref="F814" r:id="rId67" display="https://podminky.urs.cz/item/CS_URS_2024_02/781472219"/>
    <hyperlink ref="F834" r:id="rId68" display="https://podminky.urs.cz/item/CS_URS_2024_02/781491021"/>
    <hyperlink ref="F841" r:id="rId69" display="https://podminky.urs.cz/item/CS_URS_2024_02/998781121"/>
    <hyperlink ref="F845" r:id="rId70" display="https://podminky.urs.cz/item/CS_URS_2024_02/783301311"/>
    <hyperlink ref="F852" r:id="rId71" display="https://podminky.urs.cz/item/CS_URS_2024_02/783315101"/>
    <hyperlink ref="F859" r:id="rId72" display="https://podminky.urs.cz/item/CS_URS_2024_02/783317101"/>
    <hyperlink ref="F867" r:id="rId73" display="https://podminky.urs.cz/item/CS_URS_2024_02/784171101"/>
    <hyperlink ref="F915" r:id="rId74" display="https://podminky.urs.cz/item/CS_URS_2024_02/784181101"/>
    <hyperlink ref="F938" r:id="rId75" display="https://podminky.urs.cz/item/CS_URS_2024_02/784221101"/>
    <hyperlink ref="F944" r:id="rId76" display="https://podminky.urs.cz/item/CS_URS_2024_02/HZS2171"/>
    <hyperlink ref="F953" r:id="rId77" display="https://podminky.urs.cz/item/CS_URS_2024_02/HZS2231"/>
    <hyperlink ref="F959" r:id="rId78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103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Transformace Dětského domova Trnová a Zařízení vyžadující okamžitou pomoc Delfínek při DD Trnová, Trnová č.p. 200</v>
      </c>
      <c r="F7" s="146"/>
      <c r="G7" s="146"/>
      <c r="H7" s="146"/>
      <c r="L7" s="23"/>
    </row>
    <row r="8" s="1" customFormat="1" ht="12" customHeight="1">
      <c r="B8" s="23"/>
      <c r="D8" s="146" t="s">
        <v>108</v>
      </c>
      <c r="L8" s="23"/>
    </row>
    <row r="9" s="2" customFormat="1" ht="16.5" customHeight="1">
      <c r="A9" s="41"/>
      <c r="B9" s="47"/>
      <c r="C9" s="41"/>
      <c r="D9" s="41"/>
      <c r="E9" s="147" t="s">
        <v>907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908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30. 7. 2024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1"/>
      <c r="B29" s="152"/>
      <c r="C29" s="151"/>
      <c r="D29" s="151"/>
      <c r="E29" s="153" t="s">
        <v>37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ROUND((SUM(BE90:BE233)),  2)</f>
        <v>0</v>
      </c>
      <c r="G35" s="41"/>
      <c r="H35" s="41"/>
      <c r="I35" s="161">
        <v>0.20999999999999999</v>
      </c>
      <c r="J35" s="160">
        <f>ROUND(((SUM(BE90:BE233))*I35),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ROUND((SUM(BF90:BF233)),  2)</f>
        <v>0</v>
      </c>
      <c r="G36" s="41"/>
      <c r="H36" s="41"/>
      <c r="I36" s="161">
        <v>0.12</v>
      </c>
      <c r="J36" s="160">
        <f>ROUND(((SUM(BF90:BF233))*I36),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ROUND((SUM(BG90:BG233)),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ROUND((SUM(BH90:BH233)),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ROUND((SUM(BI90:BI233)),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3" t="str">
        <f>E7</f>
        <v>Transformace Dětského domova Trnová a Zařízení vyžadující okamžitou pomoc Delfínek při DD Trnová, Trnová č.p. 200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907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908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D.1.4.1. - Zařízení elektroinstalací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DD Trnová ZDVOP</v>
      </c>
      <c r="G56" s="43"/>
      <c r="H56" s="43"/>
      <c r="I56" s="35" t="s">
        <v>23</v>
      </c>
      <c r="J56" s="75" t="str">
        <f>IF(J14="","",J14)</f>
        <v>30. 7. 2024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Dětský domov Trnová příspěvková organizace</v>
      </c>
      <c r="G58" s="43"/>
      <c r="H58" s="43"/>
      <c r="I58" s="35" t="s">
        <v>31</v>
      </c>
      <c r="J58" s="39" t="str">
        <f>E23</f>
        <v>PLANSTAV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Jirka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111</v>
      </c>
      <c r="D61" s="175"/>
      <c r="E61" s="175"/>
      <c r="F61" s="175"/>
      <c r="G61" s="175"/>
      <c r="H61" s="175"/>
      <c r="I61" s="175"/>
      <c r="J61" s="176" t="s">
        <v>112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113</v>
      </c>
    </row>
    <row r="64" s="9" customFormat="1" ht="24.96" customHeight="1">
      <c r="A64" s="9"/>
      <c r="B64" s="178"/>
      <c r="C64" s="179"/>
      <c r="D64" s="180" t="s">
        <v>910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911</v>
      </c>
      <c r="E65" s="181"/>
      <c r="F65" s="181"/>
      <c r="G65" s="181"/>
      <c r="H65" s="181"/>
      <c r="I65" s="181"/>
      <c r="J65" s="182">
        <f>J102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912</v>
      </c>
      <c r="E66" s="181"/>
      <c r="F66" s="181"/>
      <c r="G66" s="181"/>
      <c r="H66" s="181"/>
      <c r="I66" s="181"/>
      <c r="J66" s="182">
        <f>J171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913</v>
      </c>
      <c r="E67" s="181"/>
      <c r="F67" s="181"/>
      <c r="G67" s="181"/>
      <c r="H67" s="181"/>
      <c r="I67" s="181"/>
      <c r="J67" s="182">
        <f>J228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914</v>
      </c>
      <c r="E68" s="181"/>
      <c r="F68" s="181"/>
      <c r="G68" s="181"/>
      <c r="H68" s="181"/>
      <c r="I68" s="181"/>
      <c r="J68" s="182">
        <f>J231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6.25" customHeight="1">
      <c r="A78" s="41"/>
      <c r="B78" s="42"/>
      <c r="C78" s="43"/>
      <c r="D78" s="43"/>
      <c r="E78" s="173" t="str">
        <f>E7</f>
        <v>Transformace Dětského domova Trnová a Zařízení vyžadující okamžitou pomoc Delfínek při DD Trnová, Trnová č.p. 200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108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907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908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D.1.4.1. - Zařízení elektroinstalací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DD Trnová ZDVOP</v>
      </c>
      <c r="G84" s="43"/>
      <c r="H84" s="43"/>
      <c r="I84" s="35" t="s">
        <v>23</v>
      </c>
      <c r="J84" s="75" t="str">
        <f>IF(J14="","",J14)</f>
        <v>30. 7. 2024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Dětský domov Trnová příspěvková organizace</v>
      </c>
      <c r="G86" s="43"/>
      <c r="H86" s="43"/>
      <c r="I86" s="35" t="s">
        <v>31</v>
      </c>
      <c r="J86" s="39" t="str">
        <f>E23</f>
        <v>PLANSTAV a.s.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34</v>
      </c>
      <c r="J87" s="39" t="str">
        <f>E26</f>
        <v>Michal Jirka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143</v>
      </c>
      <c r="D89" s="192" t="s">
        <v>57</v>
      </c>
      <c r="E89" s="192" t="s">
        <v>53</v>
      </c>
      <c r="F89" s="192" t="s">
        <v>54</v>
      </c>
      <c r="G89" s="192" t="s">
        <v>144</v>
      </c>
      <c r="H89" s="192" t="s">
        <v>145</v>
      </c>
      <c r="I89" s="192" t="s">
        <v>146</v>
      </c>
      <c r="J89" s="192" t="s">
        <v>112</v>
      </c>
      <c r="K89" s="193" t="s">
        <v>147</v>
      </c>
      <c r="L89" s="194"/>
      <c r="M89" s="95" t="s">
        <v>19</v>
      </c>
      <c r="N89" s="96" t="s">
        <v>42</v>
      </c>
      <c r="O89" s="96" t="s">
        <v>148</v>
      </c>
      <c r="P89" s="96" t="s">
        <v>149</v>
      </c>
      <c r="Q89" s="96" t="s">
        <v>150</v>
      </c>
      <c r="R89" s="96" t="s">
        <v>151</v>
      </c>
      <c r="S89" s="96" t="s">
        <v>152</v>
      </c>
      <c r="T89" s="97" t="s">
        <v>153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154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P91+P102+P171+P228+P231</f>
        <v>0</v>
      </c>
      <c r="Q90" s="99"/>
      <c r="R90" s="197">
        <f>R91+R102+R171+R228+R231</f>
        <v>0</v>
      </c>
      <c r="S90" s="99"/>
      <c r="T90" s="198">
        <f>T91+T102+T171+T228+T231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113</v>
      </c>
      <c r="BK90" s="199">
        <f>BK91+BK102+BK171+BK228+BK231</f>
        <v>0</v>
      </c>
    </row>
    <row r="91" s="12" customFormat="1" ht="25.92" customHeight="1">
      <c r="A91" s="12"/>
      <c r="B91" s="200"/>
      <c r="C91" s="201"/>
      <c r="D91" s="202" t="s">
        <v>71</v>
      </c>
      <c r="E91" s="203" t="s">
        <v>915</v>
      </c>
      <c r="F91" s="203" t="s">
        <v>916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SUM(P92:P101)</f>
        <v>0</v>
      </c>
      <c r="Q91" s="208"/>
      <c r="R91" s="209">
        <f>SUM(R92:R101)</f>
        <v>0</v>
      </c>
      <c r="S91" s="208"/>
      <c r="T91" s="210">
        <f>SUM(T92:T101)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72</v>
      </c>
      <c r="AY91" s="211" t="s">
        <v>157</v>
      </c>
      <c r="BK91" s="213">
        <f>SUM(BK92:BK101)</f>
        <v>0</v>
      </c>
    </row>
    <row r="92" s="2" customFormat="1" ht="24.15" customHeight="1">
      <c r="A92" s="41"/>
      <c r="B92" s="42"/>
      <c r="C92" s="268" t="s">
        <v>80</v>
      </c>
      <c r="D92" s="268" t="s">
        <v>281</v>
      </c>
      <c r="E92" s="269" t="s">
        <v>917</v>
      </c>
      <c r="F92" s="270" t="s">
        <v>918</v>
      </c>
      <c r="G92" s="271" t="s">
        <v>266</v>
      </c>
      <c r="H92" s="272">
        <v>9</v>
      </c>
      <c r="I92" s="273"/>
      <c r="J92" s="274">
        <f>ROUND(I92*H92,2)</f>
        <v>0</v>
      </c>
      <c r="K92" s="270" t="s">
        <v>19</v>
      </c>
      <c r="L92" s="275"/>
      <c r="M92" s="276" t="s">
        <v>19</v>
      </c>
      <c r="N92" s="277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215</v>
      </c>
      <c r="AT92" s="227" t="s">
        <v>281</v>
      </c>
      <c r="AU92" s="227" t="s">
        <v>80</v>
      </c>
      <c r="AY92" s="20" t="s">
        <v>157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164</v>
      </c>
      <c r="BM92" s="227" t="s">
        <v>82</v>
      </c>
    </row>
    <row r="93" s="2" customFormat="1">
      <c r="A93" s="41"/>
      <c r="B93" s="42"/>
      <c r="C93" s="43"/>
      <c r="D93" s="229" t="s">
        <v>166</v>
      </c>
      <c r="E93" s="43"/>
      <c r="F93" s="230" t="s">
        <v>918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166</v>
      </c>
      <c r="AU93" s="20" t="s">
        <v>80</v>
      </c>
    </row>
    <row r="94" s="2" customFormat="1" ht="24.15" customHeight="1">
      <c r="A94" s="41"/>
      <c r="B94" s="42"/>
      <c r="C94" s="268" t="s">
        <v>82</v>
      </c>
      <c r="D94" s="268" t="s">
        <v>281</v>
      </c>
      <c r="E94" s="269" t="s">
        <v>919</v>
      </c>
      <c r="F94" s="270" t="s">
        <v>920</v>
      </c>
      <c r="G94" s="271" t="s">
        <v>266</v>
      </c>
      <c r="H94" s="272">
        <v>6</v>
      </c>
      <c r="I94" s="273"/>
      <c r="J94" s="274">
        <f>ROUND(I94*H94,2)</f>
        <v>0</v>
      </c>
      <c r="K94" s="270" t="s">
        <v>19</v>
      </c>
      <c r="L94" s="275"/>
      <c r="M94" s="276" t="s">
        <v>19</v>
      </c>
      <c r="N94" s="277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215</v>
      </c>
      <c r="AT94" s="227" t="s">
        <v>281</v>
      </c>
      <c r="AU94" s="227" t="s">
        <v>80</v>
      </c>
      <c r="AY94" s="20" t="s">
        <v>157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164</v>
      </c>
      <c r="BM94" s="227" t="s">
        <v>164</v>
      </c>
    </row>
    <row r="95" s="2" customFormat="1">
      <c r="A95" s="41"/>
      <c r="B95" s="42"/>
      <c r="C95" s="43"/>
      <c r="D95" s="229" t="s">
        <v>166</v>
      </c>
      <c r="E95" s="43"/>
      <c r="F95" s="230" t="s">
        <v>920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166</v>
      </c>
      <c r="AU95" s="20" t="s">
        <v>80</v>
      </c>
    </row>
    <row r="96" s="2" customFormat="1" ht="24.15" customHeight="1">
      <c r="A96" s="41"/>
      <c r="B96" s="42"/>
      <c r="C96" s="268" t="s">
        <v>178</v>
      </c>
      <c r="D96" s="268" t="s">
        <v>281</v>
      </c>
      <c r="E96" s="269" t="s">
        <v>921</v>
      </c>
      <c r="F96" s="270" t="s">
        <v>922</v>
      </c>
      <c r="G96" s="271" t="s">
        <v>266</v>
      </c>
      <c r="H96" s="272">
        <v>6</v>
      </c>
      <c r="I96" s="273"/>
      <c r="J96" s="274">
        <f>ROUND(I96*H96,2)</f>
        <v>0</v>
      </c>
      <c r="K96" s="270" t="s">
        <v>19</v>
      </c>
      <c r="L96" s="275"/>
      <c r="M96" s="276" t="s">
        <v>19</v>
      </c>
      <c r="N96" s="277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215</v>
      </c>
      <c r="AT96" s="227" t="s">
        <v>281</v>
      </c>
      <c r="AU96" s="227" t="s">
        <v>80</v>
      </c>
      <c r="AY96" s="20" t="s">
        <v>157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164</v>
      </c>
      <c r="BM96" s="227" t="s">
        <v>199</v>
      </c>
    </row>
    <row r="97" s="2" customFormat="1">
      <c r="A97" s="41"/>
      <c r="B97" s="42"/>
      <c r="C97" s="43"/>
      <c r="D97" s="229" t="s">
        <v>166</v>
      </c>
      <c r="E97" s="43"/>
      <c r="F97" s="230" t="s">
        <v>922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166</v>
      </c>
      <c r="AU97" s="20" t="s">
        <v>80</v>
      </c>
    </row>
    <row r="98" s="2" customFormat="1" ht="24.15" customHeight="1">
      <c r="A98" s="41"/>
      <c r="B98" s="42"/>
      <c r="C98" s="268" t="s">
        <v>164</v>
      </c>
      <c r="D98" s="268" t="s">
        <v>281</v>
      </c>
      <c r="E98" s="269" t="s">
        <v>923</v>
      </c>
      <c r="F98" s="270" t="s">
        <v>924</v>
      </c>
      <c r="G98" s="271" t="s">
        <v>266</v>
      </c>
      <c r="H98" s="272">
        <v>1</v>
      </c>
      <c r="I98" s="273"/>
      <c r="J98" s="274">
        <f>ROUND(I98*H98,2)</f>
        <v>0</v>
      </c>
      <c r="K98" s="270" t="s">
        <v>19</v>
      </c>
      <c r="L98" s="275"/>
      <c r="M98" s="276" t="s">
        <v>19</v>
      </c>
      <c r="N98" s="277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215</v>
      </c>
      <c r="AT98" s="227" t="s">
        <v>281</v>
      </c>
      <c r="AU98" s="227" t="s">
        <v>80</v>
      </c>
      <c r="AY98" s="20" t="s">
        <v>157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164</v>
      </c>
      <c r="BM98" s="227" t="s">
        <v>215</v>
      </c>
    </row>
    <row r="99" s="2" customFormat="1">
      <c r="A99" s="41"/>
      <c r="B99" s="42"/>
      <c r="C99" s="43"/>
      <c r="D99" s="229" t="s">
        <v>166</v>
      </c>
      <c r="E99" s="43"/>
      <c r="F99" s="230" t="s">
        <v>924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166</v>
      </c>
      <c r="AU99" s="20" t="s">
        <v>80</v>
      </c>
    </row>
    <row r="100" s="2" customFormat="1" ht="24.15" customHeight="1">
      <c r="A100" s="41"/>
      <c r="B100" s="42"/>
      <c r="C100" s="268" t="s">
        <v>190</v>
      </c>
      <c r="D100" s="268" t="s">
        <v>281</v>
      </c>
      <c r="E100" s="269" t="s">
        <v>925</v>
      </c>
      <c r="F100" s="270" t="s">
        <v>926</v>
      </c>
      <c r="G100" s="271" t="s">
        <v>266</v>
      </c>
      <c r="H100" s="272">
        <v>6</v>
      </c>
      <c r="I100" s="273"/>
      <c r="J100" s="274">
        <f>ROUND(I100*H100,2)</f>
        <v>0</v>
      </c>
      <c r="K100" s="270" t="s">
        <v>19</v>
      </c>
      <c r="L100" s="275"/>
      <c r="M100" s="276" t="s">
        <v>19</v>
      </c>
      <c r="N100" s="277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215</v>
      </c>
      <c r="AT100" s="227" t="s">
        <v>281</v>
      </c>
      <c r="AU100" s="227" t="s">
        <v>80</v>
      </c>
      <c r="AY100" s="20" t="s">
        <v>157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164</v>
      </c>
      <c r="BM100" s="227" t="s">
        <v>239</v>
      </c>
    </row>
    <row r="101" s="2" customFormat="1">
      <c r="A101" s="41"/>
      <c r="B101" s="42"/>
      <c r="C101" s="43"/>
      <c r="D101" s="229" t="s">
        <v>166</v>
      </c>
      <c r="E101" s="43"/>
      <c r="F101" s="230" t="s">
        <v>926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166</v>
      </c>
      <c r="AU101" s="20" t="s">
        <v>80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927</v>
      </c>
      <c r="F102" s="203" t="s">
        <v>928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SUM(P103:P170)</f>
        <v>0</v>
      </c>
      <c r="Q102" s="208"/>
      <c r="R102" s="209">
        <f>SUM(R103:R170)</f>
        <v>0</v>
      </c>
      <c r="S102" s="208"/>
      <c r="T102" s="210">
        <f>SUM(T103:T170)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71</v>
      </c>
      <c r="AU102" s="212" t="s">
        <v>72</v>
      </c>
      <c r="AY102" s="211" t="s">
        <v>157</v>
      </c>
      <c r="BK102" s="213">
        <f>SUM(BK103:BK170)</f>
        <v>0</v>
      </c>
    </row>
    <row r="103" s="2" customFormat="1" ht="16.5" customHeight="1">
      <c r="A103" s="41"/>
      <c r="B103" s="42"/>
      <c r="C103" s="268" t="s">
        <v>199</v>
      </c>
      <c r="D103" s="268" t="s">
        <v>281</v>
      </c>
      <c r="E103" s="269" t="s">
        <v>929</v>
      </c>
      <c r="F103" s="270" t="s">
        <v>930</v>
      </c>
      <c r="G103" s="271" t="s">
        <v>242</v>
      </c>
      <c r="H103" s="272">
        <v>600</v>
      </c>
      <c r="I103" s="273"/>
      <c r="J103" s="274">
        <f>ROUND(I103*H103,2)</f>
        <v>0</v>
      </c>
      <c r="K103" s="270" t="s">
        <v>19</v>
      </c>
      <c r="L103" s="275"/>
      <c r="M103" s="276" t="s">
        <v>19</v>
      </c>
      <c r="N103" s="277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215</v>
      </c>
      <c r="AT103" s="227" t="s">
        <v>281</v>
      </c>
      <c r="AU103" s="227" t="s">
        <v>80</v>
      </c>
      <c r="AY103" s="20" t="s">
        <v>157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164</v>
      </c>
      <c r="BM103" s="227" t="s">
        <v>8</v>
      </c>
    </row>
    <row r="104" s="2" customFormat="1">
      <c r="A104" s="41"/>
      <c r="B104" s="42"/>
      <c r="C104" s="43"/>
      <c r="D104" s="229" t="s">
        <v>166</v>
      </c>
      <c r="E104" s="43"/>
      <c r="F104" s="230" t="s">
        <v>930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166</v>
      </c>
      <c r="AU104" s="20" t="s">
        <v>80</v>
      </c>
    </row>
    <row r="105" s="2" customFormat="1" ht="16.5" customHeight="1">
      <c r="A105" s="41"/>
      <c r="B105" s="42"/>
      <c r="C105" s="268" t="s">
        <v>207</v>
      </c>
      <c r="D105" s="268" t="s">
        <v>281</v>
      </c>
      <c r="E105" s="269" t="s">
        <v>931</v>
      </c>
      <c r="F105" s="270" t="s">
        <v>932</v>
      </c>
      <c r="G105" s="271" t="s">
        <v>242</v>
      </c>
      <c r="H105" s="272">
        <v>500</v>
      </c>
      <c r="I105" s="273"/>
      <c r="J105" s="274">
        <f>ROUND(I105*H105,2)</f>
        <v>0</v>
      </c>
      <c r="K105" s="270" t="s">
        <v>19</v>
      </c>
      <c r="L105" s="275"/>
      <c r="M105" s="276" t="s">
        <v>19</v>
      </c>
      <c r="N105" s="277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215</v>
      </c>
      <c r="AT105" s="227" t="s">
        <v>281</v>
      </c>
      <c r="AU105" s="227" t="s">
        <v>80</v>
      </c>
      <c r="AY105" s="20" t="s">
        <v>157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164</v>
      </c>
      <c r="BM105" s="227" t="s">
        <v>280</v>
      </c>
    </row>
    <row r="106" s="2" customFormat="1">
      <c r="A106" s="41"/>
      <c r="B106" s="42"/>
      <c r="C106" s="43"/>
      <c r="D106" s="229" t="s">
        <v>166</v>
      </c>
      <c r="E106" s="43"/>
      <c r="F106" s="230" t="s">
        <v>932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166</v>
      </c>
      <c r="AU106" s="20" t="s">
        <v>80</v>
      </c>
    </row>
    <row r="107" s="2" customFormat="1" ht="21.75" customHeight="1">
      <c r="A107" s="41"/>
      <c r="B107" s="42"/>
      <c r="C107" s="268" t="s">
        <v>215</v>
      </c>
      <c r="D107" s="268" t="s">
        <v>281</v>
      </c>
      <c r="E107" s="269" t="s">
        <v>933</v>
      </c>
      <c r="F107" s="270" t="s">
        <v>934</v>
      </c>
      <c r="G107" s="271" t="s">
        <v>266</v>
      </c>
      <c r="H107" s="272">
        <v>30</v>
      </c>
      <c r="I107" s="273"/>
      <c r="J107" s="274">
        <f>ROUND(I107*H107,2)</f>
        <v>0</v>
      </c>
      <c r="K107" s="270" t="s">
        <v>19</v>
      </c>
      <c r="L107" s="275"/>
      <c r="M107" s="276" t="s">
        <v>19</v>
      </c>
      <c r="N107" s="277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215</v>
      </c>
      <c r="AT107" s="227" t="s">
        <v>281</v>
      </c>
      <c r="AU107" s="227" t="s">
        <v>80</v>
      </c>
      <c r="AY107" s="20" t="s">
        <v>157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164</v>
      </c>
      <c r="BM107" s="227" t="s">
        <v>295</v>
      </c>
    </row>
    <row r="108" s="2" customFormat="1">
      <c r="A108" s="41"/>
      <c r="B108" s="42"/>
      <c r="C108" s="43"/>
      <c r="D108" s="229" t="s">
        <v>166</v>
      </c>
      <c r="E108" s="43"/>
      <c r="F108" s="230" t="s">
        <v>934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166</v>
      </c>
      <c r="AU108" s="20" t="s">
        <v>80</v>
      </c>
    </row>
    <row r="109" s="2" customFormat="1" ht="21.75" customHeight="1">
      <c r="A109" s="41"/>
      <c r="B109" s="42"/>
      <c r="C109" s="268" t="s">
        <v>222</v>
      </c>
      <c r="D109" s="268" t="s">
        <v>281</v>
      </c>
      <c r="E109" s="269" t="s">
        <v>935</v>
      </c>
      <c r="F109" s="270" t="s">
        <v>936</v>
      </c>
      <c r="G109" s="271" t="s">
        <v>266</v>
      </c>
      <c r="H109" s="272">
        <v>20</v>
      </c>
      <c r="I109" s="273"/>
      <c r="J109" s="274">
        <f>ROUND(I109*H109,2)</f>
        <v>0</v>
      </c>
      <c r="K109" s="270" t="s">
        <v>19</v>
      </c>
      <c r="L109" s="275"/>
      <c r="M109" s="276" t="s">
        <v>19</v>
      </c>
      <c r="N109" s="277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215</v>
      </c>
      <c r="AT109" s="227" t="s">
        <v>281</v>
      </c>
      <c r="AU109" s="227" t="s">
        <v>80</v>
      </c>
      <c r="AY109" s="20" t="s">
        <v>157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164</v>
      </c>
      <c r="BM109" s="227" t="s">
        <v>306</v>
      </c>
    </row>
    <row r="110" s="2" customFormat="1">
      <c r="A110" s="41"/>
      <c r="B110" s="42"/>
      <c r="C110" s="43"/>
      <c r="D110" s="229" t="s">
        <v>166</v>
      </c>
      <c r="E110" s="43"/>
      <c r="F110" s="230" t="s">
        <v>936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166</v>
      </c>
      <c r="AU110" s="20" t="s">
        <v>80</v>
      </c>
    </row>
    <row r="111" s="2" customFormat="1" ht="16.5" customHeight="1">
      <c r="A111" s="41"/>
      <c r="B111" s="42"/>
      <c r="C111" s="268" t="s">
        <v>239</v>
      </c>
      <c r="D111" s="268" t="s">
        <v>281</v>
      </c>
      <c r="E111" s="269" t="s">
        <v>937</v>
      </c>
      <c r="F111" s="270" t="s">
        <v>938</v>
      </c>
      <c r="G111" s="271" t="s">
        <v>266</v>
      </c>
      <c r="H111" s="272">
        <v>30</v>
      </c>
      <c r="I111" s="273"/>
      <c r="J111" s="274">
        <f>ROUND(I111*H111,2)</f>
        <v>0</v>
      </c>
      <c r="K111" s="270" t="s">
        <v>19</v>
      </c>
      <c r="L111" s="275"/>
      <c r="M111" s="276" t="s">
        <v>19</v>
      </c>
      <c r="N111" s="277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215</v>
      </c>
      <c r="AT111" s="227" t="s">
        <v>281</v>
      </c>
      <c r="AU111" s="227" t="s">
        <v>80</v>
      </c>
      <c r="AY111" s="20" t="s">
        <v>157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164</v>
      </c>
      <c r="BM111" s="227" t="s">
        <v>320</v>
      </c>
    </row>
    <row r="112" s="2" customFormat="1">
      <c r="A112" s="41"/>
      <c r="B112" s="42"/>
      <c r="C112" s="43"/>
      <c r="D112" s="229" t="s">
        <v>166</v>
      </c>
      <c r="E112" s="43"/>
      <c r="F112" s="230" t="s">
        <v>938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166</v>
      </c>
      <c r="AU112" s="20" t="s">
        <v>80</v>
      </c>
    </row>
    <row r="113" s="2" customFormat="1" ht="16.5" customHeight="1">
      <c r="A113" s="41"/>
      <c r="B113" s="42"/>
      <c r="C113" s="268" t="s">
        <v>251</v>
      </c>
      <c r="D113" s="268" t="s">
        <v>281</v>
      </c>
      <c r="E113" s="269" t="s">
        <v>939</v>
      </c>
      <c r="F113" s="270" t="s">
        <v>940</v>
      </c>
      <c r="G113" s="271" t="s">
        <v>266</v>
      </c>
      <c r="H113" s="272">
        <v>1</v>
      </c>
      <c r="I113" s="273"/>
      <c r="J113" s="274">
        <f>ROUND(I113*H113,2)</f>
        <v>0</v>
      </c>
      <c r="K113" s="270" t="s">
        <v>19</v>
      </c>
      <c r="L113" s="275"/>
      <c r="M113" s="276" t="s">
        <v>19</v>
      </c>
      <c r="N113" s="277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215</v>
      </c>
      <c r="AT113" s="227" t="s">
        <v>281</v>
      </c>
      <c r="AU113" s="227" t="s">
        <v>80</v>
      </c>
      <c r="AY113" s="20" t="s">
        <v>157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164</v>
      </c>
      <c r="BM113" s="227" t="s">
        <v>333</v>
      </c>
    </row>
    <row r="114" s="2" customFormat="1">
      <c r="A114" s="41"/>
      <c r="B114" s="42"/>
      <c r="C114" s="43"/>
      <c r="D114" s="229" t="s">
        <v>166</v>
      </c>
      <c r="E114" s="43"/>
      <c r="F114" s="230" t="s">
        <v>940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166</v>
      </c>
      <c r="AU114" s="20" t="s">
        <v>80</v>
      </c>
    </row>
    <row r="115" s="2" customFormat="1" ht="16.5" customHeight="1">
      <c r="A115" s="41"/>
      <c r="B115" s="42"/>
      <c r="C115" s="268" t="s">
        <v>8</v>
      </c>
      <c r="D115" s="268" t="s">
        <v>281</v>
      </c>
      <c r="E115" s="269" t="s">
        <v>941</v>
      </c>
      <c r="F115" s="270" t="s">
        <v>942</v>
      </c>
      <c r="G115" s="271" t="s">
        <v>266</v>
      </c>
      <c r="H115" s="272">
        <v>2</v>
      </c>
      <c r="I115" s="273"/>
      <c r="J115" s="274">
        <f>ROUND(I115*H115,2)</f>
        <v>0</v>
      </c>
      <c r="K115" s="270" t="s">
        <v>19</v>
      </c>
      <c r="L115" s="275"/>
      <c r="M115" s="276" t="s">
        <v>19</v>
      </c>
      <c r="N115" s="277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215</v>
      </c>
      <c r="AT115" s="227" t="s">
        <v>281</v>
      </c>
      <c r="AU115" s="227" t="s">
        <v>80</v>
      </c>
      <c r="AY115" s="20" t="s">
        <v>157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164</v>
      </c>
      <c r="BM115" s="227" t="s">
        <v>349</v>
      </c>
    </row>
    <row r="116" s="2" customFormat="1">
      <c r="A116" s="41"/>
      <c r="B116" s="42"/>
      <c r="C116" s="43"/>
      <c r="D116" s="229" t="s">
        <v>166</v>
      </c>
      <c r="E116" s="43"/>
      <c r="F116" s="230" t="s">
        <v>942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166</v>
      </c>
      <c r="AU116" s="20" t="s">
        <v>80</v>
      </c>
    </row>
    <row r="117" s="2" customFormat="1" ht="16.5" customHeight="1">
      <c r="A117" s="41"/>
      <c r="B117" s="42"/>
      <c r="C117" s="268" t="s">
        <v>273</v>
      </c>
      <c r="D117" s="268" t="s">
        <v>281</v>
      </c>
      <c r="E117" s="269" t="s">
        <v>943</v>
      </c>
      <c r="F117" s="270" t="s">
        <v>944</v>
      </c>
      <c r="G117" s="271" t="s">
        <v>266</v>
      </c>
      <c r="H117" s="272">
        <v>3</v>
      </c>
      <c r="I117" s="273"/>
      <c r="J117" s="274">
        <f>ROUND(I117*H117,2)</f>
        <v>0</v>
      </c>
      <c r="K117" s="270" t="s">
        <v>19</v>
      </c>
      <c r="L117" s="275"/>
      <c r="M117" s="276" t="s">
        <v>19</v>
      </c>
      <c r="N117" s="277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215</v>
      </c>
      <c r="AT117" s="227" t="s">
        <v>281</v>
      </c>
      <c r="AU117" s="227" t="s">
        <v>80</v>
      </c>
      <c r="AY117" s="20" t="s">
        <v>157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164</v>
      </c>
      <c r="BM117" s="227" t="s">
        <v>368</v>
      </c>
    </row>
    <row r="118" s="2" customFormat="1">
      <c r="A118" s="41"/>
      <c r="B118" s="42"/>
      <c r="C118" s="43"/>
      <c r="D118" s="229" t="s">
        <v>166</v>
      </c>
      <c r="E118" s="43"/>
      <c r="F118" s="230" t="s">
        <v>944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166</v>
      </c>
      <c r="AU118" s="20" t="s">
        <v>80</v>
      </c>
    </row>
    <row r="119" s="2" customFormat="1" ht="16.5" customHeight="1">
      <c r="A119" s="41"/>
      <c r="B119" s="42"/>
      <c r="C119" s="268" t="s">
        <v>280</v>
      </c>
      <c r="D119" s="268" t="s">
        <v>281</v>
      </c>
      <c r="E119" s="269" t="s">
        <v>945</v>
      </c>
      <c r="F119" s="270" t="s">
        <v>946</v>
      </c>
      <c r="G119" s="271" t="s">
        <v>266</v>
      </c>
      <c r="H119" s="272">
        <v>25</v>
      </c>
      <c r="I119" s="273"/>
      <c r="J119" s="274">
        <f>ROUND(I119*H119,2)</f>
        <v>0</v>
      </c>
      <c r="K119" s="270" t="s">
        <v>19</v>
      </c>
      <c r="L119" s="275"/>
      <c r="M119" s="276" t="s">
        <v>19</v>
      </c>
      <c r="N119" s="277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215</v>
      </c>
      <c r="AT119" s="227" t="s">
        <v>281</v>
      </c>
      <c r="AU119" s="227" t="s">
        <v>80</v>
      </c>
      <c r="AY119" s="20" t="s">
        <v>157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164</v>
      </c>
      <c r="BM119" s="227" t="s">
        <v>386</v>
      </c>
    </row>
    <row r="120" s="2" customFormat="1">
      <c r="A120" s="41"/>
      <c r="B120" s="42"/>
      <c r="C120" s="43"/>
      <c r="D120" s="229" t="s">
        <v>166</v>
      </c>
      <c r="E120" s="43"/>
      <c r="F120" s="230" t="s">
        <v>946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166</v>
      </c>
      <c r="AU120" s="20" t="s">
        <v>80</v>
      </c>
    </row>
    <row r="121" s="2" customFormat="1" ht="16.5" customHeight="1">
      <c r="A121" s="41"/>
      <c r="B121" s="42"/>
      <c r="C121" s="268" t="s">
        <v>286</v>
      </c>
      <c r="D121" s="268" t="s">
        <v>281</v>
      </c>
      <c r="E121" s="269" t="s">
        <v>947</v>
      </c>
      <c r="F121" s="270" t="s">
        <v>948</v>
      </c>
      <c r="G121" s="271" t="s">
        <v>266</v>
      </c>
      <c r="H121" s="272">
        <v>11</v>
      </c>
      <c r="I121" s="273"/>
      <c r="J121" s="274">
        <f>ROUND(I121*H121,2)</f>
        <v>0</v>
      </c>
      <c r="K121" s="270" t="s">
        <v>19</v>
      </c>
      <c r="L121" s="275"/>
      <c r="M121" s="276" t="s">
        <v>19</v>
      </c>
      <c r="N121" s="277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215</v>
      </c>
      <c r="AT121" s="227" t="s">
        <v>281</v>
      </c>
      <c r="AU121" s="227" t="s">
        <v>80</v>
      </c>
      <c r="AY121" s="20" t="s">
        <v>157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164</v>
      </c>
      <c r="BM121" s="227" t="s">
        <v>403</v>
      </c>
    </row>
    <row r="122" s="2" customFormat="1">
      <c r="A122" s="41"/>
      <c r="B122" s="42"/>
      <c r="C122" s="43"/>
      <c r="D122" s="229" t="s">
        <v>166</v>
      </c>
      <c r="E122" s="43"/>
      <c r="F122" s="230" t="s">
        <v>948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166</v>
      </c>
      <c r="AU122" s="20" t="s">
        <v>80</v>
      </c>
    </row>
    <row r="123" s="2" customFormat="1" ht="24.15" customHeight="1">
      <c r="A123" s="41"/>
      <c r="B123" s="42"/>
      <c r="C123" s="268" t="s">
        <v>295</v>
      </c>
      <c r="D123" s="268" t="s">
        <v>281</v>
      </c>
      <c r="E123" s="269" t="s">
        <v>949</v>
      </c>
      <c r="F123" s="270" t="s">
        <v>950</v>
      </c>
      <c r="G123" s="271" t="s">
        <v>242</v>
      </c>
      <c r="H123" s="272">
        <v>3</v>
      </c>
      <c r="I123" s="273"/>
      <c r="J123" s="274">
        <f>ROUND(I123*H123,2)</f>
        <v>0</v>
      </c>
      <c r="K123" s="270" t="s">
        <v>19</v>
      </c>
      <c r="L123" s="275"/>
      <c r="M123" s="276" t="s">
        <v>19</v>
      </c>
      <c r="N123" s="277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215</v>
      </c>
      <c r="AT123" s="227" t="s">
        <v>281</v>
      </c>
      <c r="AU123" s="227" t="s">
        <v>80</v>
      </c>
      <c r="AY123" s="20" t="s">
        <v>157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164</v>
      </c>
      <c r="BM123" s="227" t="s">
        <v>423</v>
      </c>
    </row>
    <row r="124" s="2" customFormat="1">
      <c r="A124" s="41"/>
      <c r="B124" s="42"/>
      <c r="C124" s="43"/>
      <c r="D124" s="229" t="s">
        <v>166</v>
      </c>
      <c r="E124" s="43"/>
      <c r="F124" s="230" t="s">
        <v>950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166</v>
      </c>
      <c r="AU124" s="20" t="s">
        <v>80</v>
      </c>
    </row>
    <row r="125" s="2" customFormat="1" ht="16.5" customHeight="1">
      <c r="A125" s="41"/>
      <c r="B125" s="42"/>
      <c r="C125" s="268" t="s">
        <v>302</v>
      </c>
      <c r="D125" s="268" t="s">
        <v>281</v>
      </c>
      <c r="E125" s="269" t="s">
        <v>951</v>
      </c>
      <c r="F125" s="270" t="s">
        <v>952</v>
      </c>
      <c r="G125" s="271" t="s">
        <v>266</v>
      </c>
      <c r="H125" s="272">
        <v>6</v>
      </c>
      <c r="I125" s="273"/>
      <c r="J125" s="274">
        <f>ROUND(I125*H125,2)</f>
        <v>0</v>
      </c>
      <c r="K125" s="270" t="s">
        <v>19</v>
      </c>
      <c r="L125" s="275"/>
      <c r="M125" s="276" t="s">
        <v>19</v>
      </c>
      <c r="N125" s="277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215</v>
      </c>
      <c r="AT125" s="227" t="s">
        <v>281</v>
      </c>
      <c r="AU125" s="227" t="s">
        <v>80</v>
      </c>
      <c r="AY125" s="20" t="s">
        <v>157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164</v>
      </c>
      <c r="BM125" s="227" t="s">
        <v>435</v>
      </c>
    </row>
    <row r="126" s="2" customFormat="1">
      <c r="A126" s="41"/>
      <c r="B126" s="42"/>
      <c r="C126" s="43"/>
      <c r="D126" s="229" t="s">
        <v>166</v>
      </c>
      <c r="E126" s="43"/>
      <c r="F126" s="230" t="s">
        <v>952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166</v>
      </c>
      <c r="AU126" s="20" t="s">
        <v>80</v>
      </c>
    </row>
    <row r="127" s="2" customFormat="1" ht="21.75" customHeight="1">
      <c r="A127" s="41"/>
      <c r="B127" s="42"/>
      <c r="C127" s="268" t="s">
        <v>306</v>
      </c>
      <c r="D127" s="268" t="s">
        <v>281</v>
      </c>
      <c r="E127" s="269" t="s">
        <v>953</v>
      </c>
      <c r="F127" s="270" t="s">
        <v>954</v>
      </c>
      <c r="G127" s="271" t="s">
        <v>266</v>
      </c>
      <c r="H127" s="272">
        <v>4</v>
      </c>
      <c r="I127" s="273"/>
      <c r="J127" s="274">
        <f>ROUND(I127*H127,2)</f>
        <v>0</v>
      </c>
      <c r="K127" s="270" t="s">
        <v>19</v>
      </c>
      <c r="L127" s="275"/>
      <c r="M127" s="276" t="s">
        <v>19</v>
      </c>
      <c r="N127" s="277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215</v>
      </c>
      <c r="AT127" s="227" t="s">
        <v>281</v>
      </c>
      <c r="AU127" s="227" t="s">
        <v>80</v>
      </c>
      <c r="AY127" s="20" t="s">
        <v>157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164</v>
      </c>
      <c r="BM127" s="227" t="s">
        <v>450</v>
      </c>
    </row>
    <row r="128" s="2" customFormat="1">
      <c r="A128" s="41"/>
      <c r="B128" s="42"/>
      <c r="C128" s="43"/>
      <c r="D128" s="229" t="s">
        <v>166</v>
      </c>
      <c r="E128" s="43"/>
      <c r="F128" s="230" t="s">
        <v>954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166</v>
      </c>
      <c r="AU128" s="20" t="s">
        <v>80</v>
      </c>
    </row>
    <row r="129" s="2" customFormat="1" ht="16.5" customHeight="1">
      <c r="A129" s="41"/>
      <c r="B129" s="42"/>
      <c r="C129" s="268" t="s">
        <v>313</v>
      </c>
      <c r="D129" s="268" t="s">
        <v>281</v>
      </c>
      <c r="E129" s="269" t="s">
        <v>955</v>
      </c>
      <c r="F129" s="270" t="s">
        <v>956</v>
      </c>
      <c r="G129" s="271" t="s">
        <v>266</v>
      </c>
      <c r="H129" s="272">
        <v>4</v>
      </c>
      <c r="I129" s="273"/>
      <c r="J129" s="274">
        <f>ROUND(I129*H129,2)</f>
        <v>0</v>
      </c>
      <c r="K129" s="270" t="s">
        <v>19</v>
      </c>
      <c r="L129" s="275"/>
      <c r="M129" s="276" t="s">
        <v>19</v>
      </c>
      <c r="N129" s="277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215</v>
      </c>
      <c r="AT129" s="227" t="s">
        <v>281</v>
      </c>
      <c r="AU129" s="227" t="s">
        <v>80</v>
      </c>
      <c r="AY129" s="20" t="s">
        <v>157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164</v>
      </c>
      <c r="BM129" s="227" t="s">
        <v>466</v>
      </c>
    </row>
    <row r="130" s="2" customFormat="1">
      <c r="A130" s="41"/>
      <c r="B130" s="42"/>
      <c r="C130" s="43"/>
      <c r="D130" s="229" t="s">
        <v>166</v>
      </c>
      <c r="E130" s="43"/>
      <c r="F130" s="230" t="s">
        <v>956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166</v>
      </c>
      <c r="AU130" s="20" t="s">
        <v>80</v>
      </c>
    </row>
    <row r="131" s="2" customFormat="1" ht="21.75" customHeight="1">
      <c r="A131" s="41"/>
      <c r="B131" s="42"/>
      <c r="C131" s="268" t="s">
        <v>320</v>
      </c>
      <c r="D131" s="268" t="s">
        <v>281</v>
      </c>
      <c r="E131" s="269" t="s">
        <v>957</v>
      </c>
      <c r="F131" s="270" t="s">
        <v>958</v>
      </c>
      <c r="G131" s="271" t="s">
        <v>266</v>
      </c>
      <c r="H131" s="272">
        <v>8</v>
      </c>
      <c r="I131" s="273"/>
      <c r="J131" s="274">
        <f>ROUND(I131*H131,2)</f>
        <v>0</v>
      </c>
      <c r="K131" s="270" t="s">
        <v>19</v>
      </c>
      <c r="L131" s="275"/>
      <c r="M131" s="276" t="s">
        <v>19</v>
      </c>
      <c r="N131" s="277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215</v>
      </c>
      <c r="AT131" s="227" t="s">
        <v>281</v>
      </c>
      <c r="AU131" s="227" t="s">
        <v>80</v>
      </c>
      <c r="AY131" s="20" t="s">
        <v>157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164</v>
      </c>
      <c r="BM131" s="227" t="s">
        <v>480</v>
      </c>
    </row>
    <row r="132" s="2" customFormat="1">
      <c r="A132" s="41"/>
      <c r="B132" s="42"/>
      <c r="C132" s="43"/>
      <c r="D132" s="229" t="s">
        <v>166</v>
      </c>
      <c r="E132" s="43"/>
      <c r="F132" s="230" t="s">
        <v>958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166</v>
      </c>
      <c r="AU132" s="20" t="s">
        <v>80</v>
      </c>
    </row>
    <row r="133" s="2" customFormat="1" ht="16.5" customHeight="1">
      <c r="A133" s="41"/>
      <c r="B133" s="42"/>
      <c r="C133" s="268" t="s">
        <v>7</v>
      </c>
      <c r="D133" s="268" t="s">
        <v>281</v>
      </c>
      <c r="E133" s="269" t="s">
        <v>955</v>
      </c>
      <c r="F133" s="270" t="s">
        <v>956</v>
      </c>
      <c r="G133" s="271" t="s">
        <v>266</v>
      </c>
      <c r="H133" s="272">
        <v>8</v>
      </c>
      <c r="I133" s="273"/>
      <c r="J133" s="274">
        <f>ROUND(I133*H133,2)</f>
        <v>0</v>
      </c>
      <c r="K133" s="270" t="s">
        <v>19</v>
      </c>
      <c r="L133" s="275"/>
      <c r="M133" s="276" t="s">
        <v>19</v>
      </c>
      <c r="N133" s="277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215</v>
      </c>
      <c r="AT133" s="227" t="s">
        <v>281</v>
      </c>
      <c r="AU133" s="227" t="s">
        <v>80</v>
      </c>
      <c r="AY133" s="20" t="s">
        <v>157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164</v>
      </c>
      <c r="BM133" s="227" t="s">
        <v>492</v>
      </c>
    </row>
    <row r="134" s="2" customFormat="1">
      <c r="A134" s="41"/>
      <c r="B134" s="42"/>
      <c r="C134" s="43"/>
      <c r="D134" s="229" t="s">
        <v>166</v>
      </c>
      <c r="E134" s="43"/>
      <c r="F134" s="230" t="s">
        <v>956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166</v>
      </c>
      <c r="AU134" s="20" t="s">
        <v>80</v>
      </c>
    </row>
    <row r="135" s="2" customFormat="1" ht="16.5" customHeight="1">
      <c r="A135" s="41"/>
      <c r="B135" s="42"/>
      <c r="C135" s="268" t="s">
        <v>333</v>
      </c>
      <c r="D135" s="268" t="s">
        <v>281</v>
      </c>
      <c r="E135" s="269" t="s">
        <v>959</v>
      </c>
      <c r="F135" s="270" t="s">
        <v>960</v>
      </c>
      <c r="G135" s="271" t="s">
        <v>266</v>
      </c>
      <c r="H135" s="272">
        <v>1</v>
      </c>
      <c r="I135" s="273"/>
      <c r="J135" s="274">
        <f>ROUND(I135*H135,2)</f>
        <v>0</v>
      </c>
      <c r="K135" s="270" t="s">
        <v>19</v>
      </c>
      <c r="L135" s="275"/>
      <c r="M135" s="276" t="s">
        <v>19</v>
      </c>
      <c r="N135" s="277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215</v>
      </c>
      <c r="AT135" s="227" t="s">
        <v>281</v>
      </c>
      <c r="AU135" s="227" t="s">
        <v>80</v>
      </c>
      <c r="AY135" s="20" t="s">
        <v>157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164</v>
      </c>
      <c r="BM135" s="227" t="s">
        <v>504</v>
      </c>
    </row>
    <row r="136" s="2" customFormat="1">
      <c r="A136" s="41"/>
      <c r="B136" s="42"/>
      <c r="C136" s="43"/>
      <c r="D136" s="229" t="s">
        <v>166</v>
      </c>
      <c r="E136" s="43"/>
      <c r="F136" s="230" t="s">
        <v>960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166</v>
      </c>
      <c r="AU136" s="20" t="s">
        <v>80</v>
      </c>
    </row>
    <row r="137" s="2" customFormat="1" ht="16.5" customHeight="1">
      <c r="A137" s="41"/>
      <c r="B137" s="42"/>
      <c r="C137" s="268" t="s">
        <v>341</v>
      </c>
      <c r="D137" s="268" t="s">
        <v>281</v>
      </c>
      <c r="E137" s="269" t="s">
        <v>961</v>
      </c>
      <c r="F137" s="270" t="s">
        <v>962</v>
      </c>
      <c r="G137" s="271" t="s">
        <v>266</v>
      </c>
      <c r="H137" s="272">
        <v>54</v>
      </c>
      <c r="I137" s="273"/>
      <c r="J137" s="274">
        <f>ROUND(I137*H137,2)</f>
        <v>0</v>
      </c>
      <c r="K137" s="270" t="s">
        <v>19</v>
      </c>
      <c r="L137" s="275"/>
      <c r="M137" s="276" t="s">
        <v>19</v>
      </c>
      <c r="N137" s="277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215</v>
      </c>
      <c r="AT137" s="227" t="s">
        <v>281</v>
      </c>
      <c r="AU137" s="227" t="s">
        <v>80</v>
      </c>
      <c r="AY137" s="20" t="s">
        <v>157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164</v>
      </c>
      <c r="BM137" s="227" t="s">
        <v>520</v>
      </c>
    </row>
    <row r="138" s="2" customFormat="1">
      <c r="A138" s="41"/>
      <c r="B138" s="42"/>
      <c r="C138" s="43"/>
      <c r="D138" s="229" t="s">
        <v>166</v>
      </c>
      <c r="E138" s="43"/>
      <c r="F138" s="230" t="s">
        <v>962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166</v>
      </c>
      <c r="AU138" s="20" t="s">
        <v>80</v>
      </c>
    </row>
    <row r="139" s="2" customFormat="1" ht="16.5" customHeight="1">
      <c r="A139" s="41"/>
      <c r="B139" s="42"/>
      <c r="C139" s="268" t="s">
        <v>349</v>
      </c>
      <c r="D139" s="268" t="s">
        <v>281</v>
      </c>
      <c r="E139" s="269" t="s">
        <v>963</v>
      </c>
      <c r="F139" s="270" t="s">
        <v>964</v>
      </c>
      <c r="G139" s="271" t="s">
        <v>266</v>
      </c>
      <c r="H139" s="272">
        <v>1</v>
      </c>
      <c r="I139" s="273"/>
      <c r="J139" s="274">
        <f>ROUND(I139*H139,2)</f>
        <v>0</v>
      </c>
      <c r="K139" s="270" t="s">
        <v>19</v>
      </c>
      <c r="L139" s="275"/>
      <c r="M139" s="276" t="s">
        <v>19</v>
      </c>
      <c r="N139" s="277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215</v>
      </c>
      <c r="AT139" s="227" t="s">
        <v>281</v>
      </c>
      <c r="AU139" s="227" t="s">
        <v>80</v>
      </c>
      <c r="AY139" s="20" t="s">
        <v>157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164</v>
      </c>
      <c r="BM139" s="227" t="s">
        <v>530</v>
      </c>
    </row>
    <row r="140" s="2" customFormat="1">
      <c r="A140" s="41"/>
      <c r="B140" s="42"/>
      <c r="C140" s="43"/>
      <c r="D140" s="229" t="s">
        <v>166</v>
      </c>
      <c r="E140" s="43"/>
      <c r="F140" s="230" t="s">
        <v>964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166</v>
      </c>
      <c r="AU140" s="20" t="s">
        <v>80</v>
      </c>
    </row>
    <row r="141" s="2" customFormat="1" ht="16.5" customHeight="1">
      <c r="A141" s="41"/>
      <c r="B141" s="42"/>
      <c r="C141" s="268" t="s">
        <v>360</v>
      </c>
      <c r="D141" s="268" t="s">
        <v>281</v>
      </c>
      <c r="E141" s="269" t="s">
        <v>965</v>
      </c>
      <c r="F141" s="270" t="s">
        <v>966</v>
      </c>
      <c r="G141" s="271" t="s">
        <v>266</v>
      </c>
      <c r="H141" s="272">
        <v>4</v>
      </c>
      <c r="I141" s="273"/>
      <c r="J141" s="274">
        <f>ROUND(I141*H141,2)</f>
        <v>0</v>
      </c>
      <c r="K141" s="270" t="s">
        <v>19</v>
      </c>
      <c r="L141" s="275"/>
      <c r="M141" s="276" t="s">
        <v>19</v>
      </c>
      <c r="N141" s="277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215</v>
      </c>
      <c r="AT141" s="227" t="s">
        <v>281</v>
      </c>
      <c r="AU141" s="227" t="s">
        <v>80</v>
      </c>
      <c r="AY141" s="20" t="s">
        <v>157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164</v>
      </c>
      <c r="BM141" s="227" t="s">
        <v>536</v>
      </c>
    </row>
    <row r="142" s="2" customFormat="1">
      <c r="A142" s="41"/>
      <c r="B142" s="42"/>
      <c r="C142" s="43"/>
      <c r="D142" s="229" t="s">
        <v>166</v>
      </c>
      <c r="E142" s="43"/>
      <c r="F142" s="230" t="s">
        <v>966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166</v>
      </c>
      <c r="AU142" s="20" t="s">
        <v>80</v>
      </c>
    </row>
    <row r="143" s="2" customFormat="1" ht="16.5" customHeight="1">
      <c r="A143" s="41"/>
      <c r="B143" s="42"/>
      <c r="C143" s="268" t="s">
        <v>368</v>
      </c>
      <c r="D143" s="268" t="s">
        <v>281</v>
      </c>
      <c r="E143" s="269" t="s">
        <v>967</v>
      </c>
      <c r="F143" s="270" t="s">
        <v>968</v>
      </c>
      <c r="G143" s="271" t="s">
        <v>266</v>
      </c>
      <c r="H143" s="272">
        <v>4</v>
      </c>
      <c r="I143" s="273"/>
      <c r="J143" s="274">
        <f>ROUND(I143*H143,2)</f>
        <v>0</v>
      </c>
      <c r="K143" s="270" t="s">
        <v>19</v>
      </c>
      <c r="L143" s="275"/>
      <c r="M143" s="276" t="s">
        <v>19</v>
      </c>
      <c r="N143" s="277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215</v>
      </c>
      <c r="AT143" s="227" t="s">
        <v>281</v>
      </c>
      <c r="AU143" s="227" t="s">
        <v>80</v>
      </c>
      <c r="AY143" s="20" t="s">
        <v>157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164</v>
      </c>
      <c r="BM143" s="227" t="s">
        <v>548</v>
      </c>
    </row>
    <row r="144" s="2" customFormat="1">
      <c r="A144" s="41"/>
      <c r="B144" s="42"/>
      <c r="C144" s="43"/>
      <c r="D144" s="229" t="s">
        <v>166</v>
      </c>
      <c r="E144" s="43"/>
      <c r="F144" s="230" t="s">
        <v>968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166</v>
      </c>
      <c r="AU144" s="20" t="s">
        <v>80</v>
      </c>
    </row>
    <row r="145" s="2" customFormat="1" ht="24.15" customHeight="1">
      <c r="A145" s="41"/>
      <c r="B145" s="42"/>
      <c r="C145" s="268" t="s">
        <v>375</v>
      </c>
      <c r="D145" s="268" t="s">
        <v>281</v>
      </c>
      <c r="E145" s="269" t="s">
        <v>969</v>
      </c>
      <c r="F145" s="270" t="s">
        <v>970</v>
      </c>
      <c r="G145" s="271" t="s">
        <v>266</v>
      </c>
      <c r="H145" s="272">
        <v>8</v>
      </c>
      <c r="I145" s="273"/>
      <c r="J145" s="274">
        <f>ROUND(I145*H145,2)</f>
        <v>0</v>
      </c>
      <c r="K145" s="270" t="s">
        <v>19</v>
      </c>
      <c r="L145" s="275"/>
      <c r="M145" s="276" t="s">
        <v>19</v>
      </c>
      <c r="N145" s="277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215</v>
      </c>
      <c r="AT145" s="227" t="s">
        <v>281</v>
      </c>
      <c r="AU145" s="227" t="s">
        <v>80</v>
      </c>
      <c r="AY145" s="20" t="s">
        <v>157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164</v>
      </c>
      <c r="BM145" s="227" t="s">
        <v>560</v>
      </c>
    </row>
    <row r="146" s="2" customFormat="1">
      <c r="A146" s="41"/>
      <c r="B146" s="42"/>
      <c r="C146" s="43"/>
      <c r="D146" s="229" t="s">
        <v>166</v>
      </c>
      <c r="E146" s="43"/>
      <c r="F146" s="230" t="s">
        <v>970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166</v>
      </c>
      <c r="AU146" s="20" t="s">
        <v>80</v>
      </c>
    </row>
    <row r="147" s="2" customFormat="1" ht="24.15" customHeight="1">
      <c r="A147" s="41"/>
      <c r="B147" s="42"/>
      <c r="C147" s="268" t="s">
        <v>386</v>
      </c>
      <c r="D147" s="268" t="s">
        <v>281</v>
      </c>
      <c r="E147" s="269" t="s">
        <v>971</v>
      </c>
      <c r="F147" s="270" t="s">
        <v>972</v>
      </c>
      <c r="G147" s="271" t="s">
        <v>266</v>
      </c>
      <c r="H147" s="272">
        <v>4</v>
      </c>
      <c r="I147" s="273"/>
      <c r="J147" s="274">
        <f>ROUND(I147*H147,2)</f>
        <v>0</v>
      </c>
      <c r="K147" s="270" t="s">
        <v>19</v>
      </c>
      <c r="L147" s="275"/>
      <c r="M147" s="276" t="s">
        <v>19</v>
      </c>
      <c r="N147" s="277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215</v>
      </c>
      <c r="AT147" s="227" t="s">
        <v>281</v>
      </c>
      <c r="AU147" s="227" t="s">
        <v>80</v>
      </c>
      <c r="AY147" s="20" t="s">
        <v>157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164</v>
      </c>
      <c r="BM147" s="227" t="s">
        <v>571</v>
      </c>
    </row>
    <row r="148" s="2" customFormat="1">
      <c r="A148" s="41"/>
      <c r="B148" s="42"/>
      <c r="C148" s="43"/>
      <c r="D148" s="229" t="s">
        <v>166</v>
      </c>
      <c r="E148" s="43"/>
      <c r="F148" s="230" t="s">
        <v>972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166</v>
      </c>
      <c r="AU148" s="20" t="s">
        <v>80</v>
      </c>
    </row>
    <row r="149" s="2" customFormat="1" ht="16.5" customHeight="1">
      <c r="A149" s="41"/>
      <c r="B149" s="42"/>
      <c r="C149" s="268" t="s">
        <v>394</v>
      </c>
      <c r="D149" s="268" t="s">
        <v>281</v>
      </c>
      <c r="E149" s="269" t="s">
        <v>967</v>
      </c>
      <c r="F149" s="270" t="s">
        <v>968</v>
      </c>
      <c r="G149" s="271" t="s">
        <v>266</v>
      </c>
      <c r="H149" s="272">
        <v>11</v>
      </c>
      <c r="I149" s="273"/>
      <c r="J149" s="274">
        <f>ROUND(I149*H149,2)</f>
        <v>0</v>
      </c>
      <c r="K149" s="270" t="s">
        <v>19</v>
      </c>
      <c r="L149" s="275"/>
      <c r="M149" s="276" t="s">
        <v>19</v>
      </c>
      <c r="N149" s="277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215</v>
      </c>
      <c r="AT149" s="227" t="s">
        <v>281</v>
      </c>
      <c r="AU149" s="227" t="s">
        <v>80</v>
      </c>
      <c r="AY149" s="20" t="s">
        <v>157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164</v>
      </c>
      <c r="BM149" s="227" t="s">
        <v>581</v>
      </c>
    </row>
    <row r="150" s="2" customFormat="1">
      <c r="A150" s="41"/>
      <c r="B150" s="42"/>
      <c r="C150" s="43"/>
      <c r="D150" s="229" t="s">
        <v>166</v>
      </c>
      <c r="E150" s="43"/>
      <c r="F150" s="230" t="s">
        <v>968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166</v>
      </c>
      <c r="AU150" s="20" t="s">
        <v>80</v>
      </c>
    </row>
    <row r="151" s="2" customFormat="1" ht="21.75" customHeight="1">
      <c r="A151" s="41"/>
      <c r="B151" s="42"/>
      <c r="C151" s="268" t="s">
        <v>403</v>
      </c>
      <c r="D151" s="268" t="s">
        <v>281</v>
      </c>
      <c r="E151" s="269" t="s">
        <v>973</v>
      </c>
      <c r="F151" s="270" t="s">
        <v>974</v>
      </c>
      <c r="G151" s="271" t="s">
        <v>266</v>
      </c>
      <c r="H151" s="272">
        <v>25</v>
      </c>
      <c r="I151" s="273"/>
      <c r="J151" s="274">
        <f>ROUND(I151*H151,2)</f>
        <v>0</v>
      </c>
      <c r="K151" s="270" t="s">
        <v>19</v>
      </c>
      <c r="L151" s="275"/>
      <c r="M151" s="276" t="s">
        <v>19</v>
      </c>
      <c r="N151" s="277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215</v>
      </c>
      <c r="AT151" s="227" t="s">
        <v>281</v>
      </c>
      <c r="AU151" s="227" t="s">
        <v>80</v>
      </c>
      <c r="AY151" s="20" t="s">
        <v>157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164</v>
      </c>
      <c r="BM151" s="227" t="s">
        <v>595</v>
      </c>
    </row>
    <row r="152" s="2" customFormat="1">
      <c r="A152" s="41"/>
      <c r="B152" s="42"/>
      <c r="C152" s="43"/>
      <c r="D152" s="229" t="s">
        <v>166</v>
      </c>
      <c r="E152" s="43"/>
      <c r="F152" s="230" t="s">
        <v>974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166</v>
      </c>
      <c r="AU152" s="20" t="s">
        <v>80</v>
      </c>
    </row>
    <row r="153" s="2" customFormat="1" ht="21.75" customHeight="1">
      <c r="A153" s="41"/>
      <c r="B153" s="42"/>
      <c r="C153" s="268" t="s">
        <v>410</v>
      </c>
      <c r="D153" s="268" t="s">
        <v>281</v>
      </c>
      <c r="E153" s="269" t="s">
        <v>975</v>
      </c>
      <c r="F153" s="270" t="s">
        <v>976</v>
      </c>
      <c r="G153" s="271" t="s">
        <v>266</v>
      </c>
      <c r="H153" s="272">
        <v>3</v>
      </c>
      <c r="I153" s="273"/>
      <c r="J153" s="274">
        <f>ROUND(I153*H153,2)</f>
        <v>0</v>
      </c>
      <c r="K153" s="270" t="s">
        <v>19</v>
      </c>
      <c r="L153" s="275"/>
      <c r="M153" s="276" t="s">
        <v>19</v>
      </c>
      <c r="N153" s="277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215</v>
      </c>
      <c r="AT153" s="227" t="s">
        <v>281</v>
      </c>
      <c r="AU153" s="227" t="s">
        <v>80</v>
      </c>
      <c r="AY153" s="20" t="s">
        <v>157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164</v>
      </c>
      <c r="BM153" s="227" t="s">
        <v>271</v>
      </c>
    </row>
    <row r="154" s="2" customFormat="1">
      <c r="A154" s="41"/>
      <c r="B154" s="42"/>
      <c r="C154" s="43"/>
      <c r="D154" s="229" t="s">
        <v>166</v>
      </c>
      <c r="E154" s="43"/>
      <c r="F154" s="230" t="s">
        <v>976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166</v>
      </c>
      <c r="AU154" s="20" t="s">
        <v>80</v>
      </c>
    </row>
    <row r="155" s="2" customFormat="1" ht="21.75" customHeight="1">
      <c r="A155" s="41"/>
      <c r="B155" s="42"/>
      <c r="C155" s="268" t="s">
        <v>423</v>
      </c>
      <c r="D155" s="268" t="s">
        <v>281</v>
      </c>
      <c r="E155" s="269" t="s">
        <v>977</v>
      </c>
      <c r="F155" s="270" t="s">
        <v>978</v>
      </c>
      <c r="G155" s="271" t="s">
        <v>266</v>
      </c>
      <c r="H155" s="272">
        <v>2</v>
      </c>
      <c r="I155" s="273"/>
      <c r="J155" s="274">
        <f>ROUND(I155*H155,2)</f>
        <v>0</v>
      </c>
      <c r="K155" s="270" t="s">
        <v>19</v>
      </c>
      <c r="L155" s="275"/>
      <c r="M155" s="276" t="s">
        <v>19</v>
      </c>
      <c r="N155" s="277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215</v>
      </c>
      <c r="AT155" s="227" t="s">
        <v>281</v>
      </c>
      <c r="AU155" s="227" t="s">
        <v>80</v>
      </c>
      <c r="AY155" s="20" t="s">
        <v>157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164</v>
      </c>
      <c r="BM155" s="227" t="s">
        <v>293</v>
      </c>
    </row>
    <row r="156" s="2" customFormat="1">
      <c r="A156" s="41"/>
      <c r="B156" s="42"/>
      <c r="C156" s="43"/>
      <c r="D156" s="229" t="s">
        <v>166</v>
      </c>
      <c r="E156" s="43"/>
      <c r="F156" s="230" t="s">
        <v>978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166</v>
      </c>
      <c r="AU156" s="20" t="s">
        <v>80</v>
      </c>
    </row>
    <row r="157" s="2" customFormat="1" ht="21.75" customHeight="1">
      <c r="A157" s="41"/>
      <c r="B157" s="42"/>
      <c r="C157" s="268" t="s">
        <v>429</v>
      </c>
      <c r="D157" s="268" t="s">
        <v>281</v>
      </c>
      <c r="E157" s="269" t="s">
        <v>979</v>
      </c>
      <c r="F157" s="270" t="s">
        <v>980</v>
      </c>
      <c r="G157" s="271" t="s">
        <v>266</v>
      </c>
      <c r="H157" s="272">
        <v>1</v>
      </c>
      <c r="I157" s="273"/>
      <c r="J157" s="274">
        <f>ROUND(I157*H157,2)</f>
        <v>0</v>
      </c>
      <c r="K157" s="270" t="s">
        <v>19</v>
      </c>
      <c r="L157" s="275"/>
      <c r="M157" s="276" t="s">
        <v>19</v>
      </c>
      <c r="N157" s="277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215</v>
      </c>
      <c r="AT157" s="227" t="s">
        <v>281</v>
      </c>
      <c r="AU157" s="227" t="s">
        <v>80</v>
      </c>
      <c r="AY157" s="20" t="s">
        <v>157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164</v>
      </c>
      <c r="BM157" s="227" t="s">
        <v>628</v>
      </c>
    </row>
    <row r="158" s="2" customFormat="1">
      <c r="A158" s="41"/>
      <c r="B158" s="42"/>
      <c r="C158" s="43"/>
      <c r="D158" s="229" t="s">
        <v>166</v>
      </c>
      <c r="E158" s="43"/>
      <c r="F158" s="230" t="s">
        <v>980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166</v>
      </c>
      <c r="AU158" s="20" t="s">
        <v>80</v>
      </c>
    </row>
    <row r="159" s="2" customFormat="1" ht="21.75" customHeight="1">
      <c r="A159" s="41"/>
      <c r="B159" s="42"/>
      <c r="C159" s="268" t="s">
        <v>435</v>
      </c>
      <c r="D159" s="268" t="s">
        <v>281</v>
      </c>
      <c r="E159" s="269" t="s">
        <v>981</v>
      </c>
      <c r="F159" s="270" t="s">
        <v>982</v>
      </c>
      <c r="G159" s="271" t="s">
        <v>266</v>
      </c>
      <c r="H159" s="272">
        <v>2</v>
      </c>
      <c r="I159" s="273"/>
      <c r="J159" s="274">
        <f>ROUND(I159*H159,2)</f>
        <v>0</v>
      </c>
      <c r="K159" s="270" t="s">
        <v>19</v>
      </c>
      <c r="L159" s="275"/>
      <c r="M159" s="276" t="s">
        <v>19</v>
      </c>
      <c r="N159" s="277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215</v>
      </c>
      <c r="AT159" s="227" t="s">
        <v>281</v>
      </c>
      <c r="AU159" s="227" t="s">
        <v>80</v>
      </c>
      <c r="AY159" s="20" t="s">
        <v>157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164</v>
      </c>
      <c r="BM159" s="227" t="s">
        <v>668</v>
      </c>
    </row>
    <row r="160" s="2" customFormat="1">
      <c r="A160" s="41"/>
      <c r="B160" s="42"/>
      <c r="C160" s="43"/>
      <c r="D160" s="229" t="s">
        <v>166</v>
      </c>
      <c r="E160" s="43"/>
      <c r="F160" s="230" t="s">
        <v>982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166</v>
      </c>
      <c r="AU160" s="20" t="s">
        <v>80</v>
      </c>
    </row>
    <row r="161" s="2" customFormat="1" ht="16.5" customHeight="1">
      <c r="A161" s="41"/>
      <c r="B161" s="42"/>
      <c r="C161" s="268" t="s">
        <v>442</v>
      </c>
      <c r="D161" s="268" t="s">
        <v>281</v>
      </c>
      <c r="E161" s="269" t="s">
        <v>983</v>
      </c>
      <c r="F161" s="270" t="s">
        <v>984</v>
      </c>
      <c r="G161" s="271" t="s">
        <v>266</v>
      </c>
      <c r="H161" s="272">
        <v>4</v>
      </c>
      <c r="I161" s="273"/>
      <c r="J161" s="274">
        <f>ROUND(I161*H161,2)</f>
        <v>0</v>
      </c>
      <c r="K161" s="270" t="s">
        <v>19</v>
      </c>
      <c r="L161" s="275"/>
      <c r="M161" s="276" t="s">
        <v>19</v>
      </c>
      <c r="N161" s="277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215</v>
      </c>
      <c r="AT161" s="227" t="s">
        <v>281</v>
      </c>
      <c r="AU161" s="227" t="s">
        <v>80</v>
      </c>
      <c r="AY161" s="20" t="s">
        <v>157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164</v>
      </c>
      <c r="BM161" s="227" t="s">
        <v>683</v>
      </c>
    </row>
    <row r="162" s="2" customFormat="1">
      <c r="A162" s="41"/>
      <c r="B162" s="42"/>
      <c r="C162" s="43"/>
      <c r="D162" s="229" t="s">
        <v>166</v>
      </c>
      <c r="E162" s="43"/>
      <c r="F162" s="230" t="s">
        <v>984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166</v>
      </c>
      <c r="AU162" s="20" t="s">
        <v>80</v>
      </c>
    </row>
    <row r="163" s="2" customFormat="1" ht="16.5" customHeight="1">
      <c r="A163" s="41"/>
      <c r="B163" s="42"/>
      <c r="C163" s="268" t="s">
        <v>450</v>
      </c>
      <c r="D163" s="268" t="s">
        <v>281</v>
      </c>
      <c r="E163" s="269" t="s">
        <v>985</v>
      </c>
      <c r="F163" s="270" t="s">
        <v>986</v>
      </c>
      <c r="G163" s="271" t="s">
        <v>242</v>
      </c>
      <c r="H163" s="272">
        <v>30</v>
      </c>
      <c r="I163" s="273"/>
      <c r="J163" s="274">
        <f>ROUND(I163*H163,2)</f>
        <v>0</v>
      </c>
      <c r="K163" s="270" t="s">
        <v>19</v>
      </c>
      <c r="L163" s="275"/>
      <c r="M163" s="276" t="s">
        <v>19</v>
      </c>
      <c r="N163" s="277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215</v>
      </c>
      <c r="AT163" s="227" t="s">
        <v>281</v>
      </c>
      <c r="AU163" s="227" t="s">
        <v>80</v>
      </c>
      <c r="AY163" s="20" t="s">
        <v>157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164</v>
      </c>
      <c r="BM163" s="227" t="s">
        <v>694</v>
      </c>
    </row>
    <row r="164" s="2" customFormat="1">
      <c r="A164" s="41"/>
      <c r="B164" s="42"/>
      <c r="C164" s="43"/>
      <c r="D164" s="229" t="s">
        <v>166</v>
      </c>
      <c r="E164" s="43"/>
      <c r="F164" s="230" t="s">
        <v>986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166</v>
      </c>
      <c r="AU164" s="20" t="s">
        <v>80</v>
      </c>
    </row>
    <row r="165" s="2" customFormat="1" ht="16.5" customHeight="1">
      <c r="A165" s="41"/>
      <c r="B165" s="42"/>
      <c r="C165" s="268" t="s">
        <v>460</v>
      </c>
      <c r="D165" s="268" t="s">
        <v>281</v>
      </c>
      <c r="E165" s="269" t="s">
        <v>987</v>
      </c>
      <c r="F165" s="270" t="s">
        <v>988</v>
      </c>
      <c r="G165" s="271" t="s">
        <v>266</v>
      </c>
      <c r="H165" s="272">
        <v>1</v>
      </c>
      <c r="I165" s="273"/>
      <c r="J165" s="274">
        <f>ROUND(I165*H165,2)</f>
        <v>0</v>
      </c>
      <c r="K165" s="270" t="s">
        <v>19</v>
      </c>
      <c r="L165" s="275"/>
      <c r="M165" s="276" t="s">
        <v>19</v>
      </c>
      <c r="N165" s="277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215</v>
      </c>
      <c r="AT165" s="227" t="s">
        <v>281</v>
      </c>
      <c r="AU165" s="227" t="s">
        <v>80</v>
      </c>
      <c r="AY165" s="20" t="s">
        <v>157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164</v>
      </c>
      <c r="BM165" s="227" t="s">
        <v>706</v>
      </c>
    </row>
    <row r="166" s="2" customFormat="1">
      <c r="A166" s="41"/>
      <c r="B166" s="42"/>
      <c r="C166" s="43"/>
      <c r="D166" s="229" t="s">
        <v>166</v>
      </c>
      <c r="E166" s="43"/>
      <c r="F166" s="230" t="s">
        <v>988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166</v>
      </c>
      <c r="AU166" s="20" t="s">
        <v>80</v>
      </c>
    </row>
    <row r="167" s="2" customFormat="1" ht="16.5" customHeight="1">
      <c r="A167" s="41"/>
      <c r="B167" s="42"/>
      <c r="C167" s="268" t="s">
        <v>466</v>
      </c>
      <c r="D167" s="268" t="s">
        <v>281</v>
      </c>
      <c r="E167" s="269" t="s">
        <v>989</v>
      </c>
      <c r="F167" s="270" t="s">
        <v>990</v>
      </c>
      <c r="G167" s="271" t="s">
        <v>266</v>
      </c>
      <c r="H167" s="272">
        <v>1</v>
      </c>
      <c r="I167" s="273"/>
      <c r="J167" s="274">
        <f>ROUND(I167*H167,2)</f>
        <v>0</v>
      </c>
      <c r="K167" s="270" t="s">
        <v>19</v>
      </c>
      <c r="L167" s="275"/>
      <c r="M167" s="276" t="s">
        <v>19</v>
      </c>
      <c r="N167" s="277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215</v>
      </c>
      <c r="AT167" s="227" t="s">
        <v>281</v>
      </c>
      <c r="AU167" s="227" t="s">
        <v>80</v>
      </c>
      <c r="AY167" s="20" t="s">
        <v>157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164</v>
      </c>
      <c r="BM167" s="227" t="s">
        <v>732</v>
      </c>
    </row>
    <row r="168" s="2" customFormat="1">
      <c r="A168" s="41"/>
      <c r="B168" s="42"/>
      <c r="C168" s="43"/>
      <c r="D168" s="229" t="s">
        <v>166</v>
      </c>
      <c r="E168" s="43"/>
      <c r="F168" s="230" t="s">
        <v>990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166</v>
      </c>
      <c r="AU168" s="20" t="s">
        <v>80</v>
      </c>
    </row>
    <row r="169" s="2" customFormat="1" ht="16.5" customHeight="1">
      <c r="A169" s="41"/>
      <c r="B169" s="42"/>
      <c r="C169" s="268" t="s">
        <v>474</v>
      </c>
      <c r="D169" s="268" t="s">
        <v>281</v>
      </c>
      <c r="E169" s="269" t="s">
        <v>991</v>
      </c>
      <c r="F169" s="270" t="s">
        <v>992</v>
      </c>
      <c r="G169" s="271" t="s">
        <v>266</v>
      </c>
      <c r="H169" s="272">
        <v>1</v>
      </c>
      <c r="I169" s="273"/>
      <c r="J169" s="274">
        <f>ROUND(I169*H169,2)</f>
        <v>0</v>
      </c>
      <c r="K169" s="270" t="s">
        <v>19</v>
      </c>
      <c r="L169" s="275"/>
      <c r="M169" s="276" t="s">
        <v>19</v>
      </c>
      <c r="N169" s="277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215</v>
      </c>
      <c r="AT169" s="227" t="s">
        <v>281</v>
      </c>
      <c r="AU169" s="227" t="s">
        <v>80</v>
      </c>
      <c r="AY169" s="20" t="s">
        <v>157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164</v>
      </c>
      <c r="BM169" s="227" t="s">
        <v>745</v>
      </c>
    </row>
    <row r="170" s="2" customFormat="1">
      <c r="A170" s="41"/>
      <c r="B170" s="42"/>
      <c r="C170" s="43"/>
      <c r="D170" s="229" t="s">
        <v>166</v>
      </c>
      <c r="E170" s="43"/>
      <c r="F170" s="230" t="s">
        <v>992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166</v>
      </c>
      <c r="AU170" s="20" t="s">
        <v>80</v>
      </c>
    </row>
    <row r="171" s="12" customFormat="1" ht="25.92" customHeight="1">
      <c r="A171" s="12"/>
      <c r="B171" s="200"/>
      <c r="C171" s="201"/>
      <c r="D171" s="202" t="s">
        <v>71</v>
      </c>
      <c r="E171" s="203" t="s">
        <v>993</v>
      </c>
      <c r="F171" s="203" t="s">
        <v>994</v>
      </c>
      <c r="G171" s="201"/>
      <c r="H171" s="201"/>
      <c r="I171" s="204"/>
      <c r="J171" s="205">
        <f>BK171</f>
        <v>0</v>
      </c>
      <c r="K171" s="201"/>
      <c r="L171" s="206"/>
      <c r="M171" s="207"/>
      <c r="N171" s="208"/>
      <c r="O171" s="208"/>
      <c r="P171" s="209">
        <f>SUM(P172:P227)</f>
        <v>0</v>
      </c>
      <c r="Q171" s="208"/>
      <c r="R171" s="209">
        <f>SUM(R172:R227)</f>
        <v>0</v>
      </c>
      <c r="S171" s="208"/>
      <c r="T171" s="210">
        <f>SUM(T172:T227)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72</v>
      </c>
      <c r="AY171" s="211" t="s">
        <v>157</v>
      </c>
      <c r="BK171" s="213">
        <f>SUM(BK172:BK227)</f>
        <v>0</v>
      </c>
    </row>
    <row r="172" s="2" customFormat="1" ht="16.5" customHeight="1">
      <c r="A172" s="41"/>
      <c r="B172" s="42"/>
      <c r="C172" s="216" t="s">
        <v>480</v>
      </c>
      <c r="D172" s="216" t="s">
        <v>159</v>
      </c>
      <c r="E172" s="217" t="s">
        <v>995</v>
      </c>
      <c r="F172" s="218" t="s">
        <v>996</v>
      </c>
      <c r="G172" s="219" t="s">
        <v>242</v>
      </c>
      <c r="H172" s="220">
        <v>600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164</v>
      </c>
      <c r="AT172" s="227" t="s">
        <v>159</v>
      </c>
      <c r="AU172" s="227" t="s">
        <v>80</v>
      </c>
      <c r="AY172" s="20" t="s">
        <v>157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164</v>
      </c>
      <c r="BM172" s="227" t="s">
        <v>754</v>
      </c>
    </row>
    <row r="173" s="2" customFormat="1">
      <c r="A173" s="41"/>
      <c r="B173" s="42"/>
      <c r="C173" s="43"/>
      <c r="D173" s="229" t="s">
        <v>166</v>
      </c>
      <c r="E173" s="43"/>
      <c r="F173" s="230" t="s">
        <v>996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166</v>
      </c>
      <c r="AU173" s="20" t="s">
        <v>80</v>
      </c>
    </row>
    <row r="174" s="2" customFormat="1" ht="16.5" customHeight="1">
      <c r="A174" s="41"/>
      <c r="B174" s="42"/>
      <c r="C174" s="216" t="s">
        <v>484</v>
      </c>
      <c r="D174" s="216" t="s">
        <v>159</v>
      </c>
      <c r="E174" s="217" t="s">
        <v>995</v>
      </c>
      <c r="F174" s="218" t="s">
        <v>996</v>
      </c>
      <c r="G174" s="219" t="s">
        <v>242</v>
      </c>
      <c r="H174" s="220">
        <v>500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164</v>
      </c>
      <c r="AT174" s="227" t="s">
        <v>159</v>
      </c>
      <c r="AU174" s="227" t="s">
        <v>80</v>
      </c>
      <c r="AY174" s="20" t="s">
        <v>157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164</v>
      </c>
      <c r="BM174" s="227" t="s">
        <v>769</v>
      </c>
    </row>
    <row r="175" s="2" customFormat="1">
      <c r="A175" s="41"/>
      <c r="B175" s="42"/>
      <c r="C175" s="43"/>
      <c r="D175" s="229" t="s">
        <v>166</v>
      </c>
      <c r="E175" s="43"/>
      <c r="F175" s="230" t="s">
        <v>996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166</v>
      </c>
      <c r="AU175" s="20" t="s">
        <v>80</v>
      </c>
    </row>
    <row r="176" s="2" customFormat="1" ht="21.75" customHeight="1">
      <c r="A176" s="41"/>
      <c r="B176" s="42"/>
      <c r="C176" s="216" t="s">
        <v>492</v>
      </c>
      <c r="D176" s="216" t="s">
        <v>159</v>
      </c>
      <c r="E176" s="217" t="s">
        <v>997</v>
      </c>
      <c r="F176" s="218" t="s">
        <v>998</v>
      </c>
      <c r="G176" s="219" t="s">
        <v>266</v>
      </c>
      <c r="H176" s="220">
        <v>18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164</v>
      </c>
      <c r="AT176" s="227" t="s">
        <v>159</v>
      </c>
      <c r="AU176" s="227" t="s">
        <v>80</v>
      </c>
      <c r="AY176" s="20" t="s">
        <v>157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164</v>
      </c>
      <c r="BM176" s="227" t="s">
        <v>781</v>
      </c>
    </row>
    <row r="177" s="2" customFormat="1">
      <c r="A177" s="41"/>
      <c r="B177" s="42"/>
      <c r="C177" s="43"/>
      <c r="D177" s="229" t="s">
        <v>166</v>
      </c>
      <c r="E177" s="43"/>
      <c r="F177" s="230" t="s">
        <v>998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166</v>
      </c>
      <c r="AU177" s="20" t="s">
        <v>80</v>
      </c>
    </row>
    <row r="178" s="2" customFormat="1" ht="16.5" customHeight="1">
      <c r="A178" s="41"/>
      <c r="B178" s="42"/>
      <c r="C178" s="216" t="s">
        <v>496</v>
      </c>
      <c r="D178" s="216" t="s">
        <v>159</v>
      </c>
      <c r="E178" s="217" t="s">
        <v>999</v>
      </c>
      <c r="F178" s="218" t="s">
        <v>1000</v>
      </c>
      <c r="G178" s="219" t="s">
        <v>266</v>
      </c>
      <c r="H178" s="220">
        <v>30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164</v>
      </c>
      <c r="AT178" s="227" t="s">
        <v>159</v>
      </c>
      <c r="AU178" s="227" t="s">
        <v>80</v>
      </c>
      <c r="AY178" s="20" t="s">
        <v>157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164</v>
      </c>
      <c r="BM178" s="227" t="s">
        <v>794</v>
      </c>
    </row>
    <row r="179" s="2" customFormat="1">
      <c r="A179" s="41"/>
      <c r="B179" s="42"/>
      <c r="C179" s="43"/>
      <c r="D179" s="229" t="s">
        <v>166</v>
      </c>
      <c r="E179" s="43"/>
      <c r="F179" s="230" t="s">
        <v>1000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166</v>
      </c>
      <c r="AU179" s="20" t="s">
        <v>80</v>
      </c>
    </row>
    <row r="180" s="2" customFormat="1" ht="16.5" customHeight="1">
      <c r="A180" s="41"/>
      <c r="B180" s="42"/>
      <c r="C180" s="216" t="s">
        <v>504</v>
      </c>
      <c r="D180" s="216" t="s">
        <v>159</v>
      </c>
      <c r="E180" s="217" t="s">
        <v>1001</v>
      </c>
      <c r="F180" s="218" t="s">
        <v>1002</v>
      </c>
      <c r="G180" s="219" t="s">
        <v>266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164</v>
      </c>
      <c r="AT180" s="227" t="s">
        <v>159</v>
      </c>
      <c r="AU180" s="227" t="s">
        <v>80</v>
      </c>
      <c r="AY180" s="20" t="s">
        <v>157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164</v>
      </c>
      <c r="BM180" s="227" t="s">
        <v>806</v>
      </c>
    </row>
    <row r="181" s="2" customFormat="1">
      <c r="A181" s="41"/>
      <c r="B181" s="42"/>
      <c r="C181" s="43"/>
      <c r="D181" s="229" t="s">
        <v>166</v>
      </c>
      <c r="E181" s="43"/>
      <c r="F181" s="230" t="s">
        <v>1002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166</v>
      </c>
      <c r="AU181" s="20" t="s">
        <v>80</v>
      </c>
    </row>
    <row r="182" s="2" customFormat="1" ht="16.5" customHeight="1">
      <c r="A182" s="41"/>
      <c r="B182" s="42"/>
      <c r="C182" s="216" t="s">
        <v>513</v>
      </c>
      <c r="D182" s="216" t="s">
        <v>159</v>
      </c>
      <c r="E182" s="217" t="s">
        <v>1001</v>
      </c>
      <c r="F182" s="218" t="s">
        <v>1002</v>
      </c>
      <c r="G182" s="219" t="s">
        <v>266</v>
      </c>
      <c r="H182" s="220">
        <v>2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164</v>
      </c>
      <c r="AT182" s="227" t="s">
        <v>159</v>
      </c>
      <c r="AU182" s="227" t="s">
        <v>80</v>
      </c>
      <c r="AY182" s="20" t="s">
        <v>157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164</v>
      </c>
      <c r="BM182" s="227" t="s">
        <v>818</v>
      </c>
    </row>
    <row r="183" s="2" customFormat="1">
      <c r="A183" s="41"/>
      <c r="B183" s="42"/>
      <c r="C183" s="43"/>
      <c r="D183" s="229" t="s">
        <v>166</v>
      </c>
      <c r="E183" s="43"/>
      <c r="F183" s="230" t="s">
        <v>1002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166</v>
      </c>
      <c r="AU183" s="20" t="s">
        <v>80</v>
      </c>
    </row>
    <row r="184" s="2" customFormat="1" ht="16.5" customHeight="1">
      <c r="A184" s="41"/>
      <c r="B184" s="42"/>
      <c r="C184" s="216" t="s">
        <v>520</v>
      </c>
      <c r="D184" s="216" t="s">
        <v>159</v>
      </c>
      <c r="E184" s="217" t="s">
        <v>1001</v>
      </c>
      <c r="F184" s="218" t="s">
        <v>1002</v>
      </c>
      <c r="G184" s="219" t="s">
        <v>266</v>
      </c>
      <c r="H184" s="220">
        <v>3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164</v>
      </c>
      <c r="AT184" s="227" t="s">
        <v>159</v>
      </c>
      <c r="AU184" s="227" t="s">
        <v>80</v>
      </c>
      <c r="AY184" s="20" t="s">
        <v>157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164</v>
      </c>
      <c r="BM184" s="227" t="s">
        <v>833</v>
      </c>
    </row>
    <row r="185" s="2" customFormat="1">
      <c r="A185" s="41"/>
      <c r="B185" s="42"/>
      <c r="C185" s="43"/>
      <c r="D185" s="229" t="s">
        <v>166</v>
      </c>
      <c r="E185" s="43"/>
      <c r="F185" s="230" t="s">
        <v>1002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166</v>
      </c>
      <c r="AU185" s="20" t="s">
        <v>80</v>
      </c>
    </row>
    <row r="186" s="2" customFormat="1" ht="16.5" customHeight="1">
      <c r="A186" s="41"/>
      <c r="B186" s="42"/>
      <c r="C186" s="216" t="s">
        <v>524</v>
      </c>
      <c r="D186" s="216" t="s">
        <v>159</v>
      </c>
      <c r="E186" s="217" t="s">
        <v>1003</v>
      </c>
      <c r="F186" s="218" t="s">
        <v>1004</v>
      </c>
      <c r="G186" s="219" t="s">
        <v>266</v>
      </c>
      <c r="H186" s="220">
        <v>25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164</v>
      </c>
      <c r="AT186" s="227" t="s">
        <v>159</v>
      </c>
      <c r="AU186" s="227" t="s">
        <v>80</v>
      </c>
      <c r="AY186" s="20" t="s">
        <v>157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164</v>
      </c>
      <c r="BM186" s="227" t="s">
        <v>318</v>
      </c>
    </row>
    <row r="187" s="2" customFormat="1">
      <c r="A187" s="41"/>
      <c r="B187" s="42"/>
      <c r="C187" s="43"/>
      <c r="D187" s="229" t="s">
        <v>166</v>
      </c>
      <c r="E187" s="43"/>
      <c r="F187" s="230" t="s">
        <v>1004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166</v>
      </c>
      <c r="AU187" s="20" t="s">
        <v>80</v>
      </c>
    </row>
    <row r="188" s="2" customFormat="1" ht="16.5" customHeight="1">
      <c r="A188" s="41"/>
      <c r="B188" s="42"/>
      <c r="C188" s="216" t="s">
        <v>530</v>
      </c>
      <c r="D188" s="216" t="s">
        <v>159</v>
      </c>
      <c r="E188" s="217" t="s">
        <v>1005</v>
      </c>
      <c r="F188" s="218" t="s">
        <v>1006</v>
      </c>
      <c r="G188" s="219" t="s">
        <v>266</v>
      </c>
      <c r="H188" s="220">
        <v>11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164</v>
      </c>
      <c r="AT188" s="227" t="s">
        <v>159</v>
      </c>
      <c r="AU188" s="227" t="s">
        <v>80</v>
      </c>
      <c r="AY188" s="20" t="s">
        <v>157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164</v>
      </c>
      <c r="BM188" s="227" t="s">
        <v>347</v>
      </c>
    </row>
    <row r="189" s="2" customFormat="1">
      <c r="A189" s="41"/>
      <c r="B189" s="42"/>
      <c r="C189" s="43"/>
      <c r="D189" s="229" t="s">
        <v>166</v>
      </c>
      <c r="E189" s="43"/>
      <c r="F189" s="230" t="s">
        <v>1006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166</v>
      </c>
      <c r="AU189" s="20" t="s">
        <v>80</v>
      </c>
    </row>
    <row r="190" s="2" customFormat="1" ht="16.5" customHeight="1">
      <c r="A190" s="41"/>
      <c r="B190" s="42"/>
      <c r="C190" s="216" t="s">
        <v>533</v>
      </c>
      <c r="D190" s="216" t="s">
        <v>159</v>
      </c>
      <c r="E190" s="217" t="s">
        <v>1007</v>
      </c>
      <c r="F190" s="218" t="s">
        <v>1008</v>
      </c>
      <c r="G190" s="219" t="s">
        <v>242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164</v>
      </c>
      <c r="AT190" s="227" t="s">
        <v>159</v>
      </c>
      <c r="AU190" s="227" t="s">
        <v>80</v>
      </c>
      <c r="AY190" s="20" t="s">
        <v>157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164</v>
      </c>
      <c r="BM190" s="227" t="s">
        <v>891</v>
      </c>
    </row>
    <row r="191" s="2" customFormat="1">
      <c r="A191" s="41"/>
      <c r="B191" s="42"/>
      <c r="C191" s="43"/>
      <c r="D191" s="229" t="s">
        <v>166</v>
      </c>
      <c r="E191" s="43"/>
      <c r="F191" s="230" t="s">
        <v>1008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166</v>
      </c>
      <c r="AU191" s="20" t="s">
        <v>80</v>
      </c>
    </row>
    <row r="192" s="2" customFormat="1" ht="16.5" customHeight="1">
      <c r="A192" s="41"/>
      <c r="B192" s="42"/>
      <c r="C192" s="216" t="s">
        <v>536</v>
      </c>
      <c r="D192" s="216" t="s">
        <v>159</v>
      </c>
      <c r="E192" s="217" t="s">
        <v>1009</v>
      </c>
      <c r="F192" s="218" t="s">
        <v>1010</v>
      </c>
      <c r="G192" s="219" t="s">
        <v>266</v>
      </c>
      <c r="H192" s="220">
        <v>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164</v>
      </c>
      <c r="AT192" s="227" t="s">
        <v>159</v>
      </c>
      <c r="AU192" s="227" t="s">
        <v>80</v>
      </c>
      <c r="AY192" s="20" t="s">
        <v>157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164</v>
      </c>
      <c r="BM192" s="227" t="s">
        <v>1011</v>
      </c>
    </row>
    <row r="193" s="2" customFormat="1">
      <c r="A193" s="41"/>
      <c r="B193" s="42"/>
      <c r="C193" s="43"/>
      <c r="D193" s="229" t="s">
        <v>166</v>
      </c>
      <c r="E193" s="43"/>
      <c r="F193" s="230" t="s">
        <v>1010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166</v>
      </c>
      <c r="AU193" s="20" t="s">
        <v>80</v>
      </c>
    </row>
    <row r="194" s="2" customFormat="1" ht="16.5" customHeight="1">
      <c r="A194" s="41"/>
      <c r="B194" s="42"/>
      <c r="C194" s="216" t="s">
        <v>540</v>
      </c>
      <c r="D194" s="216" t="s">
        <v>159</v>
      </c>
      <c r="E194" s="217" t="s">
        <v>1012</v>
      </c>
      <c r="F194" s="218" t="s">
        <v>1013</v>
      </c>
      <c r="G194" s="219" t="s">
        <v>266</v>
      </c>
      <c r="H194" s="220">
        <v>8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164</v>
      </c>
      <c r="AT194" s="227" t="s">
        <v>159</v>
      </c>
      <c r="AU194" s="227" t="s">
        <v>80</v>
      </c>
      <c r="AY194" s="20" t="s">
        <v>157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164</v>
      </c>
      <c r="BM194" s="227" t="s">
        <v>1014</v>
      </c>
    </row>
    <row r="195" s="2" customFormat="1">
      <c r="A195" s="41"/>
      <c r="B195" s="42"/>
      <c r="C195" s="43"/>
      <c r="D195" s="229" t="s">
        <v>166</v>
      </c>
      <c r="E195" s="43"/>
      <c r="F195" s="230" t="s">
        <v>1013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166</v>
      </c>
      <c r="AU195" s="20" t="s">
        <v>80</v>
      </c>
    </row>
    <row r="196" s="2" customFormat="1" ht="16.5" customHeight="1">
      <c r="A196" s="41"/>
      <c r="B196" s="42"/>
      <c r="C196" s="216" t="s">
        <v>548</v>
      </c>
      <c r="D196" s="216" t="s">
        <v>159</v>
      </c>
      <c r="E196" s="217" t="s">
        <v>1015</v>
      </c>
      <c r="F196" s="218" t="s">
        <v>1016</v>
      </c>
      <c r="G196" s="219" t="s">
        <v>266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164</v>
      </c>
      <c r="AT196" s="227" t="s">
        <v>159</v>
      </c>
      <c r="AU196" s="227" t="s">
        <v>80</v>
      </c>
      <c r="AY196" s="20" t="s">
        <v>157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164</v>
      </c>
      <c r="BM196" s="227" t="s">
        <v>1017</v>
      </c>
    </row>
    <row r="197" s="2" customFormat="1">
      <c r="A197" s="41"/>
      <c r="B197" s="42"/>
      <c r="C197" s="43"/>
      <c r="D197" s="229" t="s">
        <v>166</v>
      </c>
      <c r="E197" s="43"/>
      <c r="F197" s="230" t="s">
        <v>1016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166</v>
      </c>
      <c r="AU197" s="20" t="s">
        <v>80</v>
      </c>
    </row>
    <row r="198" s="2" customFormat="1" ht="16.5" customHeight="1">
      <c r="A198" s="41"/>
      <c r="B198" s="42"/>
      <c r="C198" s="216" t="s">
        <v>556</v>
      </c>
      <c r="D198" s="216" t="s">
        <v>159</v>
      </c>
      <c r="E198" s="217" t="s">
        <v>1018</v>
      </c>
      <c r="F198" s="218" t="s">
        <v>1019</v>
      </c>
      <c r="G198" s="219" t="s">
        <v>266</v>
      </c>
      <c r="H198" s="220">
        <v>54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164</v>
      </c>
      <c r="AT198" s="227" t="s">
        <v>159</v>
      </c>
      <c r="AU198" s="227" t="s">
        <v>80</v>
      </c>
      <c r="AY198" s="20" t="s">
        <v>157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164</v>
      </c>
      <c r="BM198" s="227" t="s">
        <v>1020</v>
      </c>
    </row>
    <row r="199" s="2" customFormat="1">
      <c r="A199" s="41"/>
      <c r="B199" s="42"/>
      <c r="C199" s="43"/>
      <c r="D199" s="229" t="s">
        <v>166</v>
      </c>
      <c r="E199" s="43"/>
      <c r="F199" s="230" t="s">
        <v>1019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166</v>
      </c>
      <c r="AU199" s="20" t="s">
        <v>80</v>
      </c>
    </row>
    <row r="200" s="2" customFormat="1" ht="16.5" customHeight="1">
      <c r="A200" s="41"/>
      <c r="B200" s="42"/>
      <c r="C200" s="216" t="s">
        <v>560</v>
      </c>
      <c r="D200" s="216" t="s">
        <v>159</v>
      </c>
      <c r="E200" s="217" t="s">
        <v>1021</v>
      </c>
      <c r="F200" s="218" t="s">
        <v>1022</v>
      </c>
      <c r="G200" s="219" t="s">
        <v>266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164</v>
      </c>
      <c r="AT200" s="227" t="s">
        <v>159</v>
      </c>
      <c r="AU200" s="227" t="s">
        <v>80</v>
      </c>
      <c r="AY200" s="20" t="s">
        <v>157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164</v>
      </c>
      <c r="BM200" s="227" t="s">
        <v>1023</v>
      </c>
    </row>
    <row r="201" s="2" customFormat="1">
      <c r="A201" s="41"/>
      <c r="B201" s="42"/>
      <c r="C201" s="43"/>
      <c r="D201" s="229" t="s">
        <v>166</v>
      </c>
      <c r="E201" s="43"/>
      <c r="F201" s="230" t="s">
        <v>1022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166</v>
      </c>
      <c r="AU201" s="20" t="s">
        <v>80</v>
      </c>
    </row>
    <row r="202" s="2" customFormat="1" ht="16.5" customHeight="1">
      <c r="A202" s="41"/>
      <c r="B202" s="42"/>
      <c r="C202" s="216" t="s">
        <v>564</v>
      </c>
      <c r="D202" s="216" t="s">
        <v>159</v>
      </c>
      <c r="E202" s="217" t="s">
        <v>1024</v>
      </c>
      <c r="F202" s="218" t="s">
        <v>1025</v>
      </c>
      <c r="G202" s="219" t="s">
        <v>266</v>
      </c>
      <c r="H202" s="220">
        <v>4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164</v>
      </c>
      <c r="AT202" s="227" t="s">
        <v>159</v>
      </c>
      <c r="AU202" s="227" t="s">
        <v>80</v>
      </c>
      <c r="AY202" s="20" t="s">
        <v>157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164</v>
      </c>
      <c r="BM202" s="227" t="s">
        <v>1026</v>
      </c>
    </row>
    <row r="203" s="2" customFormat="1">
      <c r="A203" s="41"/>
      <c r="B203" s="42"/>
      <c r="C203" s="43"/>
      <c r="D203" s="229" t="s">
        <v>166</v>
      </c>
      <c r="E203" s="43"/>
      <c r="F203" s="230" t="s">
        <v>1025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166</v>
      </c>
      <c r="AU203" s="20" t="s">
        <v>80</v>
      </c>
    </row>
    <row r="204" s="2" customFormat="1" ht="16.5" customHeight="1">
      <c r="A204" s="41"/>
      <c r="B204" s="42"/>
      <c r="C204" s="216" t="s">
        <v>571</v>
      </c>
      <c r="D204" s="216" t="s">
        <v>159</v>
      </c>
      <c r="E204" s="217" t="s">
        <v>1027</v>
      </c>
      <c r="F204" s="218" t="s">
        <v>1028</v>
      </c>
      <c r="G204" s="219" t="s">
        <v>266</v>
      </c>
      <c r="H204" s="220">
        <v>2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164</v>
      </c>
      <c r="AT204" s="227" t="s">
        <v>159</v>
      </c>
      <c r="AU204" s="227" t="s">
        <v>80</v>
      </c>
      <c r="AY204" s="20" t="s">
        <v>157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164</v>
      </c>
      <c r="BM204" s="227" t="s">
        <v>1029</v>
      </c>
    </row>
    <row r="205" s="2" customFormat="1">
      <c r="A205" s="41"/>
      <c r="B205" s="42"/>
      <c r="C205" s="43"/>
      <c r="D205" s="229" t="s">
        <v>166</v>
      </c>
      <c r="E205" s="43"/>
      <c r="F205" s="230" t="s">
        <v>1028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166</v>
      </c>
      <c r="AU205" s="20" t="s">
        <v>80</v>
      </c>
    </row>
    <row r="206" s="2" customFormat="1" ht="16.5" customHeight="1">
      <c r="A206" s="41"/>
      <c r="B206" s="42"/>
      <c r="C206" s="216" t="s">
        <v>577</v>
      </c>
      <c r="D206" s="216" t="s">
        <v>159</v>
      </c>
      <c r="E206" s="217" t="s">
        <v>1027</v>
      </c>
      <c r="F206" s="218" t="s">
        <v>1028</v>
      </c>
      <c r="G206" s="219" t="s">
        <v>266</v>
      </c>
      <c r="H206" s="220">
        <v>4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164</v>
      </c>
      <c r="AT206" s="227" t="s">
        <v>159</v>
      </c>
      <c r="AU206" s="227" t="s">
        <v>80</v>
      </c>
      <c r="AY206" s="20" t="s">
        <v>157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164</v>
      </c>
      <c r="BM206" s="227" t="s">
        <v>1030</v>
      </c>
    </row>
    <row r="207" s="2" customFormat="1">
      <c r="A207" s="41"/>
      <c r="B207" s="42"/>
      <c r="C207" s="43"/>
      <c r="D207" s="229" t="s">
        <v>166</v>
      </c>
      <c r="E207" s="43"/>
      <c r="F207" s="230" t="s">
        <v>1028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166</v>
      </c>
      <c r="AU207" s="20" t="s">
        <v>80</v>
      </c>
    </row>
    <row r="208" s="2" customFormat="1" ht="16.5" customHeight="1">
      <c r="A208" s="41"/>
      <c r="B208" s="42"/>
      <c r="C208" s="216" t="s">
        <v>581</v>
      </c>
      <c r="D208" s="216" t="s">
        <v>159</v>
      </c>
      <c r="E208" s="217" t="s">
        <v>1031</v>
      </c>
      <c r="F208" s="218" t="s">
        <v>1032</v>
      </c>
      <c r="G208" s="219" t="s">
        <v>242</v>
      </c>
      <c r="H208" s="220">
        <v>30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164</v>
      </c>
      <c r="AT208" s="227" t="s">
        <v>159</v>
      </c>
      <c r="AU208" s="227" t="s">
        <v>80</v>
      </c>
      <c r="AY208" s="20" t="s">
        <v>157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164</v>
      </c>
      <c r="BM208" s="227" t="s">
        <v>1033</v>
      </c>
    </row>
    <row r="209" s="2" customFormat="1">
      <c r="A209" s="41"/>
      <c r="B209" s="42"/>
      <c r="C209" s="43"/>
      <c r="D209" s="229" t="s">
        <v>166</v>
      </c>
      <c r="E209" s="43"/>
      <c r="F209" s="230" t="s">
        <v>1032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166</v>
      </c>
      <c r="AU209" s="20" t="s">
        <v>80</v>
      </c>
    </row>
    <row r="210" s="2" customFormat="1" ht="16.5" customHeight="1">
      <c r="A210" s="41"/>
      <c r="B210" s="42"/>
      <c r="C210" s="216" t="s">
        <v>589</v>
      </c>
      <c r="D210" s="216" t="s">
        <v>159</v>
      </c>
      <c r="E210" s="217" t="s">
        <v>1034</v>
      </c>
      <c r="F210" s="218" t="s">
        <v>1035</v>
      </c>
      <c r="G210" s="219" t="s">
        <v>266</v>
      </c>
      <c r="H210" s="220">
        <v>9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164</v>
      </c>
      <c r="AT210" s="227" t="s">
        <v>159</v>
      </c>
      <c r="AU210" s="227" t="s">
        <v>80</v>
      </c>
      <c r="AY210" s="20" t="s">
        <v>157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164</v>
      </c>
      <c r="BM210" s="227" t="s">
        <v>1036</v>
      </c>
    </row>
    <row r="211" s="2" customFormat="1">
      <c r="A211" s="41"/>
      <c r="B211" s="42"/>
      <c r="C211" s="43"/>
      <c r="D211" s="229" t="s">
        <v>166</v>
      </c>
      <c r="E211" s="43"/>
      <c r="F211" s="230" t="s">
        <v>1035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166</v>
      </c>
      <c r="AU211" s="20" t="s">
        <v>80</v>
      </c>
    </row>
    <row r="212" s="2" customFormat="1" ht="16.5" customHeight="1">
      <c r="A212" s="41"/>
      <c r="B212" s="42"/>
      <c r="C212" s="216" t="s">
        <v>595</v>
      </c>
      <c r="D212" s="216" t="s">
        <v>159</v>
      </c>
      <c r="E212" s="217" t="s">
        <v>1034</v>
      </c>
      <c r="F212" s="218" t="s">
        <v>1035</v>
      </c>
      <c r="G212" s="219" t="s">
        <v>266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164</v>
      </c>
      <c r="AT212" s="227" t="s">
        <v>159</v>
      </c>
      <c r="AU212" s="227" t="s">
        <v>80</v>
      </c>
      <c r="AY212" s="20" t="s">
        <v>157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164</v>
      </c>
      <c r="BM212" s="227" t="s">
        <v>1037</v>
      </c>
    </row>
    <row r="213" s="2" customFormat="1">
      <c r="A213" s="41"/>
      <c r="B213" s="42"/>
      <c r="C213" s="43"/>
      <c r="D213" s="229" t="s">
        <v>166</v>
      </c>
      <c r="E213" s="43"/>
      <c r="F213" s="230" t="s">
        <v>1035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166</v>
      </c>
      <c r="AU213" s="20" t="s">
        <v>80</v>
      </c>
    </row>
    <row r="214" s="2" customFormat="1" ht="16.5" customHeight="1">
      <c r="A214" s="41"/>
      <c r="B214" s="42"/>
      <c r="C214" s="216" t="s">
        <v>262</v>
      </c>
      <c r="D214" s="216" t="s">
        <v>159</v>
      </c>
      <c r="E214" s="217" t="s">
        <v>1034</v>
      </c>
      <c r="F214" s="218" t="s">
        <v>1035</v>
      </c>
      <c r="G214" s="219" t="s">
        <v>266</v>
      </c>
      <c r="H214" s="220">
        <v>6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164</v>
      </c>
      <c r="AT214" s="227" t="s">
        <v>159</v>
      </c>
      <c r="AU214" s="227" t="s">
        <v>80</v>
      </c>
      <c r="AY214" s="20" t="s">
        <v>157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164</v>
      </c>
      <c r="BM214" s="227" t="s">
        <v>1038</v>
      </c>
    </row>
    <row r="215" s="2" customFormat="1">
      <c r="A215" s="41"/>
      <c r="B215" s="42"/>
      <c r="C215" s="43"/>
      <c r="D215" s="229" t="s">
        <v>166</v>
      </c>
      <c r="E215" s="43"/>
      <c r="F215" s="230" t="s">
        <v>1035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166</v>
      </c>
      <c r="AU215" s="20" t="s">
        <v>80</v>
      </c>
    </row>
    <row r="216" s="2" customFormat="1" ht="16.5" customHeight="1">
      <c r="A216" s="41"/>
      <c r="B216" s="42"/>
      <c r="C216" s="216" t="s">
        <v>271</v>
      </c>
      <c r="D216" s="216" t="s">
        <v>159</v>
      </c>
      <c r="E216" s="217" t="s">
        <v>1034</v>
      </c>
      <c r="F216" s="218" t="s">
        <v>1035</v>
      </c>
      <c r="G216" s="219" t="s">
        <v>266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164</v>
      </c>
      <c r="AT216" s="227" t="s">
        <v>159</v>
      </c>
      <c r="AU216" s="227" t="s">
        <v>80</v>
      </c>
      <c r="AY216" s="20" t="s">
        <v>157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164</v>
      </c>
      <c r="BM216" s="227" t="s">
        <v>1039</v>
      </c>
    </row>
    <row r="217" s="2" customFormat="1">
      <c r="A217" s="41"/>
      <c r="B217" s="42"/>
      <c r="C217" s="43"/>
      <c r="D217" s="229" t="s">
        <v>166</v>
      </c>
      <c r="E217" s="43"/>
      <c r="F217" s="230" t="s">
        <v>1035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166</v>
      </c>
      <c r="AU217" s="20" t="s">
        <v>80</v>
      </c>
    </row>
    <row r="218" s="2" customFormat="1" ht="16.5" customHeight="1">
      <c r="A218" s="41"/>
      <c r="B218" s="42"/>
      <c r="C218" s="216" t="s">
        <v>611</v>
      </c>
      <c r="D218" s="216" t="s">
        <v>159</v>
      </c>
      <c r="E218" s="217" t="s">
        <v>1034</v>
      </c>
      <c r="F218" s="218" t="s">
        <v>1035</v>
      </c>
      <c r="G218" s="219" t="s">
        <v>266</v>
      </c>
      <c r="H218" s="220">
        <v>1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164</v>
      </c>
      <c r="AT218" s="227" t="s">
        <v>159</v>
      </c>
      <c r="AU218" s="227" t="s">
        <v>80</v>
      </c>
      <c r="AY218" s="20" t="s">
        <v>157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164</v>
      </c>
      <c r="BM218" s="227" t="s">
        <v>1040</v>
      </c>
    </row>
    <row r="219" s="2" customFormat="1">
      <c r="A219" s="41"/>
      <c r="B219" s="42"/>
      <c r="C219" s="43"/>
      <c r="D219" s="229" t="s">
        <v>166</v>
      </c>
      <c r="E219" s="43"/>
      <c r="F219" s="230" t="s">
        <v>1035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166</v>
      </c>
      <c r="AU219" s="20" t="s">
        <v>80</v>
      </c>
    </row>
    <row r="220" s="2" customFormat="1" ht="16.5" customHeight="1">
      <c r="A220" s="41"/>
      <c r="B220" s="42"/>
      <c r="C220" s="216" t="s">
        <v>293</v>
      </c>
      <c r="D220" s="216" t="s">
        <v>159</v>
      </c>
      <c r="E220" s="217" t="s">
        <v>1041</v>
      </c>
      <c r="F220" s="218" t="s">
        <v>1042</v>
      </c>
      <c r="G220" s="219" t="s">
        <v>882</v>
      </c>
      <c r="H220" s="220">
        <v>4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164</v>
      </c>
      <c r="AT220" s="227" t="s">
        <v>159</v>
      </c>
      <c r="AU220" s="227" t="s">
        <v>80</v>
      </c>
      <c r="AY220" s="20" t="s">
        <v>157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164</v>
      </c>
      <c r="BM220" s="227" t="s">
        <v>1043</v>
      </c>
    </row>
    <row r="221" s="2" customFormat="1">
      <c r="A221" s="41"/>
      <c r="B221" s="42"/>
      <c r="C221" s="43"/>
      <c r="D221" s="229" t="s">
        <v>166</v>
      </c>
      <c r="E221" s="43"/>
      <c r="F221" s="230" t="s">
        <v>1042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166</v>
      </c>
      <c r="AU221" s="20" t="s">
        <v>80</v>
      </c>
    </row>
    <row r="222" s="2" customFormat="1" ht="16.5" customHeight="1">
      <c r="A222" s="41"/>
      <c r="B222" s="42"/>
      <c r="C222" s="216" t="s">
        <v>620</v>
      </c>
      <c r="D222" s="216" t="s">
        <v>159</v>
      </c>
      <c r="E222" s="217" t="s">
        <v>1044</v>
      </c>
      <c r="F222" s="218" t="s">
        <v>1045</v>
      </c>
      <c r="G222" s="219" t="s">
        <v>882</v>
      </c>
      <c r="H222" s="220">
        <v>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164</v>
      </c>
      <c r="AT222" s="227" t="s">
        <v>159</v>
      </c>
      <c r="AU222" s="227" t="s">
        <v>80</v>
      </c>
      <c r="AY222" s="20" t="s">
        <v>157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164</v>
      </c>
      <c r="BM222" s="227" t="s">
        <v>1046</v>
      </c>
    </row>
    <row r="223" s="2" customFormat="1">
      <c r="A223" s="41"/>
      <c r="B223" s="42"/>
      <c r="C223" s="43"/>
      <c r="D223" s="229" t="s">
        <v>166</v>
      </c>
      <c r="E223" s="43"/>
      <c r="F223" s="230" t="s">
        <v>1045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166</v>
      </c>
      <c r="AU223" s="20" t="s">
        <v>80</v>
      </c>
    </row>
    <row r="224" s="2" customFormat="1" ht="16.5" customHeight="1">
      <c r="A224" s="41"/>
      <c r="B224" s="42"/>
      <c r="C224" s="216" t="s">
        <v>628</v>
      </c>
      <c r="D224" s="216" t="s">
        <v>159</v>
      </c>
      <c r="E224" s="217" t="s">
        <v>1047</v>
      </c>
      <c r="F224" s="218" t="s">
        <v>1048</v>
      </c>
      <c r="G224" s="219" t="s">
        <v>882</v>
      </c>
      <c r="H224" s="220">
        <v>8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164</v>
      </c>
      <c r="AT224" s="227" t="s">
        <v>159</v>
      </c>
      <c r="AU224" s="227" t="s">
        <v>80</v>
      </c>
      <c r="AY224" s="20" t="s">
        <v>157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164</v>
      </c>
      <c r="BM224" s="227" t="s">
        <v>1049</v>
      </c>
    </row>
    <row r="225" s="2" customFormat="1">
      <c r="A225" s="41"/>
      <c r="B225" s="42"/>
      <c r="C225" s="43"/>
      <c r="D225" s="229" t="s">
        <v>166</v>
      </c>
      <c r="E225" s="43"/>
      <c r="F225" s="230" t="s">
        <v>1048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166</v>
      </c>
      <c r="AU225" s="20" t="s">
        <v>80</v>
      </c>
    </row>
    <row r="226" s="2" customFormat="1" ht="16.5" customHeight="1">
      <c r="A226" s="41"/>
      <c r="B226" s="42"/>
      <c r="C226" s="216" t="s">
        <v>662</v>
      </c>
      <c r="D226" s="216" t="s">
        <v>159</v>
      </c>
      <c r="E226" s="217" t="s">
        <v>1050</v>
      </c>
      <c r="F226" s="218" t="s">
        <v>1051</v>
      </c>
      <c r="G226" s="219" t="s">
        <v>266</v>
      </c>
      <c r="H226" s="220">
        <v>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164</v>
      </c>
      <c r="AT226" s="227" t="s">
        <v>159</v>
      </c>
      <c r="AU226" s="227" t="s">
        <v>80</v>
      </c>
      <c r="AY226" s="20" t="s">
        <v>157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164</v>
      </c>
      <c r="BM226" s="227" t="s">
        <v>1052</v>
      </c>
    </row>
    <row r="227" s="2" customFormat="1">
      <c r="A227" s="41"/>
      <c r="B227" s="42"/>
      <c r="C227" s="43"/>
      <c r="D227" s="229" t="s">
        <v>166</v>
      </c>
      <c r="E227" s="43"/>
      <c r="F227" s="230" t="s">
        <v>1051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166</v>
      </c>
      <c r="AU227" s="20" t="s">
        <v>80</v>
      </c>
    </row>
    <row r="228" s="12" customFormat="1" ht="25.92" customHeight="1">
      <c r="A228" s="12"/>
      <c r="B228" s="200"/>
      <c r="C228" s="201"/>
      <c r="D228" s="202" t="s">
        <v>71</v>
      </c>
      <c r="E228" s="203" t="s">
        <v>1053</v>
      </c>
      <c r="F228" s="203" t="s">
        <v>1054</v>
      </c>
      <c r="G228" s="201"/>
      <c r="H228" s="201"/>
      <c r="I228" s="204"/>
      <c r="J228" s="20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80</v>
      </c>
      <c r="AT228" s="212" t="s">
        <v>71</v>
      </c>
      <c r="AU228" s="212" t="s">
        <v>72</v>
      </c>
      <c r="AY228" s="211" t="s">
        <v>157</v>
      </c>
      <c r="BK228" s="213">
        <f>SUM(BK229:BK230)</f>
        <v>0</v>
      </c>
    </row>
    <row r="229" s="2" customFormat="1" ht="21.75" customHeight="1">
      <c r="A229" s="41"/>
      <c r="B229" s="42"/>
      <c r="C229" s="216" t="s">
        <v>668</v>
      </c>
      <c r="D229" s="216" t="s">
        <v>159</v>
      </c>
      <c r="E229" s="217" t="s">
        <v>1055</v>
      </c>
      <c r="F229" s="218" t="s">
        <v>1056</v>
      </c>
      <c r="G229" s="219" t="s">
        <v>882</v>
      </c>
      <c r="H229" s="220">
        <v>24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164</v>
      </c>
      <c r="AT229" s="227" t="s">
        <v>159</v>
      </c>
      <c r="AU229" s="227" t="s">
        <v>80</v>
      </c>
      <c r="AY229" s="20" t="s">
        <v>157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164</v>
      </c>
      <c r="BM229" s="227" t="s">
        <v>1057</v>
      </c>
    </row>
    <row r="230" s="2" customFormat="1">
      <c r="A230" s="41"/>
      <c r="B230" s="42"/>
      <c r="C230" s="43"/>
      <c r="D230" s="229" t="s">
        <v>166</v>
      </c>
      <c r="E230" s="43"/>
      <c r="F230" s="230" t="s">
        <v>1058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166</v>
      </c>
      <c r="AU230" s="20" t="s">
        <v>80</v>
      </c>
    </row>
    <row r="231" s="12" customFormat="1" ht="25.92" customHeight="1">
      <c r="A231" s="12"/>
      <c r="B231" s="200"/>
      <c r="C231" s="201"/>
      <c r="D231" s="202" t="s">
        <v>71</v>
      </c>
      <c r="E231" s="203" t="s">
        <v>1059</v>
      </c>
      <c r="F231" s="203" t="s">
        <v>1060</v>
      </c>
      <c r="G231" s="201"/>
      <c r="H231" s="201"/>
      <c r="I231" s="204"/>
      <c r="J231" s="205">
        <f>BK231</f>
        <v>0</v>
      </c>
      <c r="K231" s="201"/>
      <c r="L231" s="206"/>
      <c r="M231" s="207"/>
      <c r="N231" s="208"/>
      <c r="O231" s="208"/>
      <c r="P231" s="209">
        <f>SUM(P232:P233)</f>
        <v>0</v>
      </c>
      <c r="Q231" s="208"/>
      <c r="R231" s="209">
        <f>SUM(R232:R233)</f>
        <v>0</v>
      </c>
      <c r="S231" s="208"/>
      <c r="T231" s="210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80</v>
      </c>
      <c r="AT231" s="212" t="s">
        <v>71</v>
      </c>
      <c r="AU231" s="212" t="s">
        <v>72</v>
      </c>
      <c r="AY231" s="211" t="s">
        <v>157</v>
      </c>
      <c r="BK231" s="213">
        <f>SUM(BK232:BK233)</f>
        <v>0</v>
      </c>
    </row>
    <row r="232" s="2" customFormat="1" ht="16.5" customHeight="1">
      <c r="A232" s="41"/>
      <c r="B232" s="42"/>
      <c r="C232" s="216" t="s">
        <v>674</v>
      </c>
      <c r="D232" s="216" t="s">
        <v>159</v>
      </c>
      <c r="E232" s="217" t="s">
        <v>1061</v>
      </c>
      <c r="F232" s="218" t="s">
        <v>1062</v>
      </c>
      <c r="G232" s="219" t="s">
        <v>882</v>
      </c>
      <c r="H232" s="220">
        <v>8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164</v>
      </c>
      <c r="AT232" s="227" t="s">
        <v>159</v>
      </c>
      <c r="AU232" s="227" t="s">
        <v>80</v>
      </c>
      <c r="AY232" s="20" t="s">
        <v>157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164</v>
      </c>
      <c r="BM232" s="227" t="s">
        <v>1063</v>
      </c>
    </row>
    <row r="233" s="2" customFormat="1">
      <c r="A233" s="41"/>
      <c r="B233" s="42"/>
      <c r="C233" s="43"/>
      <c r="D233" s="229" t="s">
        <v>166</v>
      </c>
      <c r="E233" s="43"/>
      <c r="F233" s="230" t="s">
        <v>1062</v>
      </c>
      <c r="G233" s="43"/>
      <c r="H233" s="43"/>
      <c r="I233" s="231"/>
      <c r="J233" s="43"/>
      <c r="K233" s="43"/>
      <c r="L233" s="47"/>
      <c r="M233" s="292"/>
      <c r="N233" s="293"/>
      <c r="O233" s="294"/>
      <c r="P233" s="294"/>
      <c r="Q233" s="294"/>
      <c r="R233" s="294"/>
      <c r="S233" s="294"/>
      <c r="T233" s="2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166</v>
      </c>
      <c r="AU233" s="20" t="s">
        <v>80</v>
      </c>
    </row>
    <row r="234" s="2" customFormat="1" ht="6.96" customHeight="1">
      <c r="A234" s="41"/>
      <c r="B234" s="62"/>
      <c r="C234" s="63"/>
      <c r="D234" s="63"/>
      <c r="E234" s="63"/>
      <c r="F234" s="63"/>
      <c r="G234" s="63"/>
      <c r="H234" s="63"/>
      <c r="I234" s="63"/>
      <c r="J234" s="63"/>
      <c r="K234" s="63"/>
      <c r="L234" s="47"/>
      <c r="M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</sheetData>
  <sheetProtection sheet="1" autoFilter="0" formatColumns="0" formatRows="0" objects="1" scenarios="1" spinCount="100000" saltValue="+58IppqaDLeZ8FsKkynJJ7StGZKZAkbof3ON3N6m0MvBhzjqaaPS7WUC4mcV16NrrgjErtr8IbTz8q3PgqYn0w==" hashValue="+3fROb51T3yBj1nSraPvLcAZ/8ygOku8QYH9WAgGCtR/6U06qVLmE/dNkL8+X1qXdOC/V7OuuhRii9I+rJCCEQ==" algorithmName="SHA-512" password="C675"/>
  <autoFilter ref="C8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103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Transformace Dětského domova Trnová a Zařízení vyžadující okamžitou pomoc Delfínek při DD Trnová, Trnová č.p. 200</v>
      </c>
      <c r="F7" s="146"/>
      <c r="G7" s="146"/>
      <c r="H7" s="146"/>
      <c r="L7" s="23"/>
    </row>
    <row r="8" s="1" customFormat="1" ht="12" customHeight="1">
      <c r="B8" s="23"/>
      <c r="D8" s="146" t="s">
        <v>108</v>
      </c>
      <c r="L8" s="23"/>
    </row>
    <row r="9" s="2" customFormat="1" ht="16.5" customHeight="1">
      <c r="A9" s="41"/>
      <c r="B9" s="47"/>
      <c r="C9" s="41"/>
      <c r="D9" s="41"/>
      <c r="E9" s="147" t="s">
        <v>907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908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1064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30. 7. 2024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1"/>
      <c r="B29" s="152"/>
      <c r="C29" s="151"/>
      <c r="D29" s="151"/>
      <c r="E29" s="153" t="s">
        <v>37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ROUND((SUM(BE94:BE242)),  2)</f>
        <v>0</v>
      </c>
      <c r="G35" s="41"/>
      <c r="H35" s="41"/>
      <c r="I35" s="161">
        <v>0.20999999999999999</v>
      </c>
      <c r="J35" s="160">
        <f>ROUND(((SUM(BE94:BE242))*I35),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ROUND((SUM(BF94:BF242)),  2)</f>
        <v>0</v>
      </c>
      <c r="G36" s="41"/>
      <c r="H36" s="41"/>
      <c r="I36" s="161">
        <v>0.12</v>
      </c>
      <c r="J36" s="160">
        <f>ROUND(((SUM(BF94:BF242))*I36),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ROUND((SUM(BG94:BG242)),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ROUND((SUM(BH94:BH242)),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ROUND((SUM(BI94:BI242)),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3" t="str">
        <f>E7</f>
        <v>Transformace Dětského domova Trnová a Zařízení vyžadující okamžitou pomoc Delfínek při DD Trnová, Trnová č.p. 200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907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908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D.1.4.2. - Zařízení zdravotně-technických instalací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DD Trnová ZDVOP</v>
      </c>
      <c r="G56" s="43"/>
      <c r="H56" s="43"/>
      <c r="I56" s="35" t="s">
        <v>23</v>
      </c>
      <c r="J56" s="75" t="str">
        <f>IF(J14="","",J14)</f>
        <v>30. 7. 2024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Dětský domov Trnová příspěvková organizace</v>
      </c>
      <c r="G58" s="43"/>
      <c r="H58" s="43"/>
      <c r="I58" s="35" t="s">
        <v>31</v>
      </c>
      <c r="J58" s="39" t="str">
        <f>E23</f>
        <v>PLANSTAV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Jirka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111</v>
      </c>
      <c r="D61" s="175"/>
      <c r="E61" s="175"/>
      <c r="F61" s="175"/>
      <c r="G61" s="175"/>
      <c r="H61" s="175"/>
      <c r="I61" s="175"/>
      <c r="J61" s="176" t="s">
        <v>112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113</v>
      </c>
    </row>
    <row r="64" s="9" customFormat="1" ht="24.96" customHeight="1">
      <c r="A64" s="9"/>
      <c r="B64" s="178"/>
      <c r="C64" s="179"/>
      <c r="D64" s="180" t="s">
        <v>114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122</v>
      </c>
      <c r="E65" s="186"/>
      <c r="F65" s="186"/>
      <c r="G65" s="186"/>
      <c r="H65" s="186"/>
      <c r="I65" s="186"/>
      <c r="J65" s="187">
        <f>J96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126</v>
      </c>
      <c r="E66" s="186"/>
      <c r="F66" s="186"/>
      <c r="G66" s="186"/>
      <c r="H66" s="186"/>
      <c r="I66" s="186"/>
      <c r="J66" s="187">
        <f>J97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127</v>
      </c>
      <c r="E67" s="186"/>
      <c r="F67" s="186"/>
      <c r="G67" s="186"/>
      <c r="H67" s="186"/>
      <c r="I67" s="186"/>
      <c r="J67" s="187">
        <f>J106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129</v>
      </c>
      <c r="E68" s="181"/>
      <c r="F68" s="181"/>
      <c r="G68" s="181"/>
      <c r="H68" s="181"/>
      <c r="I68" s="181"/>
      <c r="J68" s="182">
        <f>J120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1065</v>
      </c>
      <c r="E69" s="186"/>
      <c r="F69" s="186"/>
      <c r="G69" s="186"/>
      <c r="H69" s="186"/>
      <c r="I69" s="186"/>
      <c r="J69" s="187">
        <f>J121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1066</v>
      </c>
      <c r="E70" s="186"/>
      <c r="F70" s="186"/>
      <c r="G70" s="186"/>
      <c r="H70" s="186"/>
      <c r="I70" s="186"/>
      <c r="J70" s="187">
        <f>J143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130</v>
      </c>
      <c r="E71" s="186"/>
      <c r="F71" s="186"/>
      <c r="G71" s="186"/>
      <c r="H71" s="186"/>
      <c r="I71" s="186"/>
      <c r="J71" s="187">
        <f>J165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141</v>
      </c>
      <c r="E72" s="181"/>
      <c r="F72" s="181"/>
      <c r="G72" s="181"/>
      <c r="H72" s="181"/>
      <c r="I72" s="181"/>
      <c r="J72" s="182">
        <f>J220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142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6.25" customHeight="1">
      <c r="A82" s="41"/>
      <c r="B82" s="42"/>
      <c r="C82" s="43"/>
      <c r="D82" s="43"/>
      <c r="E82" s="173" t="str">
        <f>E7</f>
        <v>Transformace Dětského domova Trnová a Zařízení vyžadující okamžitou pomoc Delfínek při DD Trnová, Trnová č.p. 200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108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907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908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D.1.4.2. - Zařízení zdravotně-technických instalací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DD Trnová ZDVOP</v>
      </c>
      <c r="G88" s="43"/>
      <c r="H88" s="43"/>
      <c r="I88" s="35" t="s">
        <v>23</v>
      </c>
      <c r="J88" s="75" t="str">
        <f>IF(J14="","",J14)</f>
        <v>30. 7. 2024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E17</f>
        <v>Dětský domov Trnová příspěvková organizace</v>
      </c>
      <c r="G90" s="43"/>
      <c r="H90" s="43"/>
      <c r="I90" s="35" t="s">
        <v>31</v>
      </c>
      <c r="J90" s="39" t="str">
        <f>E23</f>
        <v>PLANSTAV a.s.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29</v>
      </c>
      <c r="D91" s="43"/>
      <c r="E91" s="43"/>
      <c r="F91" s="30" t="str">
        <f>IF(E20="","",E20)</f>
        <v>Vyplň údaj</v>
      </c>
      <c r="G91" s="43"/>
      <c r="H91" s="43"/>
      <c r="I91" s="35" t="s">
        <v>34</v>
      </c>
      <c r="J91" s="39" t="str">
        <f>E26</f>
        <v>Michal Jirka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9"/>
      <c r="B93" s="190"/>
      <c r="C93" s="191" t="s">
        <v>143</v>
      </c>
      <c r="D93" s="192" t="s">
        <v>57</v>
      </c>
      <c r="E93" s="192" t="s">
        <v>53</v>
      </c>
      <c r="F93" s="192" t="s">
        <v>54</v>
      </c>
      <c r="G93" s="192" t="s">
        <v>144</v>
      </c>
      <c r="H93" s="192" t="s">
        <v>145</v>
      </c>
      <c r="I93" s="192" t="s">
        <v>146</v>
      </c>
      <c r="J93" s="192" t="s">
        <v>112</v>
      </c>
      <c r="K93" s="193" t="s">
        <v>147</v>
      </c>
      <c r="L93" s="194"/>
      <c r="M93" s="95" t="s">
        <v>19</v>
      </c>
      <c r="N93" s="96" t="s">
        <v>42</v>
      </c>
      <c r="O93" s="96" t="s">
        <v>148</v>
      </c>
      <c r="P93" s="96" t="s">
        <v>149</v>
      </c>
      <c r="Q93" s="96" t="s">
        <v>150</v>
      </c>
      <c r="R93" s="96" t="s">
        <v>151</v>
      </c>
      <c r="S93" s="96" t="s">
        <v>152</v>
      </c>
      <c r="T93" s="97" t="s">
        <v>153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1"/>
      <c r="B94" s="42"/>
      <c r="C94" s="102" t="s">
        <v>154</v>
      </c>
      <c r="D94" s="43"/>
      <c r="E94" s="43"/>
      <c r="F94" s="43"/>
      <c r="G94" s="43"/>
      <c r="H94" s="43"/>
      <c r="I94" s="43"/>
      <c r="J94" s="195">
        <f>BK94</f>
        <v>0</v>
      </c>
      <c r="K94" s="43"/>
      <c r="L94" s="47"/>
      <c r="M94" s="98"/>
      <c r="N94" s="196"/>
      <c r="O94" s="99"/>
      <c r="P94" s="197">
        <f>P95+P120+P220</f>
        <v>0</v>
      </c>
      <c r="Q94" s="99"/>
      <c r="R94" s="197">
        <f>R95+R120+R220</f>
        <v>0.029790000000000001</v>
      </c>
      <c r="S94" s="99"/>
      <c r="T94" s="198">
        <f>T95+T120+T220</f>
        <v>0.36390999999999996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113</v>
      </c>
      <c r="BK94" s="199">
        <f>BK95+BK120+BK220</f>
        <v>0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155</v>
      </c>
      <c r="F95" s="203" t="s">
        <v>156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P96+P106</f>
        <v>0</v>
      </c>
      <c r="Q95" s="208"/>
      <c r="R95" s="209">
        <f>R96+R106</f>
        <v>0</v>
      </c>
      <c r="S95" s="208"/>
      <c r="T95" s="210">
        <f>T96+T106</f>
        <v>0.23399999999999999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71</v>
      </c>
      <c r="AU95" s="212" t="s">
        <v>72</v>
      </c>
      <c r="AY95" s="211" t="s">
        <v>157</v>
      </c>
      <c r="BK95" s="213">
        <f>BK96+BK106</f>
        <v>0</v>
      </c>
    </row>
    <row r="96" s="12" customFormat="1" ht="22.8" customHeight="1">
      <c r="A96" s="12"/>
      <c r="B96" s="200"/>
      <c r="C96" s="201"/>
      <c r="D96" s="202" t="s">
        <v>71</v>
      </c>
      <c r="E96" s="214" t="s">
        <v>222</v>
      </c>
      <c r="F96" s="214" t="s">
        <v>317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0.23399999999999999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71</v>
      </c>
      <c r="AU96" s="212" t="s">
        <v>80</v>
      </c>
      <c r="AY96" s="211" t="s">
        <v>157</v>
      </c>
      <c r="BK96" s="213">
        <f>BK97</f>
        <v>0</v>
      </c>
    </row>
    <row r="97" s="12" customFormat="1" ht="20.88" customHeight="1">
      <c r="A97" s="12"/>
      <c r="B97" s="200"/>
      <c r="C97" s="201"/>
      <c r="D97" s="202" t="s">
        <v>71</v>
      </c>
      <c r="E97" s="214" t="s">
        <v>401</v>
      </c>
      <c r="F97" s="214" t="s">
        <v>402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SUM(P98:P105)</f>
        <v>0</v>
      </c>
      <c r="Q97" s="208"/>
      <c r="R97" s="209">
        <f>SUM(R98:R105)</f>
        <v>0</v>
      </c>
      <c r="S97" s="208"/>
      <c r="T97" s="210">
        <f>SUM(T98:T105)</f>
        <v>0.23399999999999999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71</v>
      </c>
      <c r="AU97" s="212" t="s">
        <v>82</v>
      </c>
      <c r="AY97" s="211" t="s">
        <v>157</v>
      </c>
      <c r="BK97" s="213">
        <f>SUM(BK98:BK105)</f>
        <v>0</v>
      </c>
    </row>
    <row r="98" s="2" customFormat="1" ht="24.15" customHeight="1">
      <c r="A98" s="41"/>
      <c r="B98" s="42"/>
      <c r="C98" s="216" t="s">
        <v>80</v>
      </c>
      <c r="D98" s="216" t="s">
        <v>159</v>
      </c>
      <c r="E98" s="217" t="s">
        <v>1067</v>
      </c>
      <c r="F98" s="218" t="s">
        <v>1068</v>
      </c>
      <c r="G98" s="219" t="s">
        <v>242</v>
      </c>
      <c r="H98" s="220">
        <v>18</v>
      </c>
      <c r="I98" s="221"/>
      <c r="J98" s="222">
        <f>ROUND(I98*H98,2)</f>
        <v>0</v>
      </c>
      <c r="K98" s="218" t="s">
        <v>163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0.012999999999999999</v>
      </c>
      <c r="T98" s="226">
        <f>S98*H98</f>
        <v>0.23399999999999999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164</v>
      </c>
      <c r="AT98" s="227" t="s">
        <v>159</v>
      </c>
      <c r="AU98" s="227" t="s">
        <v>178</v>
      </c>
      <c r="AY98" s="20" t="s">
        <v>157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164</v>
      </c>
      <c r="BM98" s="227" t="s">
        <v>1069</v>
      </c>
    </row>
    <row r="99" s="2" customFormat="1">
      <c r="A99" s="41"/>
      <c r="B99" s="42"/>
      <c r="C99" s="43"/>
      <c r="D99" s="229" t="s">
        <v>166</v>
      </c>
      <c r="E99" s="43"/>
      <c r="F99" s="230" t="s">
        <v>1070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166</v>
      </c>
      <c r="AU99" s="20" t="s">
        <v>178</v>
      </c>
    </row>
    <row r="100" s="2" customFormat="1">
      <c r="A100" s="41"/>
      <c r="B100" s="42"/>
      <c r="C100" s="43"/>
      <c r="D100" s="234" t="s">
        <v>168</v>
      </c>
      <c r="E100" s="43"/>
      <c r="F100" s="235" t="s">
        <v>1071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168</v>
      </c>
      <c r="AU100" s="20" t="s">
        <v>178</v>
      </c>
    </row>
    <row r="101" s="15" customFormat="1">
      <c r="A101" s="15"/>
      <c r="B101" s="258"/>
      <c r="C101" s="259"/>
      <c r="D101" s="229" t="s">
        <v>170</v>
      </c>
      <c r="E101" s="260" t="s">
        <v>19</v>
      </c>
      <c r="F101" s="261" t="s">
        <v>1072</v>
      </c>
      <c r="G101" s="259"/>
      <c r="H101" s="260" t="s">
        <v>19</v>
      </c>
      <c r="I101" s="262"/>
      <c r="J101" s="259"/>
      <c r="K101" s="259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170</v>
      </c>
      <c r="AU101" s="267" t="s">
        <v>178</v>
      </c>
      <c r="AV101" s="15" t="s">
        <v>80</v>
      </c>
      <c r="AW101" s="15" t="s">
        <v>33</v>
      </c>
      <c r="AX101" s="15" t="s">
        <v>72</v>
      </c>
      <c r="AY101" s="267" t="s">
        <v>157</v>
      </c>
    </row>
    <row r="102" s="13" customFormat="1">
      <c r="A102" s="13"/>
      <c r="B102" s="236"/>
      <c r="C102" s="237"/>
      <c r="D102" s="229" t="s">
        <v>170</v>
      </c>
      <c r="E102" s="238" t="s">
        <v>19</v>
      </c>
      <c r="F102" s="239" t="s">
        <v>222</v>
      </c>
      <c r="G102" s="237"/>
      <c r="H102" s="240">
        <v>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170</v>
      </c>
      <c r="AU102" s="246" t="s">
        <v>178</v>
      </c>
      <c r="AV102" s="13" t="s">
        <v>82</v>
      </c>
      <c r="AW102" s="13" t="s">
        <v>33</v>
      </c>
      <c r="AX102" s="13" t="s">
        <v>72</v>
      </c>
      <c r="AY102" s="246" t="s">
        <v>157</v>
      </c>
    </row>
    <row r="103" s="15" customFormat="1">
      <c r="A103" s="15"/>
      <c r="B103" s="258"/>
      <c r="C103" s="259"/>
      <c r="D103" s="229" t="s">
        <v>170</v>
      </c>
      <c r="E103" s="260" t="s">
        <v>19</v>
      </c>
      <c r="F103" s="261" t="s">
        <v>1073</v>
      </c>
      <c r="G103" s="259"/>
      <c r="H103" s="260" t="s">
        <v>19</v>
      </c>
      <c r="I103" s="262"/>
      <c r="J103" s="259"/>
      <c r="K103" s="259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170</v>
      </c>
      <c r="AU103" s="267" t="s">
        <v>178</v>
      </c>
      <c r="AV103" s="15" t="s">
        <v>80</v>
      </c>
      <c r="AW103" s="15" t="s">
        <v>33</v>
      </c>
      <c r="AX103" s="15" t="s">
        <v>72</v>
      </c>
      <c r="AY103" s="267" t="s">
        <v>157</v>
      </c>
    </row>
    <row r="104" s="13" customFormat="1">
      <c r="A104" s="13"/>
      <c r="B104" s="236"/>
      <c r="C104" s="237"/>
      <c r="D104" s="229" t="s">
        <v>170</v>
      </c>
      <c r="E104" s="238" t="s">
        <v>19</v>
      </c>
      <c r="F104" s="239" t="s">
        <v>222</v>
      </c>
      <c r="G104" s="237"/>
      <c r="H104" s="240">
        <v>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170</v>
      </c>
      <c r="AU104" s="246" t="s">
        <v>178</v>
      </c>
      <c r="AV104" s="13" t="s">
        <v>82</v>
      </c>
      <c r="AW104" s="13" t="s">
        <v>33</v>
      </c>
      <c r="AX104" s="13" t="s">
        <v>72</v>
      </c>
      <c r="AY104" s="246" t="s">
        <v>157</v>
      </c>
    </row>
    <row r="105" s="14" customFormat="1">
      <c r="A105" s="14"/>
      <c r="B105" s="247"/>
      <c r="C105" s="248"/>
      <c r="D105" s="229" t="s">
        <v>170</v>
      </c>
      <c r="E105" s="249" t="s">
        <v>19</v>
      </c>
      <c r="F105" s="250" t="s">
        <v>172</v>
      </c>
      <c r="G105" s="248"/>
      <c r="H105" s="251">
        <v>18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170</v>
      </c>
      <c r="AU105" s="257" t="s">
        <v>178</v>
      </c>
      <c r="AV105" s="14" t="s">
        <v>164</v>
      </c>
      <c r="AW105" s="14" t="s">
        <v>33</v>
      </c>
      <c r="AX105" s="14" t="s">
        <v>80</v>
      </c>
      <c r="AY105" s="257" t="s">
        <v>157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421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SUM(P107:P119)</f>
        <v>0</v>
      </c>
      <c r="Q106" s="208"/>
      <c r="R106" s="209">
        <f>SUM(R107:R119)</f>
        <v>0</v>
      </c>
      <c r="S106" s="208"/>
      <c r="T106" s="210">
        <f>SUM(T107:T119)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71</v>
      </c>
      <c r="AU106" s="212" t="s">
        <v>80</v>
      </c>
      <c r="AY106" s="211" t="s">
        <v>157</v>
      </c>
      <c r="BK106" s="213">
        <f>SUM(BK107:BK119)</f>
        <v>0</v>
      </c>
    </row>
    <row r="107" s="2" customFormat="1" ht="24.15" customHeight="1">
      <c r="A107" s="41"/>
      <c r="B107" s="42"/>
      <c r="C107" s="216" t="s">
        <v>82</v>
      </c>
      <c r="D107" s="216" t="s">
        <v>159</v>
      </c>
      <c r="E107" s="217" t="s">
        <v>424</v>
      </c>
      <c r="F107" s="218" t="s">
        <v>425</v>
      </c>
      <c r="G107" s="219" t="s">
        <v>193</v>
      </c>
      <c r="H107" s="220">
        <v>0.36399999999999999</v>
      </c>
      <c r="I107" s="221"/>
      <c r="J107" s="222">
        <f>ROUND(I107*H107,2)</f>
        <v>0</v>
      </c>
      <c r="K107" s="218" t="s">
        <v>163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164</v>
      </c>
      <c r="AT107" s="227" t="s">
        <v>159</v>
      </c>
      <c r="AU107" s="227" t="s">
        <v>82</v>
      </c>
      <c r="AY107" s="20" t="s">
        <v>157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164</v>
      </c>
      <c r="BM107" s="227" t="s">
        <v>1074</v>
      </c>
    </row>
    <row r="108" s="2" customFormat="1">
      <c r="A108" s="41"/>
      <c r="B108" s="42"/>
      <c r="C108" s="43"/>
      <c r="D108" s="229" t="s">
        <v>166</v>
      </c>
      <c r="E108" s="43"/>
      <c r="F108" s="230" t="s">
        <v>427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166</v>
      </c>
      <c r="AU108" s="20" t="s">
        <v>82</v>
      </c>
    </row>
    <row r="109" s="2" customFormat="1">
      <c r="A109" s="41"/>
      <c r="B109" s="42"/>
      <c r="C109" s="43"/>
      <c r="D109" s="234" t="s">
        <v>168</v>
      </c>
      <c r="E109" s="43"/>
      <c r="F109" s="235" t="s">
        <v>428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82</v>
      </c>
    </row>
    <row r="110" s="2" customFormat="1" ht="24.15" customHeight="1">
      <c r="A110" s="41"/>
      <c r="B110" s="42"/>
      <c r="C110" s="216" t="s">
        <v>178</v>
      </c>
      <c r="D110" s="216" t="s">
        <v>159</v>
      </c>
      <c r="E110" s="217" t="s">
        <v>430</v>
      </c>
      <c r="F110" s="218" t="s">
        <v>431</v>
      </c>
      <c r="G110" s="219" t="s">
        <v>193</v>
      </c>
      <c r="H110" s="220">
        <v>0.36399999999999999</v>
      </c>
      <c r="I110" s="221"/>
      <c r="J110" s="222">
        <f>ROUND(I110*H110,2)</f>
        <v>0</v>
      </c>
      <c r="K110" s="218" t="s">
        <v>163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164</v>
      </c>
      <c r="AT110" s="227" t="s">
        <v>159</v>
      </c>
      <c r="AU110" s="227" t="s">
        <v>82</v>
      </c>
      <c r="AY110" s="20" t="s">
        <v>157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164</v>
      </c>
      <c r="BM110" s="227" t="s">
        <v>1075</v>
      </c>
    </row>
    <row r="111" s="2" customFormat="1">
      <c r="A111" s="41"/>
      <c r="B111" s="42"/>
      <c r="C111" s="43"/>
      <c r="D111" s="229" t="s">
        <v>166</v>
      </c>
      <c r="E111" s="43"/>
      <c r="F111" s="230" t="s">
        <v>433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166</v>
      </c>
      <c r="AU111" s="20" t="s">
        <v>82</v>
      </c>
    </row>
    <row r="112" s="2" customFormat="1">
      <c r="A112" s="41"/>
      <c r="B112" s="42"/>
      <c r="C112" s="43"/>
      <c r="D112" s="234" t="s">
        <v>168</v>
      </c>
      <c r="E112" s="43"/>
      <c r="F112" s="235" t="s">
        <v>434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168</v>
      </c>
      <c r="AU112" s="20" t="s">
        <v>82</v>
      </c>
    </row>
    <row r="113" s="2" customFormat="1" ht="24.15" customHeight="1">
      <c r="A113" s="41"/>
      <c r="B113" s="42"/>
      <c r="C113" s="216" t="s">
        <v>164</v>
      </c>
      <c r="D113" s="216" t="s">
        <v>159</v>
      </c>
      <c r="E113" s="217" t="s">
        <v>436</v>
      </c>
      <c r="F113" s="218" t="s">
        <v>437</v>
      </c>
      <c r="G113" s="219" t="s">
        <v>193</v>
      </c>
      <c r="H113" s="220">
        <v>6.9160000000000004</v>
      </c>
      <c r="I113" s="221"/>
      <c r="J113" s="222">
        <f>ROUND(I113*H113,2)</f>
        <v>0</v>
      </c>
      <c r="K113" s="218" t="s">
        <v>163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164</v>
      </c>
      <c r="AT113" s="227" t="s">
        <v>159</v>
      </c>
      <c r="AU113" s="227" t="s">
        <v>82</v>
      </c>
      <c r="AY113" s="20" t="s">
        <v>157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164</v>
      </c>
      <c r="BM113" s="227" t="s">
        <v>1076</v>
      </c>
    </row>
    <row r="114" s="2" customFormat="1">
      <c r="A114" s="41"/>
      <c r="B114" s="42"/>
      <c r="C114" s="43"/>
      <c r="D114" s="229" t="s">
        <v>166</v>
      </c>
      <c r="E114" s="43"/>
      <c r="F114" s="230" t="s">
        <v>439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166</v>
      </c>
      <c r="AU114" s="20" t="s">
        <v>82</v>
      </c>
    </row>
    <row r="115" s="2" customFormat="1">
      <c r="A115" s="41"/>
      <c r="B115" s="42"/>
      <c r="C115" s="43"/>
      <c r="D115" s="234" t="s">
        <v>168</v>
      </c>
      <c r="E115" s="43"/>
      <c r="F115" s="235" t="s">
        <v>440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82</v>
      </c>
    </row>
    <row r="116" s="13" customFormat="1">
      <c r="A116" s="13"/>
      <c r="B116" s="236"/>
      <c r="C116" s="237"/>
      <c r="D116" s="229" t="s">
        <v>170</v>
      </c>
      <c r="E116" s="237"/>
      <c r="F116" s="239" t="s">
        <v>1077</v>
      </c>
      <c r="G116" s="237"/>
      <c r="H116" s="240">
        <v>6.9160000000000004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170</v>
      </c>
      <c r="AU116" s="246" t="s">
        <v>82</v>
      </c>
      <c r="AV116" s="13" t="s">
        <v>82</v>
      </c>
      <c r="AW116" s="13" t="s">
        <v>4</v>
      </c>
      <c r="AX116" s="13" t="s">
        <v>80</v>
      </c>
      <c r="AY116" s="246" t="s">
        <v>157</v>
      </c>
    </row>
    <row r="117" s="2" customFormat="1" ht="44.25" customHeight="1">
      <c r="A117" s="41"/>
      <c r="B117" s="42"/>
      <c r="C117" s="216" t="s">
        <v>190</v>
      </c>
      <c r="D117" s="216" t="s">
        <v>159</v>
      </c>
      <c r="E117" s="217" t="s">
        <v>443</v>
      </c>
      <c r="F117" s="218" t="s">
        <v>444</v>
      </c>
      <c r="G117" s="219" t="s">
        <v>193</v>
      </c>
      <c r="H117" s="220">
        <v>0.36399999999999999</v>
      </c>
      <c r="I117" s="221"/>
      <c r="J117" s="222">
        <f>ROUND(I117*H117,2)</f>
        <v>0</v>
      </c>
      <c r="K117" s="218" t="s">
        <v>163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164</v>
      </c>
      <c r="AT117" s="227" t="s">
        <v>159</v>
      </c>
      <c r="AU117" s="227" t="s">
        <v>82</v>
      </c>
      <c r="AY117" s="20" t="s">
        <v>157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164</v>
      </c>
      <c r="BM117" s="227" t="s">
        <v>1078</v>
      </c>
    </row>
    <row r="118" s="2" customFormat="1">
      <c r="A118" s="41"/>
      <c r="B118" s="42"/>
      <c r="C118" s="43"/>
      <c r="D118" s="229" t="s">
        <v>166</v>
      </c>
      <c r="E118" s="43"/>
      <c r="F118" s="230" t="s">
        <v>446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166</v>
      </c>
      <c r="AU118" s="20" t="s">
        <v>82</v>
      </c>
    </row>
    <row r="119" s="2" customFormat="1">
      <c r="A119" s="41"/>
      <c r="B119" s="42"/>
      <c r="C119" s="43"/>
      <c r="D119" s="234" t="s">
        <v>168</v>
      </c>
      <c r="E119" s="43"/>
      <c r="F119" s="235" t="s">
        <v>447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82</v>
      </c>
    </row>
    <row r="120" s="12" customFormat="1" ht="25.92" customHeight="1">
      <c r="A120" s="12"/>
      <c r="B120" s="200"/>
      <c r="C120" s="201"/>
      <c r="D120" s="202" t="s">
        <v>71</v>
      </c>
      <c r="E120" s="203" t="s">
        <v>456</v>
      </c>
      <c r="F120" s="203" t="s">
        <v>457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P121+P143+P165</f>
        <v>0</v>
      </c>
      <c r="Q120" s="208"/>
      <c r="R120" s="209">
        <f>R121+R143+R165</f>
        <v>0.029790000000000001</v>
      </c>
      <c r="S120" s="208"/>
      <c r="T120" s="210">
        <f>T121+T143+T165</f>
        <v>0.12991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72</v>
      </c>
      <c r="AY120" s="211" t="s">
        <v>157</v>
      </c>
      <c r="BK120" s="213">
        <f>BK121+BK143+BK165</f>
        <v>0</v>
      </c>
    </row>
    <row r="121" s="12" customFormat="1" ht="22.8" customHeight="1">
      <c r="A121" s="12"/>
      <c r="B121" s="200"/>
      <c r="C121" s="201"/>
      <c r="D121" s="202" t="s">
        <v>71</v>
      </c>
      <c r="E121" s="214" t="s">
        <v>1079</v>
      </c>
      <c r="F121" s="214" t="s">
        <v>1080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SUM(P122:P142)</f>
        <v>0</v>
      </c>
      <c r="Q121" s="208"/>
      <c r="R121" s="209">
        <f>SUM(R122:R142)</f>
        <v>0.0063899999999999998</v>
      </c>
      <c r="S121" s="208"/>
      <c r="T121" s="210">
        <f>SUM(T122:T142)</f>
        <v>0.00396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82</v>
      </c>
      <c r="AT121" s="212" t="s">
        <v>71</v>
      </c>
      <c r="AU121" s="212" t="s">
        <v>80</v>
      </c>
      <c r="AY121" s="211" t="s">
        <v>157</v>
      </c>
      <c r="BK121" s="213">
        <f>SUM(BK122:BK142)</f>
        <v>0</v>
      </c>
    </row>
    <row r="122" s="2" customFormat="1" ht="16.5" customHeight="1">
      <c r="A122" s="41"/>
      <c r="B122" s="42"/>
      <c r="C122" s="216" t="s">
        <v>199</v>
      </c>
      <c r="D122" s="216" t="s">
        <v>159</v>
      </c>
      <c r="E122" s="217" t="s">
        <v>1081</v>
      </c>
      <c r="F122" s="218" t="s">
        <v>1082</v>
      </c>
      <c r="G122" s="219" t="s">
        <v>242</v>
      </c>
      <c r="H122" s="220">
        <v>2</v>
      </c>
      <c r="I122" s="221"/>
      <c r="J122" s="222">
        <f>ROUND(I122*H122,2)</f>
        <v>0</v>
      </c>
      <c r="K122" s="218" t="s">
        <v>163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0.00198</v>
      </c>
      <c r="T122" s="226">
        <f>S122*H122</f>
        <v>0.00396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164</v>
      </c>
      <c r="AT122" s="227" t="s">
        <v>159</v>
      </c>
      <c r="AU122" s="227" t="s">
        <v>82</v>
      </c>
      <c r="AY122" s="20" t="s">
        <v>157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164</v>
      </c>
      <c r="BM122" s="227" t="s">
        <v>1083</v>
      </c>
    </row>
    <row r="123" s="2" customFormat="1">
      <c r="A123" s="41"/>
      <c r="B123" s="42"/>
      <c r="C123" s="43"/>
      <c r="D123" s="229" t="s">
        <v>166</v>
      </c>
      <c r="E123" s="43"/>
      <c r="F123" s="230" t="s">
        <v>1084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166</v>
      </c>
      <c r="AU123" s="20" t="s">
        <v>82</v>
      </c>
    </row>
    <row r="124" s="2" customFormat="1">
      <c r="A124" s="41"/>
      <c r="B124" s="42"/>
      <c r="C124" s="43"/>
      <c r="D124" s="234" t="s">
        <v>168</v>
      </c>
      <c r="E124" s="43"/>
      <c r="F124" s="235" t="s">
        <v>1085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82</v>
      </c>
    </row>
    <row r="125" s="2" customFormat="1" ht="16.5" customHeight="1">
      <c r="A125" s="41"/>
      <c r="B125" s="42"/>
      <c r="C125" s="216" t="s">
        <v>207</v>
      </c>
      <c r="D125" s="216" t="s">
        <v>159</v>
      </c>
      <c r="E125" s="217" t="s">
        <v>1086</v>
      </c>
      <c r="F125" s="218" t="s">
        <v>1087</v>
      </c>
      <c r="G125" s="219" t="s">
        <v>242</v>
      </c>
      <c r="H125" s="220">
        <v>3</v>
      </c>
      <c r="I125" s="221"/>
      <c r="J125" s="222">
        <f>ROUND(I125*H125,2)</f>
        <v>0</v>
      </c>
      <c r="K125" s="218" t="s">
        <v>163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0.00042999999999999999</v>
      </c>
      <c r="R125" s="225">
        <f>Q125*H125</f>
        <v>0.0012899999999999999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295</v>
      </c>
      <c r="AT125" s="227" t="s">
        <v>159</v>
      </c>
      <c r="AU125" s="227" t="s">
        <v>82</v>
      </c>
      <c r="AY125" s="20" t="s">
        <v>157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295</v>
      </c>
      <c r="BM125" s="227" t="s">
        <v>1088</v>
      </c>
    </row>
    <row r="126" s="2" customFormat="1">
      <c r="A126" s="41"/>
      <c r="B126" s="42"/>
      <c r="C126" s="43"/>
      <c r="D126" s="229" t="s">
        <v>166</v>
      </c>
      <c r="E126" s="43"/>
      <c r="F126" s="230" t="s">
        <v>1089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166</v>
      </c>
      <c r="AU126" s="20" t="s">
        <v>82</v>
      </c>
    </row>
    <row r="127" s="2" customFormat="1">
      <c r="A127" s="41"/>
      <c r="B127" s="42"/>
      <c r="C127" s="43"/>
      <c r="D127" s="234" t="s">
        <v>168</v>
      </c>
      <c r="E127" s="43"/>
      <c r="F127" s="235" t="s">
        <v>1090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82</v>
      </c>
    </row>
    <row r="128" s="2" customFormat="1" ht="16.5" customHeight="1">
      <c r="A128" s="41"/>
      <c r="B128" s="42"/>
      <c r="C128" s="216" t="s">
        <v>215</v>
      </c>
      <c r="D128" s="216" t="s">
        <v>159</v>
      </c>
      <c r="E128" s="217" t="s">
        <v>1091</v>
      </c>
      <c r="F128" s="218" t="s">
        <v>1092</v>
      </c>
      <c r="G128" s="219" t="s">
        <v>242</v>
      </c>
      <c r="H128" s="220">
        <v>7</v>
      </c>
      <c r="I128" s="221"/>
      <c r="J128" s="222">
        <f>ROUND(I128*H128,2)</f>
        <v>0</v>
      </c>
      <c r="K128" s="218" t="s">
        <v>163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0.00050000000000000001</v>
      </c>
      <c r="R128" s="225">
        <f>Q128*H128</f>
        <v>0.0035000000000000001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295</v>
      </c>
      <c r="AT128" s="227" t="s">
        <v>159</v>
      </c>
      <c r="AU128" s="227" t="s">
        <v>82</v>
      </c>
      <c r="AY128" s="20" t="s">
        <v>157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295</v>
      </c>
      <c r="BM128" s="227" t="s">
        <v>1093</v>
      </c>
    </row>
    <row r="129" s="2" customFormat="1">
      <c r="A129" s="41"/>
      <c r="B129" s="42"/>
      <c r="C129" s="43"/>
      <c r="D129" s="229" t="s">
        <v>166</v>
      </c>
      <c r="E129" s="43"/>
      <c r="F129" s="230" t="s">
        <v>1094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166</v>
      </c>
      <c r="AU129" s="20" t="s">
        <v>82</v>
      </c>
    </row>
    <row r="130" s="2" customFormat="1">
      <c r="A130" s="41"/>
      <c r="B130" s="42"/>
      <c r="C130" s="43"/>
      <c r="D130" s="234" t="s">
        <v>168</v>
      </c>
      <c r="E130" s="43"/>
      <c r="F130" s="235" t="s">
        <v>1095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168</v>
      </c>
      <c r="AU130" s="20" t="s">
        <v>82</v>
      </c>
    </row>
    <row r="131" s="2" customFormat="1" ht="16.5" customHeight="1">
      <c r="A131" s="41"/>
      <c r="B131" s="42"/>
      <c r="C131" s="216" t="s">
        <v>222</v>
      </c>
      <c r="D131" s="216" t="s">
        <v>159</v>
      </c>
      <c r="E131" s="217" t="s">
        <v>1096</v>
      </c>
      <c r="F131" s="218" t="s">
        <v>1097</v>
      </c>
      <c r="G131" s="219" t="s">
        <v>242</v>
      </c>
      <c r="H131" s="220">
        <v>1</v>
      </c>
      <c r="I131" s="221"/>
      <c r="J131" s="222">
        <f>ROUND(I131*H131,2)</f>
        <v>0</v>
      </c>
      <c r="K131" s="218" t="s">
        <v>163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0.0015299999999999999</v>
      </c>
      <c r="R131" s="225">
        <f>Q131*H131</f>
        <v>0.0015299999999999999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295</v>
      </c>
      <c r="AT131" s="227" t="s">
        <v>159</v>
      </c>
      <c r="AU131" s="227" t="s">
        <v>82</v>
      </c>
      <c r="AY131" s="20" t="s">
        <v>157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295</v>
      </c>
      <c r="BM131" s="227" t="s">
        <v>1098</v>
      </c>
    </row>
    <row r="132" s="2" customFormat="1">
      <c r="A132" s="41"/>
      <c r="B132" s="42"/>
      <c r="C132" s="43"/>
      <c r="D132" s="229" t="s">
        <v>166</v>
      </c>
      <c r="E132" s="43"/>
      <c r="F132" s="230" t="s">
        <v>1099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166</v>
      </c>
      <c r="AU132" s="20" t="s">
        <v>82</v>
      </c>
    </row>
    <row r="133" s="2" customFormat="1">
      <c r="A133" s="41"/>
      <c r="B133" s="42"/>
      <c r="C133" s="43"/>
      <c r="D133" s="234" t="s">
        <v>168</v>
      </c>
      <c r="E133" s="43"/>
      <c r="F133" s="235" t="s">
        <v>1100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82</v>
      </c>
    </row>
    <row r="134" s="2" customFormat="1" ht="24.15" customHeight="1">
      <c r="A134" s="41"/>
      <c r="B134" s="42"/>
      <c r="C134" s="216" t="s">
        <v>239</v>
      </c>
      <c r="D134" s="216" t="s">
        <v>159</v>
      </c>
      <c r="E134" s="217" t="s">
        <v>1101</v>
      </c>
      <c r="F134" s="218" t="s">
        <v>1102</v>
      </c>
      <c r="G134" s="219" t="s">
        <v>266</v>
      </c>
      <c r="H134" s="220">
        <v>1</v>
      </c>
      <c r="I134" s="221"/>
      <c r="J134" s="222">
        <f>ROUND(I134*H134,2)</f>
        <v>0</v>
      </c>
      <c r="K134" s="218" t="s">
        <v>163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6.9999999999999994E-05</v>
      </c>
      <c r="R134" s="225">
        <f>Q134*H134</f>
        <v>6.9999999999999994E-05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295</v>
      </c>
      <c r="AT134" s="227" t="s">
        <v>159</v>
      </c>
      <c r="AU134" s="227" t="s">
        <v>82</v>
      </c>
      <c r="AY134" s="20" t="s">
        <v>157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295</v>
      </c>
      <c r="BM134" s="227" t="s">
        <v>1103</v>
      </c>
    </row>
    <row r="135" s="2" customFormat="1">
      <c r="A135" s="41"/>
      <c r="B135" s="42"/>
      <c r="C135" s="43"/>
      <c r="D135" s="229" t="s">
        <v>166</v>
      </c>
      <c r="E135" s="43"/>
      <c r="F135" s="230" t="s">
        <v>1104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166</v>
      </c>
      <c r="AU135" s="20" t="s">
        <v>82</v>
      </c>
    </row>
    <row r="136" s="2" customFormat="1">
      <c r="A136" s="41"/>
      <c r="B136" s="42"/>
      <c r="C136" s="43"/>
      <c r="D136" s="234" t="s">
        <v>168</v>
      </c>
      <c r="E136" s="43"/>
      <c r="F136" s="235" t="s">
        <v>1105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168</v>
      </c>
      <c r="AU136" s="20" t="s">
        <v>82</v>
      </c>
    </row>
    <row r="137" s="2" customFormat="1" ht="21.75" customHeight="1">
      <c r="A137" s="41"/>
      <c r="B137" s="42"/>
      <c r="C137" s="216" t="s">
        <v>251</v>
      </c>
      <c r="D137" s="216" t="s">
        <v>159</v>
      </c>
      <c r="E137" s="217" t="s">
        <v>1106</v>
      </c>
      <c r="F137" s="218" t="s">
        <v>1107</v>
      </c>
      <c r="G137" s="219" t="s">
        <v>242</v>
      </c>
      <c r="H137" s="220">
        <v>11</v>
      </c>
      <c r="I137" s="221"/>
      <c r="J137" s="222">
        <f>ROUND(I137*H137,2)</f>
        <v>0</v>
      </c>
      <c r="K137" s="218" t="s">
        <v>163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295</v>
      </c>
      <c r="AT137" s="227" t="s">
        <v>159</v>
      </c>
      <c r="AU137" s="227" t="s">
        <v>82</v>
      </c>
      <c r="AY137" s="20" t="s">
        <v>157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295</v>
      </c>
      <c r="BM137" s="227" t="s">
        <v>1108</v>
      </c>
    </row>
    <row r="138" s="2" customFormat="1">
      <c r="A138" s="41"/>
      <c r="B138" s="42"/>
      <c r="C138" s="43"/>
      <c r="D138" s="229" t="s">
        <v>166</v>
      </c>
      <c r="E138" s="43"/>
      <c r="F138" s="230" t="s">
        <v>1109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166</v>
      </c>
      <c r="AU138" s="20" t="s">
        <v>82</v>
      </c>
    </row>
    <row r="139" s="2" customFormat="1">
      <c r="A139" s="41"/>
      <c r="B139" s="42"/>
      <c r="C139" s="43"/>
      <c r="D139" s="234" t="s">
        <v>168</v>
      </c>
      <c r="E139" s="43"/>
      <c r="F139" s="235" t="s">
        <v>1110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82</v>
      </c>
    </row>
    <row r="140" s="2" customFormat="1" ht="24.15" customHeight="1">
      <c r="A140" s="41"/>
      <c r="B140" s="42"/>
      <c r="C140" s="216" t="s">
        <v>8</v>
      </c>
      <c r="D140" s="216" t="s">
        <v>159</v>
      </c>
      <c r="E140" s="217" t="s">
        <v>1111</v>
      </c>
      <c r="F140" s="218" t="s">
        <v>1112</v>
      </c>
      <c r="G140" s="219" t="s">
        <v>193</v>
      </c>
      <c r="H140" s="220">
        <v>0.0060000000000000001</v>
      </c>
      <c r="I140" s="221"/>
      <c r="J140" s="222">
        <f>ROUND(I140*H140,2)</f>
        <v>0</v>
      </c>
      <c r="K140" s="218" t="s">
        <v>163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295</v>
      </c>
      <c r="AT140" s="227" t="s">
        <v>159</v>
      </c>
      <c r="AU140" s="227" t="s">
        <v>82</v>
      </c>
      <c r="AY140" s="20" t="s">
        <v>157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295</v>
      </c>
      <c r="BM140" s="227" t="s">
        <v>1113</v>
      </c>
    </row>
    <row r="141" s="2" customFormat="1">
      <c r="A141" s="41"/>
      <c r="B141" s="42"/>
      <c r="C141" s="43"/>
      <c r="D141" s="229" t="s">
        <v>166</v>
      </c>
      <c r="E141" s="43"/>
      <c r="F141" s="230" t="s">
        <v>1114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166</v>
      </c>
      <c r="AU141" s="20" t="s">
        <v>82</v>
      </c>
    </row>
    <row r="142" s="2" customFormat="1">
      <c r="A142" s="41"/>
      <c r="B142" s="42"/>
      <c r="C142" s="43"/>
      <c r="D142" s="234" t="s">
        <v>168</v>
      </c>
      <c r="E142" s="43"/>
      <c r="F142" s="235" t="s">
        <v>1115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82</v>
      </c>
    </row>
    <row r="143" s="12" customFormat="1" ht="22.8" customHeight="1">
      <c r="A143" s="12"/>
      <c r="B143" s="200"/>
      <c r="C143" s="201"/>
      <c r="D143" s="202" t="s">
        <v>71</v>
      </c>
      <c r="E143" s="214" t="s">
        <v>1116</v>
      </c>
      <c r="F143" s="214" t="s">
        <v>1117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SUM(P144:P164)</f>
        <v>0</v>
      </c>
      <c r="Q143" s="208"/>
      <c r="R143" s="209">
        <f>SUM(R144:R164)</f>
        <v>0.01248</v>
      </c>
      <c r="S143" s="208"/>
      <c r="T143" s="210">
        <f>SUM(T144:T164)</f>
        <v>0.0042599999999999999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71</v>
      </c>
      <c r="AU143" s="212" t="s">
        <v>80</v>
      </c>
      <c r="AY143" s="211" t="s">
        <v>157</v>
      </c>
      <c r="BK143" s="213">
        <f>SUM(BK144:BK164)</f>
        <v>0</v>
      </c>
    </row>
    <row r="144" s="2" customFormat="1" ht="24.15" customHeight="1">
      <c r="A144" s="41"/>
      <c r="B144" s="42"/>
      <c r="C144" s="216" t="s">
        <v>273</v>
      </c>
      <c r="D144" s="216" t="s">
        <v>159</v>
      </c>
      <c r="E144" s="217" t="s">
        <v>1118</v>
      </c>
      <c r="F144" s="218" t="s">
        <v>1119</v>
      </c>
      <c r="G144" s="219" t="s">
        <v>242</v>
      </c>
      <c r="H144" s="220">
        <v>2</v>
      </c>
      <c r="I144" s="221"/>
      <c r="J144" s="222">
        <f>ROUND(I144*H144,2)</f>
        <v>0</v>
      </c>
      <c r="K144" s="218" t="s">
        <v>163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0.0021299999999999999</v>
      </c>
      <c r="T144" s="226">
        <f>S144*H144</f>
        <v>0.0042599999999999999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295</v>
      </c>
      <c r="AT144" s="227" t="s">
        <v>159</v>
      </c>
      <c r="AU144" s="227" t="s">
        <v>82</v>
      </c>
      <c r="AY144" s="20" t="s">
        <v>157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295</v>
      </c>
      <c r="BM144" s="227" t="s">
        <v>1120</v>
      </c>
    </row>
    <row r="145" s="2" customFormat="1">
      <c r="A145" s="41"/>
      <c r="B145" s="42"/>
      <c r="C145" s="43"/>
      <c r="D145" s="229" t="s">
        <v>166</v>
      </c>
      <c r="E145" s="43"/>
      <c r="F145" s="230" t="s">
        <v>1121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166</v>
      </c>
      <c r="AU145" s="20" t="s">
        <v>82</v>
      </c>
    </row>
    <row r="146" s="2" customFormat="1">
      <c r="A146" s="41"/>
      <c r="B146" s="42"/>
      <c r="C146" s="43"/>
      <c r="D146" s="234" t="s">
        <v>168</v>
      </c>
      <c r="E146" s="43"/>
      <c r="F146" s="235" t="s">
        <v>1122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82</v>
      </c>
    </row>
    <row r="147" s="2" customFormat="1" ht="24.15" customHeight="1">
      <c r="A147" s="41"/>
      <c r="B147" s="42"/>
      <c r="C147" s="216" t="s">
        <v>280</v>
      </c>
      <c r="D147" s="216" t="s">
        <v>159</v>
      </c>
      <c r="E147" s="217" t="s">
        <v>1123</v>
      </c>
      <c r="F147" s="218" t="s">
        <v>1124</v>
      </c>
      <c r="G147" s="219" t="s">
        <v>242</v>
      </c>
      <c r="H147" s="220">
        <v>16</v>
      </c>
      <c r="I147" s="221"/>
      <c r="J147" s="222">
        <f>ROUND(I147*H147,2)</f>
        <v>0</v>
      </c>
      <c r="K147" s="218" t="s">
        <v>163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0.00064000000000000005</v>
      </c>
      <c r="R147" s="225">
        <f>Q147*H147</f>
        <v>0.010240000000000001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295</v>
      </c>
      <c r="AT147" s="227" t="s">
        <v>159</v>
      </c>
      <c r="AU147" s="227" t="s">
        <v>82</v>
      </c>
      <c r="AY147" s="20" t="s">
        <v>157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295</v>
      </c>
      <c r="BM147" s="227" t="s">
        <v>1125</v>
      </c>
    </row>
    <row r="148" s="2" customFormat="1">
      <c r="A148" s="41"/>
      <c r="B148" s="42"/>
      <c r="C148" s="43"/>
      <c r="D148" s="229" t="s">
        <v>166</v>
      </c>
      <c r="E148" s="43"/>
      <c r="F148" s="230" t="s">
        <v>1126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166</v>
      </c>
      <c r="AU148" s="20" t="s">
        <v>82</v>
      </c>
    </row>
    <row r="149" s="2" customFormat="1">
      <c r="A149" s="41"/>
      <c r="B149" s="42"/>
      <c r="C149" s="43"/>
      <c r="D149" s="234" t="s">
        <v>168</v>
      </c>
      <c r="E149" s="43"/>
      <c r="F149" s="235" t="s">
        <v>1127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168</v>
      </c>
      <c r="AU149" s="20" t="s">
        <v>82</v>
      </c>
    </row>
    <row r="150" s="2" customFormat="1" ht="37.8" customHeight="1">
      <c r="A150" s="41"/>
      <c r="B150" s="42"/>
      <c r="C150" s="216" t="s">
        <v>286</v>
      </c>
      <c r="D150" s="216" t="s">
        <v>159</v>
      </c>
      <c r="E150" s="217" t="s">
        <v>1128</v>
      </c>
      <c r="F150" s="218" t="s">
        <v>1129</v>
      </c>
      <c r="G150" s="219" t="s">
        <v>242</v>
      </c>
      <c r="H150" s="220">
        <v>16</v>
      </c>
      <c r="I150" s="221"/>
      <c r="J150" s="222">
        <f>ROUND(I150*H150,2)</f>
        <v>0</v>
      </c>
      <c r="K150" s="218" t="s">
        <v>163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0.00011</v>
      </c>
      <c r="R150" s="225">
        <f>Q150*H150</f>
        <v>0.0017600000000000001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295</v>
      </c>
      <c r="AT150" s="227" t="s">
        <v>159</v>
      </c>
      <c r="AU150" s="227" t="s">
        <v>82</v>
      </c>
      <c r="AY150" s="20" t="s">
        <v>157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295</v>
      </c>
      <c r="BM150" s="227" t="s">
        <v>1130</v>
      </c>
    </row>
    <row r="151" s="2" customFormat="1">
      <c r="A151" s="41"/>
      <c r="B151" s="42"/>
      <c r="C151" s="43"/>
      <c r="D151" s="229" t="s">
        <v>166</v>
      </c>
      <c r="E151" s="43"/>
      <c r="F151" s="230" t="s">
        <v>1131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166</v>
      </c>
      <c r="AU151" s="20" t="s">
        <v>82</v>
      </c>
    </row>
    <row r="152" s="2" customFormat="1">
      <c r="A152" s="41"/>
      <c r="B152" s="42"/>
      <c r="C152" s="43"/>
      <c r="D152" s="234" t="s">
        <v>168</v>
      </c>
      <c r="E152" s="43"/>
      <c r="F152" s="235" t="s">
        <v>1132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82</v>
      </c>
    </row>
    <row r="153" s="2" customFormat="1" ht="24.15" customHeight="1">
      <c r="A153" s="41"/>
      <c r="B153" s="42"/>
      <c r="C153" s="216" t="s">
        <v>295</v>
      </c>
      <c r="D153" s="216" t="s">
        <v>159</v>
      </c>
      <c r="E153" s="217" t="s">
        <v>1133</v>
      </c>
      <c r="F153" s="218" t="s">
        <v>1134</v>
      </c>
      <c r="G153" s="219" t="s">
        <v>266</v>
      </c>
      <c r="H153" s="220">
        <v>1</v>
      </c>
      <c r="I153" s="221"/>
      <c r="J153" s="222">
        <f>ROUND(I153*H153,2)</f>
        <v>0</v>
      </c>
      <c r="K153" s="218" t="s">
        <v>163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295</v>
      </c>
      <c r="AT153" s="227" t="s">
        <v>159</v>
      </c>
      <c r="AU153" s="227" t="s">
        <v>82</v>
      </c>
      <c r="AY153" s="20" t="s">
        <v>157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295</v>
      </c>
      <c r="BM153" s="227" t="s">
        <v>1135</v>
      </c>
    </row>
    <row r="154" s="2" customFormat="1">
      <c r="A154" s="41"/>
      <c r="B154" s="42"/>
      <c r="C154" s="43"/>
      <c r="D154" s="229" t="s">
        <v>166</v>
      </c>
      <c r="E154" s="43"/>
      <c r="F154" s="230" t="s">
        <v>1136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166</v>
      </c>
      <c r="AU154" s="20" t="s">
        <v>82</v>
      </c>
    </row>
    <row r="155" s="2" customFormat="1">
      <c r="A155" s="41"/>
      <c r="B155" s="42"/>
      <c r="C155" s="43"/>
      <c r="D155" s="234" t="s">
        <v>168</v>
      </c>
      <c r="E155" s="43"/>
      <c r="F155" s="235" t="s">
        <v>1137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82</v>
      </c>
    </row>
    <row r="156" s="2" customFormat="1" ht="21.75" customHeight="1">
      <c r="A156" s="41"/>
      <c r="B156" s="42"/>
      <c r="C156" s="216" t="s">
        <v>302</v>
      </c>
      <c r="D156" s="216" t="s">
        <v>159</v>
      </c>
      <c r="E156" s="217" t="s">
        <v>1138</v>
      </c>
      <c r="F156" s="218" t="s">
        <v>1139</v>
      </c>
      <c r="G156" s="219" t="s">
        <v>242</v>
      </c>
      <c r="H156" s="220">
        <v>16</v>
      </c>
      <c r="I156" s="221"/>
      <c r="J156" s="222">
        <f>ROUND(I156*H156,2)</f>
        <v>0</v>
      </c>
      <c r="K156" s="218" t="s">
        <v>163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1.0000000000000001E-05</v>
      </c>
      <c r="R156" s="225">
        <f>Q156*H156</f>
        <v>0.00016000000000000001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295</v>
      </c>
      <c r="AT156" s="227" t="s">
        <v>159</v>
      </c>
      <c r="AU156" s="227" t="s">
        <v>82</v>
      </c>
      <c r="AY156" s="20" t="s">
        <v>157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295</v>
      </c>
      <c r="BM156" s="227" t="s">
        <v>1140</v>
      </c>
    </row>
    <row r="157" s="2" customFormat="1">
      <c r="A157" s="41"/>
      <c r="B157" s="42"/>
      <c r="C157" s="43"/>
      <c r="D157" s="229" t="s">
        <v>166</v>
      </c>
      <c r="E157" s="43"/>
      <c r="F157" s="230" t="s">
        <v>1141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166</v>
      </c>
      <c r="AU157" s="20" t="s">
        <v>82</v>
      </c>
    </row>
    <row r="158" s="2" customFormat="1">
      <c r="A158" s="41"/>
      <c r="B158" s="42"/>
      <c r="C158" s="43"/>
      <c r="D158" s="234" t="s">
        <v>168</v>
      </c>
      <c r="E158" s="43"/>
      <c r="F158" s="235" t="s">
        <v>1142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82</v>
      </c>
    </row>
    <row r="159" s="2" customFormat="1" ht="24.15" customHeight="1">
      <c r="A159" s="41"/>
      <c r="B159" s="42"/>
      <c r="C159" s="216" t="s">
        <v>306</v>
      </c>
      <c r="D159" s="216" t="s">
        <v>159</v>
      </c>
      <c r="E159" s="217" t="s">
        <v>1143</v>
      </c>
      <c r="F159" s="218" t="s">
        <v>1144</v>
      </c>
      <c r="G159" s="219" t="s">
        <v>242</v>
      </c>
      <c r="H159" s="220">
        <v>16</v>
      </c>
      <c r="I159" s="221"/>
      <c r="J159" s="222">
        <f>ROUND(I159*H159,2)</f>
        <v>0</v>
      </c>
      <c r="K159" s="218" t="s">
        <v>163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2.0000000000000002E-05</v>
      </c>
      <c r="R159" s="225">
        <f>Q159*H159</f>
        <v>0.00032000000000000003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295</v>
      </c>
      <c r="AT159" s="227" t="s">
        <v>159</v>
      </c>
      <c r="AU159" s="227" t="s">
        <v>82</v>
      </c>
      <c r="AY159" s="20" t="s">
        <v>157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295</v>
      </c>
      <c r="BM159" s="227" t="s">
        <v>1145</v>
      </c>
    </row>
    <row r="160" s="2" customFormat="1">
      <c r="A160" s="41"/>
      <c r="B160" s="42"/>
      <c r="C160" s="43"/>
      <c r="D160" s="229" t="s">
        <v>166</v>
      </c>
      <c r="E160" s="43"/>
      <c r="F160" s="230" t="s">
        <v>1146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166</v>
      </c>
      <c r="AU160" s="20" t="s">
        <v>82</v>
      </c>
    </row>
    <row r="161" s="2" customFormat="1">
      <c r="A161" s="41"/>
      <c r="B161" s="42"/>
      <c r="C161" s="43"/>
      <c r="D161" s="234" t="s">
        <v>168</v>
      </c>
      <c r="E161" s="43"/>
      <c r="F161" s="235" t="s">
        <v>1147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168</v>
      </c>
      <c r="AU161" s="20" t="s">
        <v>82</v>
      </c>
    </row>
    <row r="162" s="2" customFormat="1" ht="24.15" customHeight="1">
      <c r="A162" s="41"/>
      <c r="B162" s="42"/>
      <c r="C162" s="216" t="s">
        <v>313</v>
      </c>
      <c r="D162" s="216" t="s">
        <v>159</v>
      </c>
      <c r="E162" s="217" t="s">
        <v>1148</v>
      </c>
      <c r="F162" s="218" t="s">
        <v>1149</v>
      </c>
      <c r="G162" s="219" t="s">
        <v>193</v>
      </c>
      <c r="H162" s="220">
        <v>0.012</v>
      </c>
      <c r="I162" s="221"/>
      <c r="J162" s="222">
        <f>ROUND(I162*H162,2)</f>
        <v>0</v>
      </c>
      <c r="K162" s="218" t="s">
        <v>163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295</v>
      </c>
      <c r="AT162" s="227" t="s">
        <v>159</v>
      </c>
      <c r="AU162" s="227" t="s">
        <v>82</v>
      </c>
      <c r="AY162" s="20" t="s">
        <v>157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295</v>
      </c>
      <c r="BM162" s="227" t="s">
        <v>1150</v>
      </c>
    </row>
    <row r="163" s="2" customFormat="1">
      <c r="A163" s="41"/>
      <c r="B163" s="42"/>
      <c r="C163" s="43"/>
      <c r="D163" s="229" t="s">
        <v>166</v>
      </c>
      <c r="E163" s="43"/>
      <c r="F163" s="230" t="s">
        <v>1151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166</v>
      </c>
      <c r="AU163" s="20" t="s">
        <v>82</v>
      </c>
    </row>
    <row r="164" s="2" customFormat="1">
      <c r="A164" s="41"/>
      <c r="B164" s="42"/>
      <c r="C164" s="43"/>
      <c r="D164" s="234" t="s">
        <v>168</v>
      </c>
      <c r="E164" s="43"/>
      <c r="F164" s="235" t="s">
        <v>1152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168</v>
      </c>
      <c r="AU164" s="20" t="s">
        <v>82</v>
      </c>
    </row>
    <row r="165" s="12" customFormat="1" ht="22.8" customHeight="1">
      <c r="A165" s="12"/>
      <c r="B165" s="200"/>
      <c r="C165" s="201"/>
      <c r="D165" s="202" t="s">
        <v>71</v>
      </c>
      <c r="E165" s="214" t="s">
        <v>458</v>
      </c>
      <c r="F165" s="214" t="s">
        <v>459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SUM(P166:P219)</f>
        <v>0</v>
      </c>
      <c r="Q165" s="208"/>
      <c r="R165" s="209">
        <f>SUM(R166:R219)</f>
        <v>0.010920000000000003</v>
      </c>
      <c r="S165" s="208"/>
      <c r="T165" s="210">
        <f>SUM(T166:T219)</f>
        <v>0.12169000000000001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71</v>
      </c>
      <c r="AU165" s="212" t="s">
        <v>80</v>
      </c>
      <c r="AY165" s="211" t="s">
        <v>157</v>
      </c>
      <c r="BK165" s="213">
        <f>SUM(BK166:BK219)</f>
        <v>0</v>
      </c>
    </row>
    <row r="166" s="2" customFormat="1" ht="16.5" customHeight="1">
      <c r="A166" s="41"/>
      <c r="B166" s="42"/>
      <c r="C166" s="216" t="s">
        <v>320</v>
      </c>
      <c r="D166" s="216" t="s">
        <v>159</v>
      </c>
      <c r="E166" s="217" t="s">
        <v>1153</v>
      </c>
      <c r="F166" s="218" t="s">
        <v>1154</v>
      </c>
      <c r="G166" s="219" t="s">
        <v>463</v>
      </c>
      <c r="H166" s="220">
        <v>2</v>
      </c>
      <c r="I166" s="221"/>
      <c r="J166" s="222">
        <f>ROUND(I166*H166,2)</f>
        <v>0</v>
      </c>
      <c r="K166" s="218" t="s">
        <v>163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0.01933</v>
      </c>
      <c r="T166" s="226">
        <f>S166*H166</f>
        <v>0.03866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295</v>
      </c>
      <c r="AT166" s="227" t="s">
        <v>159</v>
      </c>
      <c r="AU166" s="227" t="s">
        <v>82</v>
      </c>
      <c r="AY166" s="20" t="s">
        <v>157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295</v>
      </c>
      <c r="BM166" s="227" t="s">
        <v>1155</v>
      </c>
    </row>
    <row r="167" s="2" customFormat="1">
      <c r="A167" s="41"/>
      <c r="B167" s="42"/>
      <c r="C167" s="43"/>
      <c r="D167" s="229" t="s">
        <v>166</v>
      </c>
      <c r="E167" s="43"/>
      <c r="F167" s="230" t="s">
        <v>1156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166</v>
      </c>
      <c r="AU167" s="20" t="s">
        <v>82</v>
      </c>
    </row>
    <row r="168" s="2" customFormat="1">
      <c r="A168" s="41"/>
      <c r="B168" s="42"/>
      <c r="C168" s="43"/>
      <c r="D168" s="234" t="s">
        <v>168</v>
      </c>
      <c r="E168" s="43"/>
      <c r="F168" s="235" t="s">
        <v>1157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168</v>
      </c>
      <c r="AU168" s="20" t="s">
        <v>82</v>
      </c>
    </row>
    <row r="169" s="2" customFormat="1" ht="16.5" customHeight="1">
      <c r="A169" s="41"/>
      <c r="B169" s="42"/>
      <c r="C169" s="216" t="s">
        <v>7</v>
      </c>
      <c r="D169" s="216" t="s">
        <v>159</v>
      </c>
      <c r="E169" s="217" t="s">
        <v>1158</v>
      </c>
      <c r="F169" s="218" t="s">
        <v>1159</v>
      </c>
      <c r="G169" s="219" t="s">
        <v>266</v>
      </c>
      <c r="H169" s="220">
        <v>1</v>
      </c>
      <c r="I169" s="221"/>
      <c r="J169" s="222">
        <f>ROUND(I169*H169,2)</f>
        <v>0</v>
      </c>
      <c r="K169" s="218" t="s">
        <v>163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0.00063000000000000003</v>
      </c>
      <c r="R169" s="225">
        <f>Q169*H169</f>
        <v>0.00063000000000000003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295</v>
      </c>
      <c r="AT169" s="227" t="s">
        <v>159</v>
      </c>
      <c r="AU169" s="227" t="s">
        <v>82</v>
      </c>
      <c r="AY169" s="20" t="s">
        <v>157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295</v>
      </c>
      <c r="BM169" s="227" t="s">
        <v>1160</v>
      </c>
    </row>
    <row r="170" s="2" customFormat="1">
      <c r="A170" s="41"/>
      <c r="B170" s="42"/>
      <c r="C170" s="43"/>
      <c r="D170" s="229" t="s">
        <v>166</v>
      </c>
      <c r="E170" s="43"/>
      <c r="F170" s="230" t="s">
        <v>1161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166</v>
      </c>
      <c r="AU170" s="20" t="s">
        <v>82</v>
      </c>
    </row>
    <row r="171" s="2" customFormat="1">
      <c r="A171" s="41"/>
      <c r="B171" s="42"/>
      <c r="C171" s="43"/>
      <c r="D171" s="234" t="s">
        <v>168</v>
      </c>
      <c r="E171" s="43"/>
      <c r="F171" s="235" t="s">
        <v>1162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168</v>
      </c>
      <c r="AU171" s="20" t="s">
        <v>82</v>
      </c>
    </row>
    <row r="172" s="2" customFormat="1" ht="24.15" customHeight="1">
      <c r="A172" s="41"/>
      <c r="B172" s="42"/>
      <c r="C172" s="268" t="s">
        <v>333</v>
      </c>
      <c r="D172" s="268" t="s">
        <v>281</v>
      </c>
      <c r="E172" s="269" t="s">
        <v>1163</v>
      </c>
      <c r="F172" s="270" t="s">
        <v>1164</v>
      </c>
      <c r="G172" s="271" t="s">
        <v>266</v>
      </c>
      <c r="H172" s="272">
        <v>1</v>
      </c>
      <c r="I172" s="273"/>
      <c r="J172" s="274">
        <f>ROUND(I172*H172,2)</f>
        <v>0</v>
      </c>
      <c r="K172" s="270" t="s">
        <v>19</v>
      </c>
      <c r="L172" s="275"/>
      <c r="M172" s="276" t="s">
        <v>19</v>
      </c>
      <c r="N172" s="277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423</v>
      </c>
      <c r="AT172" s="227" t="s">
        <v>281</v>
      </c>
      <c r="AU172" s="227" t="s">
        <v>82</v>
      </c>
      <c r="AY172" s="20" t="s">
        <v>157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295</v>
      </c>
      <c r="BM172" s="227" t="s">
        <v>1165</v>
      </c>
    </row>
    <row r="173" s="2" customFormat="1">
      <c r="A173" s="41"/>
      <c r="B173" s="42"/>
      <c r="C173" s="43"/>
      <c r="D173" s="229" t="s">
        <v>166</v>
      </c>
      <c r="E173" s="43"/>
      <c r="F173" s="230" t="s">
        <v>1164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166</v>
      </c>
      <c r="AU173" s="20" t="s">
        <v>82</v>
      </c>
    </row>
    <row r="174" s="2" customFormat="1" ht="16.5" customHeight="1">
      <c r="A174" s="41"/>
      <c r="B174" s="42"/>
      <c r="C174" s="216" t="s">
        <v>341</v>
      </c>
      <c r="D174" s="216" t="s">
        <v>159</v>
      </c>
      <c r="E174" s="217" t="s">
        <v>1166</v>
      </c>
      <c r="F174" s="218" t="s">
        <v>1167</v>
      </c>
      <c r="G174" s="219" t="s">
        <v>463</v>
      </c>
      <c r="H174" s="220">
        <v>1</v>
      </c>
      <c r="I174" s="221"/>
      <c r="J174" s="222">
        <f>ROUND(I174*H174,2)</f>
        <v>0</v>
      </c>
      <c r="K174" s="218" t="s">
        <v>163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0.019460000000000002</v>
      </c>
      <c r="T174" s="226">
        <f>S174*H174</f>
        <v>0.019460000000000002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295</v>
      </c>
      <c r="AT174" s="227" t="s">
        <v>159</v>
      </c>
      <c r="AU174" s="227" t="s">
        <v>82</v>
      </c>
      <c r="AY174" s="20" t="s">
        <v>157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295</v>
      </c>
      <c r="BM174" s="227" t="s">
        <v>1168</v>
      </c>
    </row>
    <row r="175" s="2" customFormat="1">
      <c r="A175" s="41"/>
      <c r="B175" s="42"/>
      <c r="C175" s="43"/>
      <c r="D175" s="229" t="s">
        <v>166</v>
      </c>
      <c r="E175" s="43"/>
      <c r="F175" s="230" t="s">
        <v>1169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166</v>
      </c>
      <c r="AU175" s="20" t="s">
        <v>82</v>
      </c>
    </row>
    <row r="176" s="2" customFormat="1">
      <c r="A176" s="41"/>
      <c r="B176" s="42"/>
      <c r="C176" s="43"/>
      <c r="D176" s="234" t="s">
        <v>168</v>
      </c>
      <c r="E176" s="43"/>
      <c r="F176" s="235" t="s">
        <v>1170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168</v>
      </c>
      <c r="AU176" s="20" t="s">
        <v>82</v>
      </c>
    </row>
    <row r="177" s="2" customFormat="1" ht="16.5" customHeight="1">
      <c r="A177" s="41"/>
      <c r="B177" s="42"/>
      <c r="C177" s="268" t="s">
        <v>349</v>
      </c>
      <c r="D177" s="268" t="s">
        <v>281</v>
      </c>
      <c r="E177" s="269" t="s">
        <v>1171</v>
      </c>
      <c r="F177" s="270" t="s">
        <v>1172</v>
      </c>
      <c r="G177" s="271" t="s">
        <v>266</v>
      </c>
      <c r="H177" s="272">
        <v>1</v>
      </c>
      <c r="I177" s="273"/>
      <c r="J177" s="274">
        <f>ROUND(I177*H177,2)</f>
        <v>0</v>
      </c>
      <c r="K177" s="270" t="s">
        <v>163</v>
      </c>
      <c r="L177" s="275"/>
      <c r="M177" s="276" t="s">
        <v>19</v>
      </c>
      <c r="N177" s="277" t="s">
        <v>43</v>
      </c>
      <c r="O177" s="87"/>
      <c r="P177" s="225">
        <f>O177*H177</f>
        <v>0</v>
      </c>
      <c r="Q177" s="225">
        <v>6.9999999999999994E-05</v>
      </c>
      <c r="R177" s="225">
        <f>Q177*H177</f>
        <v>6.9999999999999994E-05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423</v>
      </c>
      <c r="AT177" s="227" t="s">
        <v>281</v>
      </c>
      <c r="AU177" s="227" t="s">
        <v>82</v>
      </c>
      <c r="AY177" s="20" t="s">
        <v>157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295</v>
      </c>
      <c r="BM177" s="227" t="s">
        <v>1173</v>
      </c>
    </row>
    <row r="178" s="2" customFormat="1">
      <c r="A178" s="41"/>
      <c r="B178" s="42"/>
      <c r="C178" s="43"/>
      <c r="D178" s="229" t="s">
        <v>166</v>
      </c>
      <c r="E178" s="43"/>
      <c r="F178" s="230" t="s">
        <v>1172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166</v>
      </c>
      <c r="AU178" s="20" t="s">
        <v>82</v>
      </c>
    </row>
    <row r="179" s="2" customFormat="1" ht="21.75" customHeight="1">
      <c r="A179" s="41"/>
      <c r="B179" s="42"/>
      <c r="C179" s="216" t="s">
        <v>360</v>
      </c>
      <c r="D179" s="216" t="s">
        <v>159</v>
      </c>
      <c r="E179" s="217" t="s">
        <v>1174</v>
      </c>
      <c r="F179" s="218" t="s">
        <v>1175</v>
      </c>
      <c r="G179" s="219" t="s">
        <v>463</v>
      </c>
      <c r="H179" s="220">
        <v>4</v>
      </c>
      <c r="I179" s="221"/>
      <c r="J179" s="222">
        <f>ROUND(I179*H179,2)</f>
        <v>0</v>
      </c>
      <c r="K179" s="218" t="s">
        <v>163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0.0022300000000000002</v>
      </c>
      <c r="R179" s="225">
        <f>Q179*H179</f>
        <v>0.0089200000000000008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295</v>
      </c>
      <c r="AT179" s="227" t="s">
        <v>159</v>
      </c>
      <c r="AU179" s="227" t="s">
        <v>82</v>
      </c>
      <c r="AY179" s="20" t="s">
        <v>157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295</v>
      </c>
      <c r="BM179" s="227" t="s">
        <v>1176</v>
      </c>
    </row>
    <row r="180" s="2" customFormat="1">
      <c r="A180" s="41"/>
      <c r="B180" s="42"/>
      <c r="C180" s="43"/>
      <c r="D180" s="229" t="s">
        <v>166</v>
      </c>
      <c r="E180" s="43"/>
      <c r="F180" s="230" t="s">
        <v>1177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166</v>
      </c>
      <c r="AU180" s="20" t="s">
        <v>82</v>
      </c>
    </row>
    <row r="181" s="2" customFormat="1">
      <c r="A181" s="41"/>
      <c r="B181" s="42"/>
      <c r="C181" s="43"/>
      <c r="D181" s="234" t="s">
        <v>168</v>
      </c>
      <c r="E181" s="43"/>
      <c r="F181" s="235" t="s">
        <v>1178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82</v>
      </c>
    </row>
    <row r="182" s="2" customFormat="1" ht="37.8" customHeight="1">
      <c r="A182" s="41"/>
      <c r="B182" s="42"/>
      <c r="C182" s="268" t="s">
        <v>368</v>
      </c>
      <c r="D182" s="268" t="s">
        <v>281</v>
      </c>
      <c r="E182" s="269" t="s">
        <v>1179</v>
      </c>
      <c r="F182" s="270" t="s">
        <v>1180</v>
      </c>
      <c r="G182" s="271" t="s">
        <v>266</v>
      </c>
      <c r="H182" s="272">
        <v>2</v>
      </c>
      <c r="I182" s="273"/>
      <c r="J182" s="274">
        <f>ROUND(I182*H182,2)</f>
        <v>0</v>
      </c>
      <c r="K182" s="270" t="s">
        <v>19</v>
      </c>
      <c r="L182" s="275"/>
      <c r="M182" s="276" t="s">
        <v>19</v>
      </c>
      <c r="N182" s="277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423</v>
      </c>
      <c r="AT182" s="227" t="s">
        <v>281</v>
      </c>
      <c r="AU182" s="227" t="s">
        <v>82</v>
      </c>
      <c r="AY182" s="20" t="s">
        <v>157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295</v>
      </c>
      <c r="BM182" s="227" t="s">
        <v>1181</v>
      </c>
    </row>
    <row r="183" s="2" customFormat="1">
      <c r="A183" s="41"/>
      <c r="B183" s="42"/>
      <c r="C183" s="43"/>
      <c r="D183" s="229" t="s">
        <v>166</v>
      </c>
      <c r="E183" s="43"/>
      <c r="F183" s="230" t="s">
        <v>1180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166</v>
      </c>
      <c r="AU183" s="20" t="s">
        <v>82</v>
      </c>
    </row>
    <row r="184" s="2" customFormat="1" ht="37.8" customHeight="1">
      <c r="A184" s="41"/>
      <c r="B184" s="42"/>
      <c r="C184" s="268" t="s">
        <v>375</v>
      </c>
      <c r="D184" s="268" t="s">
        <v>281</v>
      </c>
      <c r="E184" s="269" t="s">
        <v>1182</v>
      </c>
      <c r="F184" s="270" t="s">
        <v>1183</v>
      </c>
      <c r="G184" s="271" t="s">
        <v>266</v>
      </c>
      <c r="H184" s="272">
        <v>1</v>
      </c>
      <c r="I184" s="273"/>
      <c r="J184" s="274">
        <f>ROUND(I184*H184,2)</f>
        <v>0</v>
      </c>
      <c r="K184" s="270" t="s">
        <v>19</v>
      </c>
      <c r="L184" s="275"/>
      <c r="M184" s="276" t="s">
        <v>19</v>
      </c>
      <c r="N184" s="277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423</v>
      </c>
      <c r="AT184" s="227" t="s">
        <v>281</v>
      </c>
      <c r="AU184" s="227" t="s">
        <v>82</v>
      </c>
      <c r="AY184" s="20" t="s">
        <v>157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295</v>
      </c>
      <c r="BM184" s="227" t="s">
        <v>1184</v>
      </c>
    </row>
    <row r="185" s="2" customFormat="1">
      <c r="A185" s="41"/>
      <c r="B185" s="42"/>
      <c r="C185" s="43"/>
      <c r="D185" s="229" t="s">
        <v>166</v>
      </c>
      <c r="E185" s="43"/>
      <c r="F185" s="230" t="s">
        <v>1183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166</v>
      </c>
      <c r="AU185" s="20" t="s">
        <v>82</v>
      </c>
    </row>
    <row r="186" s="2" customFormat="1" ht="33" customHeight="1">
      <c r="A186" s="41"/>
      <c r="B186" s="42"/>
      <c r="C186" s="268" t="s">
        <v>386</v>
      </c>
      <c r="D186" s="268" t="s">
        <v>281</v>
      </c>
      <c r="E186" s="269" t="s">
        <v>1185</v>
      </c>
      <c r="F186" s="270" t="s">
        <v>1186</v>
      </c>
      <c r="G186" s="271" t="s">
        <v>266</v>
      </c>
      <c r="H186" s="272">
        <v>1</v>
      </c>
      <c r="I186" s="273"/>
      <c r="J186" s="274">
        <f>ROUND(I186*H186,2)</f>
        <v>0</v>
      </c>
      <c r="K186" s="270" t="s">
        <v>19</v>
      </c>
      <c r="L186" s="275"/>
      <c r="M186" s="276" t="s">
        <v>19</v>
      </c>
      <c r="N186" s="277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423</v>
      </c>
      <c r="AT186" s="227" t="s">
        <v>281</v>
      </c>
      <c r="AU186" s="227" t="s">
        <v>82</v>
      </c>
      <c r="AY186" s="20" t="s">
        <v>157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295</v>
      </c>
      <c r="BM186" s="227" t="s">
        <v>1187</v>
      </c>
    </row>
    <row r="187" s="2" customFormat="1">
      <c r="A187" s="41"/>
      <c r="B187" s="42"/>
      <c r="C187" s="43"/>
      <c r="D187" s="229" t="s">
        <v>166</v>
      </c>
      <c r="E187" s="43"/>
      <c r="F187" s="230" t="s">
        <v>1186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166</v>
      </c>
      <c r="AU187" s="20" t="s">
        <v>82</v>
      </c>
    </row>
    <row r="188" s="2" customFormat="1" ht="16.5" customHeight="1">
      <c r="A188" s="41"/>
      <c r="B188" s="42"/>
      <c r="C188" s="216" t="s">
        <v>394</v>
      </c>
      <c r="D188" s="216" t="s">
        <v>159</v>
      </c>
      <c r="E188" s="217" t="s">
        <v>1188</v>
      </c>
      <c r="F188" s="218" t="s">
        <v>1189</v>
      </c>
      <c r="G188" s="219" t="s">
        <v>463</v>
      </c>
      <c r="H188" s="220">
        <v>1</v>
      </c>
      <c r="I188" s="221"/>
      <c r="J188" s="222">
        <f>ROUND(I188*H188,2)</f>
        <v>0</v>
      </c>
      <c r="K188" s="218" t="s">
        <v>163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0.022499999999999999</v>
      </c>
      <c r="T188" s="226">
        <f>S188*H188</f>
        <v>0.022499999999999999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295</v>
      </c>
      <c r="AT188" s="227" t="s">
        <v>159</v>
      </c>
      <c r="AU188" s="227" t="s">
        <v>82</v>
      </c>
      <c r="AY188" s="20" t="s">
        <v>157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295</v>
      </c>
      <c r="BM188" s="227" t="s">
        <v>1190</v>
      </c>
    </row>
    <row r="189" s="2" customFormat="1">
      <c r="A189" s="41"/>
      <c r="B189" s="42"/>
      <c r="C189" s="43"/>
      <c r="D189" s="229" t="s">
        <v>166</v>
      </c>
      <c r="E189" s="43"/>
      <c r="F189" s="230" t="s">
        <v>1189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166</v>
      </c>
      <c r="AU189" s="20" t="s">
        <v>82</v>
      </c>
    </row>
    <row r="190" s="2" customFormat="1">
      <c r="A190" s="41"/>
      <c r="B190" s="42"/>
      <c r="C190" s="43"/>
      <c r="D190" s="234" t="s">
        <v>168</v>
      </c>
      <c r="E190" s="43"/>
      <c r="F190" s="235" t="s">
        <v>1191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168</v>
      </c>
      <c r="AU190" s="20" t="s">
        <v>82</v>
      </c>
    </row>
    <row r="191" s="2" customFormat="1" ht="16.5" customHeight="1">
      <c r="A191" s="41"/>
      <c r="B191" s="42"/>
      <c r="C191" s="216" t="s">
        <v>403</v>
      </c>
      <c r="D191" s="216" t="s">
        <v>159</v>
      </c>
      <c r="E191" s="217" t="s">
        <v>1192</v>
      </c>
      <c r="F191" s="218" t="s">
        <v>1193</v>
      </c>
      <c r="G191" s="219" t="s">
        <v>463</v>
      </c>
      <c r="H191" s="220">
        <v>1</v>
      </c>
      <c r="I191" s="221"/>
      <c r="J191" s="222">
        <f>ROUND(I191*H191,2)</f>
        <v>0</v>
      </c>
      <c r="K191" s="218" t="s">
        <v>163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0.034700000000000002</v>
      </c>
      <c r="T191" s="226">
        <f>S191*H191</f>
        <v>0.034700000000000002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295</v>
      </c>
      <c r="AT191" s="227" t="s">
        <v>159</v>
      </c>
      <c r="AU191" s="227" t="s">
        <v>82</v>
      </c>
      <c r="AY191" s="20" t="s">
        <v>157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295</v>
      </c>
      <c r="BM191" s="227" t="s">
        <v>1194</v>
      </c>
    </row>
    <row r="192" s="2" customFormat="1">
      <c r="A192" s="41"/>
      <c r="B192" s="42"/>
      <c r="C192" s="43"/>
      <c r="D192" s="229" t="s">
        <v>166</v>
      </c>
      <c r="E192" s="43"/>
      <c r="F192" s="230" t="s">
        <v>1195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166</v>
      </c>
      <c r="AU192" s="20" t="s">
        <v>82</v>
      </c>
    </row>
    <row r="193" s="2" customFormat="1">
      <c r="A193" s="41"/>
      <c r="B193" s="42"/>
      <c r="C193" s="43"/>
      <c r="D193" s="234" t="s">
        <v>168</v>
      </c>
      <c r="E193" s="43"/>
      <c r="F193" s="235" t="s">
        <v>1196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168</v>
      </c>
      <c r="AU193" s="20" t="s">
        <v>82</v>
      </c>
    </row>
    <row r="194" s="2" customFormat="1" ht="16.5" customHeight="1">
      <c r="A194" s="41"/>
      <c r="B194" s="42"/>
      <c r="C194" s="216" t="s">
        <v>410</v>
      </c>
      <c r="D194" s="216" t="s">
        <v>159</v>
      </c>
      <c r="E194" s="217" t="s">
        <v>1197</v>
      </c>
      <c r="F194" s="218" t="s">
        <v>1198</v>
      </c>
      <c r="G194" s="219" t="s">
        <v>463</v>
      </c>
      <c r="H194" s="220">
        <v>1</v>
      </c>
      <c r="I194" s="221"/>
      <c r="J194" s="222">
        <f>ROUND(I194*H194,2)</f>
        <v>0</v>
      </c>
      <c r="K194" s="218" t="s">
        <v>163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0.00114</v>
      </c>
      <c r="R194" s="225">
        <f>Q194*H194</f>
        <v>0.00114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295</v>
      </c>
      <c r="AT194" s="227" t="s">
        <v>159</v>
      </c>
      <c r="AU194" s="227" t="s">
        <v>82</v>
      </c>
      <c r="AY194" s="20" t="s">
        <v>157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295</v>
      </c>
      <c r="BM194" s="227" t="s">
        <v>1199</v>
      </c>
    </row>
    <row r="195" s="2" customFormat="1">
      <c r="A195" s="41"/>
      <c r="B195" s="42"/>
      <c r="C195" s="43"/>
      <c r="D195" s="229" t="s">
        <v>166</v>
      </c>
      <c r="E195" s="43"/>
      <c r="F195" s="230" t="s">
        <v>1200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166</v>
      </c>
      <c r="AU195" s="20" t="s">
        <v>82</v>
      </c>
    </row>
    <row r="196" s="2" customFormat="1">
      <c r="A196" s="41"/>
      <c r="B196" s="42"/>
      <c r="C196" s="43"/>
      <c r="D196" s="234" t="s">
        <v>168</v>
      </c>
      <c r="E196" s="43"/>
      <c r="F196" s="235" t="s">
        <v>1201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82</v>
      </c>
    </row>
    <row r="197" s="2" customFormat="1" ht="16.5" customHeight="1">
      <c r="A197" s="41"/>
      <c r="B197" s="42"/>
      <c r="C197" s="216" t="s">
        <v>423</v>
      </c>
      <c r="D197" s="216" t="s">
        <v>159</v>
      </c>
      <c r="E197" s="217" t="s">
        <v>1202</v>
      </c>
      <c r="F197" s="218" t="s">
        <v>1203</v>
      </c>
      <c r="G197" s="219" t="s">
        <v>463</v>
      </c>
      <c r="H197" s="220">
        <v>1</v>
      </c>
      <c r="I197" s="221"/>
      <c r="J197" s="222">
        <f>ROUND(I197*H197,2)</f>
        <v>0</v>
      </c>
      <c r="K197" s="218" t="s">
        <v>163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0.00156</v>
      </c>
      <c r="T197" s="226">
        <f>S197*H197</f>
        <v>0.00156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295</v>
      </c>
      <c r="AT197" s="227" t="s">
        <v>159</v>
      </c>
      <c r="AU197" s="227" t="s">
        <v>82</v>
      </c>
      <c r="AY197" s="20" t="s">
        <v>157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295</v>
      </c>
      <c r="BM197" s="227" t="s">
        <v>1204</v>
      </c>
    </row>
    <row r="198" s="2" customFormat="1">
      <c r="A198" s="41"/>
      <c r="B198" s="42"/>
      <c r="C198" s="43"/>
      <c r="D198" s="229" t="s">
        <v>166</v>
      </c>
      <c r="E198" s="43"/>
      <c r="F198" s="230" t="s">
        <v>1205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166</v>
      </c>
      <c r="AU198" s="20" t="s">
        <v>82</v>
      </c>
    </row>
    <row r="199" s="2" customFormat="1">
      <c r="A199" s="41"/>
      <c r="B199" s="42"/>
      <c r="C199" s="43"/>
      <c r="D199" s="234" t="s">
        <v>168</v>
      </c>
      <c r="E199" s="43"/>
      <c r="F199" s="235" t="s">
        <v>1206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168</v>
      </c>
      <c r="AU199" s="20" t="s">
        <v>82</v>
      </c>
    </row>
    <row r="200" s="13" customFormat="1">
      <c r="A200" s="13"/>
      <c r="B200" s="236"/>
      <c r="C200" s="237"/>
      <c r="D200" s="229" t="s">
        <v>170</v>
      </c>
      <c r="E200" s="238" t="s">
        <v>19</v>
      </c>
      <c r="F200" s="239" t="s">
        <v>1207</v>
      </c>
      <c r="G200" s="237"/>
      <c r="H200" s="240">
        <v>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170</v>
      </c>
      <c r="AU200" s="246" t="s">
        <v>82</v>
      </c>
      <c r="AV200" s="13" t="s">
        <v>82</v>
      </c>
      <c r="AW200" s="13" t="s">
        <v>33</v>
      </c>
      <c r="AX200" s="13" t="s">
        <v>80</v>
      </c>
      <c r="AY200" s="246" t="s">
        <v>157</v>
      </c>
    </row>
    <row r="201" s="2" customFormat="1" ht="16.5" customHeight="1">
      <c r="A201" s="41"/>
      <c r="B201" s="42"/>
      <c r="C201" s="216" t="s">
        <v>429</v>
      </c>
      <c r="D201" s="216" t="s">
        <v>159</v>
      </c>
      <c r="E201" s="217" t="s">
        <v>1208</v>
      </c>
      <c r="F201" s="218" t="s">
        <v>1209</v>
      </c>
      <c r="G201" s="219" t="s">
        <v>463</v>
      </c>
      <c r="H201" s="220">
        <v>1</v>
      </c>
      <c r="I201" s="221"/>
      <c r="J201" s="222">
        <f>ROUND(I201*H201,2)</f>
        <v>0</v>
      </c>
      <c r="K201" s="218" t="s">
        <v>163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0.00085999999999999998</v>
      </c>
      <c r="T201" s="226">
        <f>S201*H201</f>
        <v>0.00085999999999999998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295</v>
      </c>
      <c r="AT201" s="227" t="s">
        <v>159</v>
      </c>
      <c r="AU201" s="227" t="s">
        <v>82</v>
      </c>
      <c r="AY201" s="20" t="s">
        <v>157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295</v>
      </c>
      <c r="BM201" s="227" t="s">
        <v>1210</v>
      </c>
    </row>
    <row r="202" s="2" customFormat="1">
      <c r="A202" s="41"/>
      <c r="B202" s="42"/>
      <c r="C202" s="43"/>
      <c r="D202" s="229" t="s">
        <v>166</v>
      </c>
      <c r="E202" s="43"/>
      <c r="F202" s="230" t="s">
        <v>1211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166</v>
      </c>
      <c r="AU202" s="20" t="s">
        <v>82</v>
      </c>
    </row>
    <row r="203" s="2" customFormat="1">
      <c r="A203" s="41"/>
      <c r="B203" s="42"/>
      <c r="C203" s="43"/>
      <c r="D203" s="234" t="s">
        <v>168</v>
      </c>
      <c r="E203" s="43"/>
      <c r="F203" s="235" t="s">
        <v>1212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168</v>
      </c>
      <c r="AU203" s="20" t="s">
        <v>82</v>
      </c>
    </row>
    <row r="204" s="2" customFormat="1" ht="24.15" customHeight="1">
      <c r="A204" s="41"/>
      <c r="B204" s="42"/>
      <c r="C204" s="216" t="s">
        <v>435</v>
      </c>
      <c r="D204" s="216" t="s">
        <v>159</v>
      </c>
      <c r="E204" s="217" t="s">
        <v>1213</v>
      </c>
      <c r="F204" s="218" t="s">
        <v>1214</v>
      </c>
      <c r="G204" s="219" t="s">
        <v>266</v>
      </c>
      <c r="H204" s="220">
        <v>1</v>
      </c>
      <c r="I204" s="221"/>
      <c r="J204" s="222">
        <f>ROUND(I204*H204,2)</f>
        <v>0</v>
      </c>
      <c r="K204" s="218" t="s">
        <v>163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0.00016000000000000001</v>
      </c>
      <c r="R204" s="225">
        <f>Q204*H204</f>
        <v>0.00016000000000000001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295</v>
      </c>
      <c r="AT204" s="227" t="s">
        <v>159</v>
      </c>
      <c r="AU204" s="227" t="s">
        <v>82</v>
      </c>
      <c r="AY204" s="20" t="s">
        <v>157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295</v>
      </c>
      <c r="BM204" s="227" t="s">
        <v>1215</v>
      </c>
    </row>
    <row r="205" s="2" customFormat="1">
      <c r="A205" s="41"/>
      <c r="B205" s="42"/>
      <c r="C205" s="43"/>
      <c r="D205" s="229" t="s">
        <v>166</v>
      </c>
      <c r="E205" s="43"/>
      <c r="F205" s="230" t="s">
        <v>1216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166</v>
      </c>
      <c r="AU205" s="20" t="s">
        <v>82</v>
      </c>
    </row>
    <row r="206" s="2" customFormat="1">
      <c r="A206" s="41"/>
      <c r="B206" s="42"/>
      <c r="C206" s="43"/>
      <c r="D206" s="234" t="s">
        <v>168</v>
      </c>
      <c r="E206" s="43"/>
      <c r="F206" s="235" t="s">
        <v>1217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168</v>
      </c>
      <c r="AU206" s="20" t="s">
        <v>82</v>
      </c>
    </row>
    <row r="207" s="13" customFormat="1">
      <c r="A207" s="13"/>
      <c r="B207" s="236"/>
      <c r="C207" s="237"/>
      <c r="D207" s="229" t="s">
        <v>170</v>
      </c>
      <c r="E207" s="238" t="s">
        <v>19</v>
      </c>
      <c r="F207" s="239" t="s">
        <v>1218</v>
      </c>
      <c r="G207" s="237"/>
      <c r="H207" s="240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170</v>
      </c>
      <c r="AU207" s="246" t="s">
        <v>82</v>
      </c>
      <c r="AV207" s="13" t="s">
        <v>82</v>
      </c>
      <c r="AW207" s="13" t="s">
        <v>33</v>
      </c>
      <c r="AX207" s="13" t="s">
        <v>80</v>
      </c>
      <c r="AY207" s="246" t="s">
        <v>157</v>
      </c>
    </row>
    <row r="208" s="2" customFormat="1" ht="16.5" customHeight="1">
      <c r="A208" s="41"/>
      <c r="B208" s="42"/>
      <c r="C208" s="216" t="s">
        <v>442</v>
      </c>
      <c r="D208" s="216" t="s">
        <v>159</v>
      </c>
      <c r="E208" s="217" t="s">
        <v>1219</v>
      </c>
      <c r="F208" s="218" t="s">
        <v>1220</v>
      </c>
      <c r="G208" s="219" t="s">
        <v>266</v>
      </c>
      <c r="H208" s="220">
        <v>1</v>
      </c>
      <c r="I208" s="221"/>
      <c r="J208" s="222">
        <f>ROUND(I208*H208,2)</f>
        <v>0</v>
      </c>
      <c r="K208" s="218" t="s">
        <v>163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0.0022499999999999998</v>
      </c>
      <c r="T208" s="226">
        <f>S208*H208</f>
        <v>0.0022499999999999998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295</v>
      </c>
      <c r="AT208" s="227" t="s">
        <v>159</v>
      </c>
      <c r="AU208" s="227" t="s">
        <v>82</v>
      </c>
      <c r="AY208" s="20" t="s">
        <v>157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295</v>
      </c>
      <c r="BM208" s="227" t="s">
        <v>1221</v>
      </c>
    </row>
    <row r="209" s="2" customFormat="1">
      <c r="A209" s="41"/>
      <c r="B209" s="42"/>
      <c r="C209" s="43"/>
      <c r="D209" s="229" t="s">
        <v>166</v>
      </c>
      <c r="E209" s="43"/>
      <c r="F209" s="230" t="s">
        <v>1222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166</v>
      </c>
      <c r="AU209" s="20" t="s">
        <v>82</v>
      </c>
    </row>
    <row r="210" s="2" customFormat="1">
      <c r="A210" s="41"/>
      <c r="B210" s="42"/>
      <c r="C210" s="43"/>
      <c r="D210" s="234" t="s">
        <v>168</v>
      </c>
      <c r="E210" s="43"/>
      <c r="F210" s="235" t="s">
        <v>1223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168</v>
      </c>
      <c r="AU210" s="20" t="s">
        <v>82</v>
      </c>
    </row>
    <row r="211" s="2" customFormat="1" ht="16.5" customHeight="1">
      <c r="A211" s="41"/>
      <c r="B211" s="42"/>
      <c r="C211" s="216" t="s">
        <v>450</v>
      </c>
      <c r="D211" s="216" t="s">
        <v>159</v>
      </c>
      <c r="E211" s="217" t="s">
        <v>1224</v>
      </c>
      <c r="F211" s="218" t="s">
        <v>1225</v>
      </c>
      <c r="G211" s="219" t="s">
        <v>266</v>
      </c>
      <c r="H211" s="220">
        <v>2</v>
      </c>
      <c r="I211" s="221"/>
      <c r="J211" s="222">
        <f>ROUND(I211*H211,2)</f>
        <v>0</v>
      </c>
      <c r="K211" s="218" t="s">
        <v>163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0.00084999999999999995</v>
      </c>
      <c r="T211" s="226">
        <f>S211*H211</f>
        <v>0.0016999999999999999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295</v>
      </c>
      <c r="AT211" s="227" t="s">
        <v>159</v>
      </c>
      <c r="AU211" s="227" t="s">
        <v>82</v>
      </c>
      <c r="AY211" s="20" t="s">
        <v>157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295</v>
      </c>
      <c r="BM211" s="227" t="s">
        <v>1226</v>
      </c>
    </row>
    <row r="212" s="2" customFormat="1">
      <c r="A212" s="41"/>
      <c r="B212" s="42"/>
      <c r="C212" s="43"/>
      <c r="D212" s="229" t="s">
        <v>166</v>
      </c>
      <c r="E212" s="43"/>
      <c r="F212" s="230" t="s">
        <v>1227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166</v>
      </c>
      <c r="AU212" s="20" t="s">
        <v>82</v>
      </c>
    </row>
    <row r="213" s="2" customFormat="1">
      <c r="A213" s="41"/>
      <c r="B213" s="42"/>
      <c r="C213" s="43"/>
      <c r="D213" s="234" t="s">
        <v>168</v>
      </c>
      <c r="E213" s="43"/>
      <c r="F213" s="235" t="s">
        <v>1228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168</v>
      </c>
      <c r="AU213" s="20" t="s">
        <v>82</v>
      </c>
    </row>
    <row r="214" s="13" customFormat="1">
      <c r="A214" s="13"/>
      <c r="B214" s="236"/>
      <c r="C214" s="237"/>
      <c r="D214" s="229" t="s">
        <v>170</v>
      </c>
      <c r="E214" s="238" t="s">
        <v>19</v>
      </c>
      <c r="F214" s="239" t="s">
        <v>1229</v>
      </c>
      <c r="G214" s="237"/>
      <c r="H214" s="240">
        <v>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170</v>
      </c>
      <c r="AU214" s="246" t="s">
        <v>82</v>
      </c>
      <c r="AV214" s="13" t="s">
        <v>82</v>
      </c>
      <c r="AW214" s="13" t="s">
        <v>33</v>
      </c>
      <c r="AX214" s="13" t="s">
        <v>72</v>
      </c>
      <c r="AY214" s="246" t="s">
        <v>157</v>
      </c>
    </row>
    <row r="215" s="13" customFormat="1">
      <c r="A215" s="13"/>
      <c r="B215" s="236"/>
      <c r="C215" s="237"/>
      <c r="D215" s="229" t="s">
        <v>170</v>
      </c>
      <c r="E215" s="238" t="s">
        <v>19</v>
      </c>
      <c r="F215" s="239" t="s">
        <v>1230</v>
      </c>
      <c r="G215" s="237"/>
      <c r="H215" s="240">
        <v>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170</v>
      </c>
      <c r="AU215" s="246" t="s">
        <v>82</v>
      </c>
      <c r="AV215" s="13" t="s">
        <v>82</v>
      </c>
      <c r="AW215" s="13" t="s">
        <v>33</v>
      </c>
      <c r="AX215" s="13" t="s">
        <v>72</v>
      </c>
      <c r="AY215" s="246" t="s">
        <v>157</v>
      </c>
    </row>
    <row r="216" s="14" customFormat="1">
      <c r="A216" s="14"/>
      <c r="B216" s="247"/>
      <c r="C216" s="248"/>
      <c r="D216" s="229" t="s">
        <v>170</v>
      </c>
      <c r="E216" s="249" t="s">
        <v>19</v>
      </c>
      <c r="F216" s="250" t="s">
        <v>172</v>
      </c>
      <c r="G216" s="248"/>
      <c r="H216" s="251">
        <v>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170</v>
      </c>
      <c r="AU216" s="257" t="s">
        <v>82</v>
      </c>
      <c r="AV216" s="14" t="s">
        <v>164</v>
      </c>
      <c r="AW216" s="14" t="s">
        <v>33</v>
      </c>
      <c r="AX216" s="14" t="s">
        <v>80</v>
      </c>
      <c r="AY216" s="257" t="s">
        <v>157</v>
      </c>
    </row>
    <row r="217" s="2" customFormat="1" ht="24.15" customHeight="1">
      <c r="A217" s="41"/>
      <c r="B217" s="42"/>
      <c r="C217" s="216" t="s">
        <v>460</v>
      </c>
      <c r="D217" s="216" t="s">
        <v>159</v>
      </c>
      <c r="E217" s="217" t="s">
        <v>467</v>
      </c>
      <c r="F217" s="218" t="s">
        <v>468</v>
      </c>
      <c r="G217" s="219" t="s">
        <v>193</v>
      </c>
      <c r="H217" s="220">
        <v>0.010999999999999999</v>
      </c>
      <c r="I217" s="221"/>
      <c r="J217" s="222">
        <f>ROUND(I217*H217,2)</f>
        <v>0</v>
      </c>
      <c r="K217" s="218" t="s">
        <v>163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295</v>
      </c>
      <c r="AT217" s="227" t="s">
        <v>159</v>
      </c>
      <c r="AU217" s="227" t="s">
        <v>82</v>
      </c>
      <c r="AY217" s="20" t="s">
        <v>157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295</v>
      </c>
      <c r="BM217" s="227" t="s">
        <v>1231</v>
      </c>
    </row>
    <row r="218" s="2" customFormat="1">
      <c r="A218" s="41"/>
      <c r="B218" s="42"/>
      <c r="C218" s="43"/>
      <c r="D218" s="229" t="s">
        <v>166</v>
      </c>
      <c r="E218" s="43"/>
      <c r="F218" s="230" t="s">
        <v>470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166</v>
      </c>
      <c r="AU218" s="20" t="s">
        <v>82</v>
      </c>
    </row>
    <row r="219" s="2" customFormat="1">
      <c r="A219" s="41"/>
      <c r="B219" s="42"/>
      <c r="C219" s="43"/>
      <c r="D219" s="234" t="s">
        <v>168</v>
      </c>
      <c r="E219" s="43"/>
      <c r="F219" s="235" t="s">
        <v>471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168</v>
      </c>
      <c r="AU219" s="20" t="s">
        <v>82</v>
      </c>
    </row>
    <row r="220" s="12" customFormat="1" ht="25.92" customHeight="1">
      <c r="A220" s="12"/>
      <c r="B220" s="200"/>
      <c r="C220" s="201"/>
      <c r="D220" s="202" t="s">
        <v>71</v>
      </c>
      <c r="E220" s="203" t="s">
        <v>878</v>
      </c>
      <c r="F220" s="203" t="s">
        <v>879</v>
      </c>
      <c r="G220" s="201"/>
      <c r="H220" s="201"/>
      <c r="I220" s="204"/>
      <c r="J220" s="205">
        <f>BK220</f>
        <v>0</v>
      </c>
      <c r="K220" s="201"/>
      <c r="L220" s="206"/>
      <c r="M220" s="207"/>
      <c r="N220" s="208"/>
      <c r="O220" s="208"/>
      <c r="P220" s="209">
        <f>SUM(P221:P242)</f>
        <v>0</v>
      </c>
      <c r="Q220" s="208"/>
      <c r="R220" s="209">
        <f>SUM(R221:R242)</f>
        <v>0</v>
      </c>
      <c r="S220" s="208"/>
      <c r="T220" s="210">
        <f>SUM(T221:T242)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164</v>
      </c>
      <c r="AT220" s="212" t="s">
        <v>71</v>
      </c>
      <c r="AU220" s="212" t="s">
        <v>72</v>
      </c>
      <c r="AY220" s="211" t="s">
        <v>157</v>
      </c>
      <c r="BK220" s="213">
        <f>SUM(BK221:BK242)</f>
        <v>0</v>
      </c>
    </row>
    <row r="221" s="2" customFormat="1" ht="16.5" customHeight="1">
      <c r="A221" s="41"/>
      <c r="B221" s="42"/>
      <c r="C221" s="216" t="s">
        <v>466</v>
      </c>
      <c r="D221" s="216" t="s">
        <v>159</v>
      </c>
      <c r="E221" s="217" t="s">
        <v>1232</v>
      </c>
      <c r="F221" s="218" t="s">
        <v>1233</v>
      </c>
      <c r="G221" s="219" t="s">
        <v>882</v>
      </c>
      <c r="H221" s="220">
        <v>15</v>
      </c>
      <c r="I221" s="221"/>
      <c r="J221" s="222">
        <f>ROUND(I221*H221,2)</f>
        <v>0</v>
      </c>
      <c r="K221" s="218" t="s">
        <v>163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522</v>
      </c>
      <c r="AT221" s="227" t="s">
        <v>159</v>
      </c>
      <c r="AU221" s="227" t="s">
        <v>80</v>
      </c>
      <c r="AY221" s="20" t="s">
        <v>157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522</v>
      </c>
      <c r="BM221" s="227" t="s">
        <v>1234</v>
      </c>
    </row>
    <row r="222" s="2" customFormat="1">
      <c r="A222" s="41"/>
      <c r="B222" s="42"/>
      <c r="C222" s="43"/>
      <c r="D222" s="229" t="s">
        <v>166</v>
      </c>
      <c r="E222" s="43"/>
      <c r="F222" s="230" t="s">
        <v>1235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166</v>
      </c>
      <c r="AU222" s="20" t="s">
        <v>80</v>
      </c>
    </row>
    <row r="223" s="2" customFormat="1">
      <c r="A223" s="41"/>
      <c r="B223" s="42"/>
      <c r="C223" s="43"/>
      <c r="D223" s="234" t="s">
        <v>168</v>
      </c>
      <c r="E223" s="43"/>
      <c r="F223" s="235" t="s">
        <v>1236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168</v>
      </c>
      <c r="AU223" s="20" t="s">
        <v>80</v>
      </c>
    </row>
    <row r="224" s="15" customFormat="1">
      <c r="A224" s="15"/>
      <c r="B224" s="258"/>
      <c r="C224" s="259"/>
      <c r="D224" s="229" t="s">
        <v>170</v>
      </c>
      <c r="E224" s="260" t="s">
        <v>19</v>
      </c>
      <c r="F224" s="261" t="s">
        <v>1237</v>
      </c>
      <c r="G224" s="259"/>
      <c r="H224" s="260" t="s">
        <v>19</v>
      </c>
      <c r="I224" s="262"/>
      <c r="J224" s="259"/>
      <c r="K224" s="259"/>
      <c r="L224" s="263"/>
      <c r="M224" s="264"/>
      <c r="N224" s="265"/>
      <c r="O224" s="265"/>
      <c r="P224" s="265"/>
      <c r="Q224" s="265"/>
      <c r="R224" s="265"/>
      <c r="S224" s="265"/>
      <c r="T224" s="26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7" t="s">
        <v>170</v>
      </c>
      <c r="AU224" s="267" t="s">
        <v>80</v>
      </c>
      <c r="AV224" s="15" t="s">
        <v>80</v>
      </c>
      <c r="AW224" s="15" t="s">
        <v>33</v>
      </c>
      <c r="AX224" s="15" t="s">
        <v>72</v>
      </c>
      <c r="AY224" s="267" t="s">
        <v>157</v>
      </c>
    </row>
    <row r="225" s="13" customFormat="1">
      <c r="A225" s="13"/>
      <c r="B225" s="236"/>
      <c r="C225" s="237"/>
      <c r="D225" s="229" t="s">
        <v>170</v>
      </c>
      <c r="E225" s="238" t="s">
        <v>19</v>
      </c>
      <c r="F225" s="239" t="s">
        <v>1238</v>
      </c>
      <c r="G225" s="237"/>
      <c r="H225" s="240">
        <v>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170</v>
      </c>
      <c r="AU225" s="246" t="s">
        <v>80</v>
      </c>
      <c r="AV225" s="13" t="s">
        <v>82</v>
      </c>
      <c r="AW225" s="13" t="s">
        <v>33</v>
      </c>
      <c r="AX225" s="13" t="s">
        <v>72</v>
      </c>
      <c r="AY225" s="246" t="s">
        <v>157</v>
      </c>
    </row>
    <row r="226" s="13" customFormat="1">
      <c r="A226" s="13"/>
      <c r="B226" s="236"/>
      <c r="C226" s="237"/>
      <c r="D226" s="229" t="s">
        <v>170</v>
      </c>
      <c r="E226" s="238" t="s">
        <v>19</v>
      </c>
      <c r="F226" s="239" t="s">
        <v>1239</v>
      </c>
      <c r="G226" s="237"/>
      <c r="H226" s="240">
        <v>3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170</v>
      </c>
      <c r="AU226" s="246" t="s">
        <v>80</v>
      </c>
      <c r="AV226" s="13" t="s">
        <v>82</v>
      </c>
      <c r="AW226" s="13" t="s">
        <v>33</v>
      </c>
      <c r="AX226" s="13" t="s">
        <v>72</v>
      </c>
      <c r="AY226" s="246" t="s">
        <v>157</v>
      </c>
    </row>
    <row r="227" s="13" customFormat="1">
      <c r="A227" s="13"/>
      <c r="B227" s="236"/>
      <c r="C227" s="237"/>
      <c r="D227" s="229" t="s">
        <v>170</v>
      </c>
      <c r="E227" s="238" t="s">
        <v>19</v>
      </c>
      <c r="F227" s="239" t="s">
        <v>1240</v>
      </c>
      <c r="G227" s="237"/>
      <c r="H227" s="240">
        <v>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170</v>
      </c>
      <c r="AU227" s="246" t="s">
        <v>80</v>
      </c>
      <c r="AV227" s="13" t="s">
        <v>82</v>
      </c>
      <c r="AW227" s="13" t="s">
        <v>33</v>
      </c>
      <c r="AX227" s="13" t="s">
        <v>72</v>
      </c>
      <c r="AY227" s="246" t="s">
        <v>157</v>
      </c>
    </row>
    <row r="228" s="14" customFormat="1">
      <c r="A228" s="14"/>
      <c r="B228" s="247"/>
      <c r="C228" s="248"/>
      <c r="D228" s="229" t="s">
        <v>170</v>
      </c>
      <c r="E228" s="249" t="s">
        <v>19</v>
      </c>
      <c r="F228" s="250" t="s">
        <v>172</v>
      </c>
      <c r="G228" s="248"/>
      <c r="H228" s="251">
        <v>15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170</v>
      </c>
      <c r="AU228" s="257" t="s">
        <v>80</v>
      </c>
      <c r="AV228" s="14" t="s">
        <v>164</v>
      </c>
      <c r="AW228" s="14" t="s">
        <v>33</v>
      </c>
      <c r="AX228" s="14" t="s">
        <v>80</v>
      </c>
      <c r="AY228" s="257" t="s">
        <v>157</v>
      </c>
    </row>
    <row r="229" s="2" customFormat="1" ht="16.5" customHeight="1">
      <c r="A229" s="41"/>
      <c r="B229" s="42"/>
      <c r="C229" s="216" t="s">
        <v>474</v>
      </c>
      <c r="D229" s="216" t="s">
        <v>159</v>
      </c>
      <c r="E229" s="217" t="s">
        <v>1241</v>
      </c>
      <c r="F229" s="218" t="s">
        <v>1242</v>
      </c>
      <c r="G229" s="219" t="s">
        <v>882</v>
      </c>
      <c r="H229" s="220">
        <v>21</v>
      </c>
      <c r="I229" s="221"/>
      <c r="J229" s="222">
        <f>ROUND(I229*H229,2)</f>
        <v>0</v>
      </c>
      <c r="K229" s="218" t="s">
        <v>163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522</v>
      </c>
      <c r="AT229" s="227" t="s">
        <v>159</v>
      </c>
      <c r="AU229" s="227" t="s">
        <v>80</v>
      </c>
      <c r="AY229" s="20" t="s">
        <v>157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522</v>
      </c>
      <c r="BM229" s="227" t="s">
        <v>1243</v>
      </c>
    </row>
    <row r="230" s="2" customFormat="1">
      <c r="A230" s="41"/>
      <c r="B230" s="42"/>
      <c r="C230" s="43"/>
      <c r="D230" s="229" t="s">
        <v>166</v>
      </c>
      <c r="E230" s="43"/>
      <c r="F230" s="230" t="s">
        <v>1244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166</v>
      </c>
      <c r="AU230" s="20" t="s">
        <v>80</v>
      </c>
    </row>
    <row r="231" s="2" customFormat="1">
      <c r="A231" s="41"/>
      <c r="B231" s="42"/>
      <c r="C231" s="43"/>
      <c r="D231" s="234" t="s">
        <v>168</v>
      </c>
      <c r="E231" s="43"/>
      <c r="F231" s="235" t="s">
        <v>1245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168</v>
      </c>
      <c r="AU231" s="20" t="s">
        <v>80</v>
      </c>
    </row>
    <row r="232" s="15" customFormat="1">
      <c r="A232" s="15"/>
      <c r="B232" s="258"/>
      <c r="C232" s="259"/>
      <c r="D232" s="229" t="s">
        <v>170</v>
      </c>
      <c r="E232" s="260" t="s">
        <v>19</v>
      </c>
      <c r="F232" s="261" t="s">
        <v>1072</v>
      </c>
      <c r="G232" s="259"/>
      <c r="H232" s="260" t="s">
        <v>19</v>
      </c>
      <c r="I232" s="262"/>
      <c r="J232" s="259"/>
      <c r="K232" s="259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170</v>
      </c>
      <c r="AU232" s="267" t="s">
        <v>80</v>
      </c>
      <c r="AV232" s="15" t="s">
        <v>80</v>
      </c>
      <c r="AW232" s="15" t="s">
        <v>33</v>
      </c>
      <c r="AX232" s="15" t="s">
        <v>72</v>
      </c>
      <c r="AY232" s="267" t="s">
        <v>157</v>
      </c>
    </row>
    <row r="233" s="13" customFormat="1">
      <c r="A233" s="13"/>
      <c r="B233" s="236"/>
      <c r="C233" s="237"/>
      <c r="D233" s="229" t="s">
        <v>170</v>
      </c>
      <c r="E233" s="238" t="s">
        <v>19</v>
      </c>
      <c r="F233" s="239" t="s">
        <v>1246</v>
      </c>
      <c r="G233" s="237"/>
      <c r="H233" s="240">
        <v>4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170</v>
      </c>
      <c r="AU233" s="246" t="s">
        <v>80</v>
      </c>
      <c r="AV233" s="13" t="s">
        <v>82</v>
      </c>
      <c r="AW233" s="13" t="s">
        <v>33</v>
      </c>
      <c r="AX233" s="13" t="s">
        <v>72</v>
      </c>
      <c r="AY233" s="246" t="s">
        <v>157</v>
      </c>
    </row>
    <row r="234" s="13" customFormat="1">
      <c r="A234" s="13"/>
      <c r="B234" s="236"/>
      <c r="C234" s="237"/>
      <c r="D234" s="229" t="s">
        <v>170</v>
      </c>
      <c r="E234" s="238" t="s">
        <v>19</v>
      </c>
      <c r="F234" s="239" t="s">
        <v>1247</v>
      </c>
      <c r="G234" s="237"/>
      <c r="H234" s="240">
        <v>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170</v>
      </c>
      <c r="AU234" s="246" t="s">
        <v>80</v>
      </c>
      <c r="AV234" s="13" t="s">
        <v>82</v>
      </c>
      <c r="AW234" s="13" t="s">
        <v>33</v>
      </c>
      <c r="AX234" s="13" t="s">
        <v>72</v>
      </c>
      <c r="AY234" s="246" t="s">
        <v>157</v>
      </c>
    </row>
    <row r="235" s="15" customFormat="1">
      <c r="A235" s="15"/>
      <c r="B235" s="258"/>
      <c r="C235" s="259"/>
      <c r="D235" s="229" t="s">
        <v>170</v>
      </c>
      <c r="E235" s="260" t="s">
        <v>19</v>
      </c>
      <c r="F235" s="261" t="s">
        <v>1073</v>
      </c>
      <c r="G235" s="259"/>
      <c r="H235" s="260" t="s">
        <v>19</v>
      </c>
      <c r="I235" s="262"/>
      <c r="J235" s="259"/>
      <c r="K235" s="259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170</v>
      </c>
      <c r="AU235" s="267" t="s">
        <v>80</v>
      </c>
      <c r="AV235" s="15" t="s">
        <v>80</v>
      </c>
      <c r="AW235" s="15" t="s">
        <v>33</v>
      </c>
      <c r="AX235" s="15" t="s">
        <v>72</v>
      </c>
      <c r="AY235" s="267" t="s">
        <v>157</v>
      </c>
    </row>
    <row r="236" s="13" customFormat="1">
      <c r="A236" s="13"/>
      <c r="B236" s="236"/>
      <c r="C236" s="237"/>
      <c r="D236" s="229" t="s">
        <v>170</v>
      </c>
      <c r="E236" s="238" t="s">
        <v>19</v>
      </c>
      <c r="F236" s="239" t="s">
        <v>1248</v>
      </c>
      <c r="G236" s="237"/>
      <c r="H236" s="240">
        <v>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170</v>
      </c>
      <c r="AU236" s="246" t="s">
        <v>80</v>
      </c>
      <c r="AV236" s="13" t="s">
        <v>82</v>
      </c>
      <c r="AW236" s="13" t="s">
        <v>33</v>
      </c>
      <c r="AX236" s="13" t="s">
        <v>72</v>
      </c>
      <c r="AY236" s="246" t="s">
        <v>157</v>
      </c>
    </row>
    <row r="237" s="13" customFormat="1">
      <c r="A237" s="13"/>
      <c r="B237" s="236"/>
      <c r="C237" s="237"/>
      <c r="D237" s="229" t="s">
        <v>170</v>
      </c>
      <c r="E237" s="238" t="s">
        <v>19</v>
      </c>
      <c r="F237" s="239" t="s">
        <v>1249</v>
      </c>
      <c r="G237" s="237"/>
      <c r="H237" s="240">
        <v>7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170</v>
      </c>
      <c r="AU237" s="246" t="s">
        <v>80</v>
      </c>
      <c r="AV237" s="13" t="s">
        <v>82</v>
      </c>
      <c r="AW237" s="13" t="s">
        <v>33</v>
      </c>
      <c r="AX237" s="13" t="s">
        <v>72</v>
      </c>
      <c r="AY237" s="246" t="s">
        <v>157</v>
      </c>
    </row>
    <row r="238" s="13" customFormat="1">
      <c r="A238" s="13"/>
      <c r="B238" s="236"/>
      <c r="C238" s="237"/>
      <c r="D238" s="229" t="s">
        <v>170</v>
      </c>
      <c r="E238" s="238" t="s">
        <v>19</v>
      </c>
      <c r="F238" s="239" t="s">
        <v>1250</v>
      </c>
      <c r="G238" s="237"/>
      <c r="H238" s="240">
        <v>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170</v>
      </c>
      <c r="AU238" s="246" t="s">
        <v>80</v>
      </c>
      <c r="AV238" s="13" t="s">
        <v>82</v>
      </c>
      <c r="AW238" s="13" t="s">
        <v>33</v>
      </c>
      <c r="AX238" s="13" t="s">
        <v>72</v>
      </c>
      <c r="AY238" s="246" t="s">
        <v>157</v>
      </c>
    </row>
    <row r="239" s="13" customFormat="1">
      <c r="A239" s="13"/>
      <c r="B239" s="236"/>
      <c r="C239" s="237"/>
      <c r="D239" s="229" t="s">
        <v>170</v>
      </c>
      <c r="E239" s="238" t="s">
        <v>19</v>
      </c>
      <c r="F239" s="239" t="s">
        <v>1251</v>
      </c>
      <c r="G239" s="237"/>
      <c r="H239" s="240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170</v>
      </c>
      <c r="AU239" s="246" t="s">
        <v>80</v>
      </c>
      <c r="AV239" s="13" t="s">
        <v>82</v>
      </c>
      <c r="AW239" s="13" t="s">
        <v>33</v>
      </c>
      <c r="AX239" s="13" t="s">
        <v>72</v>
      </c>
      <c r="AY239" s="246" t="s">
        <v>157</v>
      </c>
    </row>
    <row r="240" s="15" customFormat="1">
      <c r="A240" s="15"/>
      <c r="B240" s="258"/>
      <c r="C240" s="259"/>
      <c r="D240" s="229" t="s">
        <v>170</v>
      </c>
      <c r="E240" s="260" t="s">
        <v>19</v>
      </c>
      <c r="F240" s="261" t="s">
        <v>1252</v>
      </c>
      <c r="G240" s="259"/>
      <c r="H240" s="260" t="s">
        <v>19</v>
      </c>
      <c r="I240" s="262"/>
      <c r="J240" s="259"/>
      <c r="K240" s="259"/>
      <c r="L240" s="263"/>
      <c r="M240" s="264"/>
      <c r="N240" s="265"/>
      <c r="O240" s="265"/>
      <c r="P240" s="265"/>
      <c r="Q240" s="265"/>
      <c r="R240" s="265"/>
      <c r="S240" s="265"/>
      <c r="T240" s="26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7" t="s">
        <v>170</v>
      </c>
      <c r="AU240" s="267" t="s">
        <v>80</v>
      </c>
      <c r="AV240" s="15" t="s">
        <v>80</v>
      </c>
      <c r="AW240" s="15" t="s">
        <v>33</v>
      </c>
      <c r="AX240" s="15" t="s">
        <v>72</v>
      </c>
      <c r="AY240" s="267" t="s">
        <v>157</v>
      </c>
    </row>
    <row r="241" s="13" customFormat="1">
      <c r="A241" s="13"/>
      <c r="B241" s="236"/>
      <c r="C241" s="237"/>
      <c r="D241" s="229" t="s">
        <v>170</v>
      </c>
      <c r="E241" s="238" t="s">
        <v>19</v>
      </c>
      <c r="F241" s="239" t="s">
        <v>1253</v>
      </c>
      <c r="G241" s="237"/>
      <c r="H241" s="240">
        <v>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170</v>
      </c>
      <c r="AU241" s="246" t="s">
        <v>80</v>
      </c>
      <c r="AV241" s="13" t="s">
        <v>82</v>
      </c>
      <c r="AW241" s="13" t="s">
        <v>33</v>
      </c>
      <c r="AX241" s="13" t="s">
        <v>72</v>
      </c>
      <c r="AY241" s="246" t="s">
        <v>157</v>
      </c>
    </row>
    <row r="242" s="14" customFormat="1">
      <c r="A242" s="14"/>
      <c r="B242" s="247"/>
      <c r="C242" s="248"/>
      <c r="D242" s="229" t="s">
        <v>170</v>
      </c>
      <c r="E242" s="249" t="s">
        <v>19</v>
      </c>
      <c r="F242" s="250" t="s">
        <v>172</v>
      </c>
      <c r="G242" s="248"/>
      <c r="H242" s="251">
        <v>21</v>
      </c>
      <c r="I242" s="252"/>
      <c r="J242" s="248"/>
      <c r="K242" s="248"/>
      <c r="L242" s="253"/>
      <c r="M242" s="289"/>
      <c r="N242" s="290"/>
      <c r="O242" s="290"/>
      <c r="P242" s="290"/>
      <c r="Q242" s="290"/>
      <c r="R242" s="290"/>
      <c r="S242" s="290"/>
      <c r="T242" s="29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170</v>
      </c>
      <c r="AU242" s="257" t="s">
        <v>80</v>
      </c>
      <c r="AV242" s="14" t="s">
        <v>164</v>
      </c>
      <c r="AW242" s="14" t="s">
        <v>33</v>
      </c>
      <c r="AX242" s="14" t="s">
        <v>80</v>
      </c>
      <c r="AY242" s="257" t="s">
        <v>157</v>
      </c>
    </row>
    <row r="243" s="2" customFormat="1" ht="6.96" customHeight="1">
      <c r="A243" s="41"/>
      <c r="B243" s="62"/>
      <c r="C243" s="63"/>
      <c r="D243" s="63"/>
      <c r="E243" s="63"/>
      <c r="F243" s="63"/>
      <c r="G243" s="63"/>
      <c r="H243" s="63"/>
      <c r="I243" s="63"/>
      <c r="J243" s="63"/>
      <c r="K243" s="63"/>
      <c r="L243" s="47"/>
      <c r="M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</row>
  </sheetData>
  <sheetProtection sheet="1" autoFilter="0" formatColumns="0" formatRows="0" objects="1" scenarios="1" spinCount="100000" saltValue="733+eTWhhu1Xgkv+ZQpIV6swtCovmC4GHbiKzu2At4/Om8/bSy3G3/Ayem36g7mi6LqINgOFXBPnjUPvWwtcvg==" hashValue="xfPVUznIciHprlQ8s3PvxD+6yqprNDJq6c2OY7vjVdqGWLcFnkBdeyRE8g5ZttUEZUTl5k2rbiiGl2mvuGVaOw==" algorithmName="SHA-512" password="C675"/>
  <autoFilter ref="C93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974031134"/>
    <hyperlink ref="F109" r:id="rId2" display="https://podminky.urs.cz/item/CS_URS_2024_02/997013211"/>
    <hyperlink ref="F112" r:id="rId3" display="https://podminky.urs.cz/item/CS_URS_2024_02/997013501"/>
    <hyperlink ref="F115" r:id="rId4" display="https://podminky.urs.cz/item/CS_URS_2024_02/997013509"/>
    <hyperlink ref="F119" r:id="rId5" display="https://podminky.urs.cz/item/CS_URS_2024_02/997013871"/>
    <hyperlink ref="F124" r:id="rId6" display="https://podminky.urs.cz/item/CS_URS_2024_02/721171808"/>
    <hyperlink ref="F127" r:id="rId7" display="https://podminky.urs.cz/item/CS_URS_2024_02/721174042"/>
    <hyperlink ref="F130" r:id="rId8" display="https://podminky.urs.cz/item/CS_URS_2024_02/721174043"/>
    <hyperlink ref="F133" r:id="rId9" display="https://podminky.urs.cz/item/CS_URS_2024_02/721174045"/>
    <hyperlink ref="F136" r:id="rId10" display="https://podminky.urs.cz/item/CS_URS_2024_02/721274121"/>
    <hyperlink ref="F139" r:id="rId11" display="https://podminky.urs.cz/item/CS_URS_2024_02/721290111"/>
    <hyperlink ref="F142" r:id="rId12" display="https://podminky.urs.cz/item/CS_URS_2024_02/998721121"/>
    <hyperlink ref="F146" r:id="rId13" display="https://podminky.urs.cz/item/CS_URS_2024_02/722130801"/>
    <hyperlink ref="F149" r:id="rId14" display="https://podminky.urs.cz/item/CS_URS_2024_02/722175002"/>
    <hyperlink ref="F152" r:id="rId15" display="https://podminky.urs.cz/item/CS_URS_2024_02/722181241"/>
    <hyperlink ref="F155" r:id="rId16" display="https://podminky.urs.cz/item/CS_URS_2024_02/722190901"/>
    <hyperlink ref="F158" r:id="rId17" display="https://podminky.urs.cz/item/CS_URS_2024_02/722290234"/>
    <hyperlink ref="F161" r:id="rId18" display="https://podminky.urs.cz/item/CS_URS_2024_02/722290246"/>
    <hyperlink ref="F164" r:id="rId19" display="https://podminky.urs.cz/item/CS_URS_2024_02/998722121"/>
    <hyperlink ref="F168" r:id="rId20" display="https://podminky.urs.cz/item/CS_URS_2024_02/725110811"/>
    <hyperlink ref="F171" r:id="rId21" display="https://podminky.urs.cz/item/CS_URS_2024_02/725119122"/>
    <hyperlink ref="F176" r:id="rId22" display="https://podminky.urs.cz/item/CS_URS_2024_02/725210821"/>
    <hyperlink ref="F181" r:id="rId23" display="https://podminky.urs.cz/item/CS_URS_2024_02/725219102"/>
    <hyperlink ref="F190" r:id="rId24" display="https://podminky.urs.cz/item/CS_URS_2024_02/725220851"/>
    <hyperlink ref="F193" r:id="rId25" display="https://podminky.urs.cz/item/CS_URS_2024_02/725330820"/>
    <hyperlink ref="F196" r:id="rId26" display="https://podminky.urs.cz/item/CS_URS_2024_02/725339111"/>
    <hyperlink ref="F199" r:id="rId27" display="https://podminky.urs.cz/item/CS_URS_2024_02/725820801"/>
    <hyperlink ref="F203" r:id="rId28" display="https://podminky.urs.cz/item/CS_URS_2024_02/725820802"/>
    <hyperlink ref="F206" r:id="rId29" display="https://podminky.urs.cz/item/CS_URS_2024_02/725829121"/>
    <hyperlink ref="F210" r:id="rId30" display="https://podminky.urs.cz/item/CS_URS_2024_02/725840850"/>
    <hyperlink ref="F213" r:id="rId31" display="https://podminky.urs.cz/item/CS_URS_2024_02/725860811"/>
    <hyperlink ref="F219" r:id="rId32" display="https://podminky.urs.cz/item/CS_URS_2024_02/998725121"/>
    <hyperlink ref="F223" r:id="rId33" display="https://podminky.urs.cz/item/CS_URS_2024_02/HZS1301"/>
    <hyperlink ref="F231" r:id="rId34" display="https://podminky.urs.cz/item/CS_URS_2024_02/HZS2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103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Transformace Dětského domova Trnová a Zařízení vyžadující okamžitou pomoc Delfínek při DD Trnová, Trnová č.p. 200</v>
      </c>
      <c r="F7" s="146"/>
      <c r="G7" s="146"/>
      <c r="H7" s="146"/>
      <c r="L7" s="23"/>
    </row>
    <row r="8" s="1" customFormat="1" ht="12" customHeight="1">
      <c r="B8" s="23"/>
      <c r="D8" s="146" t="s">
        <v>108</v>
      </c>
      <c r="L8" s="23"/>
    </row>
    <row r="9" s="2" customFormat="1" ht="16.5" customHeight="1">
      <c r="A9" s="41"/>
      <c r="B9" s="47"/>
      <c r="C9" s="41"/>
      <c r="D9" s="41"/>
      <c r="E9" s="147" t="s">
        <v>907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908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1254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30. 7. 2024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1"/>
      <c r="B29" s="152"/>
      <c r="C29" s="151"/>
      <c r="D29" s="151"/>
      <c r="E29" s="153" t="s">
        <v>37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ROUND((SUM(BE91:BE143)),  2)</f>
        <v>0</v>
      </c>
      <c r="G35" s="41"/>
      <c r="H35" s="41"/>
      <c r="I35" s="161">
        <v>0.20999999999999999</v>
      </c>
      <c r="J35" s="160">
        <f>ROUND(((SUM(BE91:BE143))*I35),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ROUND((SUM(BF91:BF143)),  2)</f>
        <v>0</v>
      </c>
      <c r="G36" s="41"/>
      <c r="H36" s="41"/>
      <c r="I36" s="161">
        <v>0.12</v>
      </c>
      <c r="J36" s="160">
        <f>ROUND(((SUM(BF91:BF143))*I36),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ROUND((SUM(BG91:BG143)),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ROUND((SUM(BH91:BH143)),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ROUND((SUM(BI91:BI143)),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3" t="str">
        <f>E7</f>
        <v>Transformace Dětského domova Trnová a Zařízení vyžadující okamžitou pomoc Delfínek při DD Trnová, Trnová č.p. 200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907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908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D.1.4.3. - Ústřední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DD Trnová ZDVOP</v>
      </c>
      <c r="G56" s="43"/>
      <c r="H56" s="43"/>
      <c r="I56" s="35" t="s">
        <v>23</v>
      </c>
      <c r="J56" s="75" t="str">
        <f>IF(J14="","",J14)</f>
        <v>30. 7. 2024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Dětský domov Trnová příspěvková organizace</v>
      </c>
      <c r="G58" s="43"/>
      <c r="H58" s="43"/>
      <c r="I58" s="35" t="s">
        <v>31</v>
      </c>
      <c r="J58" s="39" t="str">
        <f>E23</f>
        <v>PLANSTAV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Michal Jirka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111</v>
      </c>
      <c r="D61" s="175"/>
      <c r="E61" s="175"/>
      <c r="F61" s="175"/>
      <c r="G61" s="175"/>
      <c r="H61" s="175"/>
      <c r="I61" s="175"/>
      <c r="J61" s="176" t="s">
        <v>112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113</v>
      </c>
    </row>
    <row r="64" s="9" customFormat="1" ht="24.96" customHeight="1">
      <c r="A64" s="9"/>
      <c r="B64" s="178"/>
      <c r="C64" s="179"/>
      <c r="D64" s="180" t="s">
        <v>1255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1256</v>
      </c>
      <c r="E65" s="181"/>
      <c r="F65" s="181"/>
      <c r="G65" s="181"/>
      <c r="H65" s="181"/>
      <c r="I65" s="181"/>
      <c r="J65" s="182">
        <f>J97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1257</v>
      </c>
      <c r="E66" s="181"/>
      <c r="F66" s="181"/>
      <c r="G66" s="181"/>
      <c r="H66" s="181"/>
      <c r="I66" s="181"/>
      <c r="J66" s="182">
        <f>J102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1258</v>
      </c>
      <c r="E67" s="181"/>
      <c r="F67" s="181"/>
      <c r="G67" s="181"/>
      <c r="H67" s="181"/>
      <c r="I67" s="181"/>
      <c r="J67" s="182">
        <f>J115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1259</v>
      </c>
      <c r="E68" s="181"/>
      <c r="F68" s="181"/>
      <c r="G68" s="181"/>
      <c r="H68" s="181"/>
      <c r="I68" s="181"/>
      <c r="J68" s="182">
        <f>J126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1260</v>
      </c>
      <c r="E69" s="181"/>
      <c r="F69" s="181"/>
      <c r="G69" s="181"/>
      <c r="H69" s="181"/>
      <c r="I69" s="181"/>
      <c r="J69" s="182">
        <f>J139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142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3" t="str">
        <f>E7</f>
        <v>Transformace Dětského domova Trnová a Zařízení vyžadující okamžitou pomoc Delfínek při DD Trnová, Trnová č.p. 200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108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3" t="s">
        <v>907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908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D.1.4.3. - Ústřední vytápění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>DD Trnová ZDVOP</v>
      </c>
      <c r="G85" s="43"/>
      <c r="H85" s="43"/>
      <c r="I85" s="35" t="s">
        <v>23</v>
      </c>
      <c r="J85" s="75" t="str">
        <f>IF(J14="","",J14)</f>
        <v>30. 7. 2024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>Dětský domov Trnová příspěvková organizace</v>
      </c>
      <c r="G87" s="43"/>
      <c r="H87" s="43"/>
      <c r="I87" s="35" t="s">
        <v>31</v>
      </c>
      <c r="J87" s="39" t="str">
        <f>E23</f>
        <v>PLANSTAV a.s.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IF(E20="","",E20)</f>
        <v>Vyplň údaj</v>
      </c>
      <c r="G88" s="43"/>
      <c r="H88" s="43"/>
      <c r="I88" s="35" t="s">
        <v>34</v>
      </c>
      <c r="J88" s="39" t="str">
        <f>E26</f>
        <v>Michal Jirka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143</v>
      </c>
      <c r="D90" s="192" t="s">
        <v>57</v>
      </c>
      <c r="E90" s="192" t="s">
        <v>53</v>
      </c>
      <c r="F90" s="192" t="s">
        <v>54</v>
      </c>
      <c r="G90" s="192" t="s">
        <v>144</v>
      </c>
      <c r="H90" s="192" t="s">
        <v>145</v>
      </c>
      <c r="I90" s="192" t="s">
        <v>146</v>
      </c>
      <c r="J90" s="192" t="s">
        <v>112</v>
      </c>
      <c r="K90" s="193" t="s">
        <v>147</v>
      </c>
      <c r="L90" s="194"/>
      <c r="M90" s="95" t="s">
        <v>19</v>
      </c>
      <c r="N90" s="96" t="s">
        <v>42</v>
      </c>
      <c r="O90" s="96" t="s">
        <v>148</v>
      </c>
      <c r="P90" s="96" t="s">
        <v>149</v>
      </c>
      <c r="Q90" s="96" t="s">
        <v>150</v>
      </c>
      <c r="R90" s="96" t="s">
        <v>151</v>
      </c>
      <c r="S90" s="96" t="s">
        <v>152</v>
      </c>
      <c r="T90" s="97" t="s">
        <v>153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154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P92+P97+P102+P115+P126+P139</f>
        <v>0</v>
      </c>
      <c r="Q91" s="99"/>
      <c r="R91" s="197">
        <f>R92+R97+R102+R115+R126+R139</f>
        <v>0</v>
      </c>
      <c r="S91" s="99"/>
      <c r="T91" s="198">
        <f>T92+T97+T102+T115+T126+T139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113</v>
      </c>
      <c r="BK91" s="199">
        <f>BK92+BK97+BK102+BK115+BK126+BK139</f>
        <v>0</v>
      </c>
    </row>
    <row r="92" s="12" customFormat="1" ht="25.92" customHeight="1">
      <c r="A92" s="12"/>
      <c r="B92" s="200"/>
      <c r="C92" s="201"/>
      <c r="D92" s="202" t="s">
        <v>71</v>
      </c>
      <c r="E92" s="203" t="s">
        <v>1261</v>
      </c>
      <c r="F92" s="203" t="s">
        <v>1262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SUM(P93:P96)</f>
        <v>0</v>
      </c>
      <c r="Q92" s="208"/>
      <c r="R92" s="209">
        <f>SUM(R93:R96)</f>
        <v>0</v>
      </c>
      <c r="S92" s="208"/>
      <c r="T92" s="210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71</v>
      </c>
      <c r="AU92" s="212" t="s">
        <v>72</v>
      </c>
      <c r="AY92" s="211" t="s">
        <v>157</v>
      </c>
      <c r="BK92" s="213">
        <f>SUM(BK93:BK96)</f>
        <v>0</v>
      </c>
    </row>
    <row r="93" s="2" customFormat="1" ht="21.75" customHeight="1">
      <c r="A93" s="41"/>
      <c r="B93" s="42"/>
      <c r="C93" s="216" t="s">
        <v>80</v>
      </c>
      <c r="D93" s="216" t="s">
        <v>159</v>
      </c>
      <c r="E93" s="217" t="s">
        <v>1263</v>
      </c>
      <c r="F93" s="218" t="s">
        <v>1264</v>
      </c>
      <c r="G93" s="219" t="s">
        <v>242</v>
      </c>
      <c r="H93" s="220">
        <v>16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295</v>
      </c>
      <c r="AT93" s="227" t="s">
        <v>159</v>
      </c>
      <c r="AU93" s="227" t="s">
        <v>80</v>
      </c>
      <c r="AY93" s="20" t="s">
        <v>157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295</v>
      </c>
      <c r="BM93" s="227" t="s">
        <v>82</v>
      </c>
    </row>
    <row r="94" s="2" customFormat="1">
      <c r="A94" s="41"/>
      <c r="B94" s="42"/>
      <c r="C94" s="43"/>
      <c r="D94" s="229" t="s">
        <v>166</v>
      </c>
      <c r="E94" s="43"/>
      <c r="F94" s="230" t="s">
        <v>1264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166</v>
      </c>
      <c r="AU94" s="20" t="s">
        <v>80</v>
      </c>
    </row>
    <row r="95" s="2" customFormat="1" ht="16.5" customHeight="1">
      <c r="A95" s="41"/>
      <c r="B95" s="42"/>
      <c r="C95" s="216" t="s">
        <v>82</v>
      </c>
      <c r="D95" s="216" t="s">
        <v>159</v>
      </c>
      <c r="E95" s="217" t="s">
        <v>1265</v>
      </c>
      <c r="F95" s="218" t="s">
        <v>1266</v>
      </c>
      <c r="G95" s="219" t="s">
        <v>266</v>
      </c>
      <c r="H95" s="220">
        <v>16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295</v>
      </c>
      <c r="AT95" s="227" t="s">
        <v>159</v>
      </c>
      <c r="AU95" s="227" t="s">
        <v>80</v>
      </c>
      <c r="AY95" s="20" t="s">
        <v>157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295</v>
      </c>
      <c r="BM95" s="227" t="s">
        <v>164</v>
      </c>
    </row>
    <row r="96" s="2" customFormat="1">
      <c r="A96" s="41"/>
      <c r="B96" s="42"/>
      <c r="C96" s="43"/>
      <c r="D96" s="229" t="s">
        <v>166</v>
      </c>
      <c r="E96" s="43"/>
      <c r="F96" s="230" t="s">
        <v>1266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166</v>
      </c>
      <c r="AU96" s="20" t="s">
        <v>80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1267</v>
      </c>
      <c r="F97" s="203" t="s">
        <v>1268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71</v>
      </c>
      <c r="AU97" s="212" t="s">
        <v>72</v>
      </c>
      <c r="AY97" s="211" t="s">
        <v>157</v>
      </c>
      <c r="BK97" s="213">
        <f>SUM(BK98:BK101)</f>
        <v>0</v>
      </c>
    </row>
    <row r="98" s="2" customFormat="1" ht="16.5" customHeight="1">
      <c r="A98" s="41"/>
      <c r="B98" s="42"/>
      <c r="C98" s="216" t="s">
        <v>178</v>
      </c>
      <c r="D98" s="216" t="s">
        <v>159</v>
      </c>
      <c r="E98" s="217" t="s">
        <v>1269</v>
      </c>
      <c r="F98" s="218" t="s">
        <v>1270</v>
      </c>
      <c r="G98" s="219" t="s">
        <v>242</v>
      </c>
      <c r="H98" s="220">
        <v>16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295</v>
      </c>
      <c r="AT98" s="227" t="s">
        <v>159</v>
      </c>
      <c r="AU98" s="227" t="s">
        <v>80</v>
      </c>
      <c r="AY98" s="20" t="s">
        <v>157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295</v>
      </c>
      <c r="BM98" s="227" t="s">
        <v>199</v>
      </c>
    </row>
    <row r="99" s="2" customFormat="1">
      <c r="A99" s="41"/>
      <c r="B99" s="42"/>
      <c r="C99" s="43"/>
      <c r="D99" s="229" t="s">
        <v>166</v>
      </c>
      <c r="E99" s="43"/>
      <c r="F99" s="230" t="s">
        <v>1270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166</v>
      </c>
      <c r="AU99" s="20" t="s">
        <v>80</v>
      </c>
    </row>
    <row r="100" s="2" customFormat="1" ht="16.5" customHeight="1">
      <c r="A100" s="41"/>
      <c r="B100" s="42"/>
      <c r="C100" s="216" t="s">
        <v>164</v>
      </c>
      <c r="D100" s="216" t="s">
        <v>159</v>
      </c>
      <c r="E100" s="217" t="s">
        <v>1271</v>
      </c>
      <c r="F100" s="218" t="s">
        <v>1272</v>
      </c>
      <c r="G100" s="219" t="s">
        <v>463</v>
      </c>
      <c r="H100" s="220">
        <v>5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295</v>
      </c>
      <c r="AT100" s="227" t="s">
        <v>159</v>
      </c>
      <c r="AU100" s="227" t="s">
        <v>80</v>
      </c>
      <c r="AY100" s="20" t="s">
        <v>157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295</v>
      </c>
      <c r="BM100" s="227" t="s">
        <v>215</v>
      </c>
    </row>
    <row r="101" s="2" customFormat="1">
      <c r="A101" s="41"/>
      <c r="B101" s="42"/>
      <c r="C101" s="43"/>
      <c r="D101" s="229" t="s">
        <v>166</v>
      </c>
      <c r="E101" s="43"/>
      <c r="F101" s="230" t="s">
        <v>1272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166</v>
      </c>
      <c r="AU101" s="20" t="s">
        <v>80</v>
      </c>
    </row>
    <row r="102" s="12" customFormat="1" ht="25.92" customHeight="1">
      <c r="A102" s="12"/>
      <c r="B102" s="200"/>
      <c r="C102" s="201"/>
      <c r="D102" s="202" t="s">
        <v>71</v>
      </c>
      <c r="E102" s="203" t="s">
        <v>1273</v>
      </c>
      <c r="F102" s="203" t="s">
        <v>1274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SUM(P103:P114)</f>
        <v>0</v>
      </c>
      <c r="Q102" s="208"/>
      <c r="R102" s="209">
        <f>SUM(R103:R114)</f>
        <v>0</v>
      </c>
      <c r="S102" s="208"/>
      <c r="T102" s="210">
        <f>SUM(T103:T114)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82</v>
      </c>
      <c r="AT102" s="212" t="s">
        <v>71</v>
      </c>
      <c r="AU102" s="212" t="s">
        <v>72</v>
      </c>
      <c r="AY102" s="211" t="s">
        <v>157</v>
      </c>
      <c r="BK102" s="213">
        <f>SUM(BK103:BK114)</f>
        <v>0</v>
      </c>
    </row>
    <row r="103" s="2" customFormat="1" ht="16.5" customHeight="1">
      <c r="A103" s="41"/>
      <c r="B103" s="42"/>
      <c r="C103" s="216" t="s">
        <v>190</v>
      </c>
      <c r="D103" s="216" t="s">
        <v>159</v>
      </c>
      <c r="E103" s="217" t="s">
        <v>1275</v>
      </c>
      <c r="F103" s="218" t="s">
        <v>1276</v>
      </c>
      <c r="G103" s="219" t="s">
        <v>266</v>
      </c>
      <c r="H103" s="220">
        <v>6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295</v>
      </c>
      <c r="AT103" s="227" t="s">
        <v>159</v>
      </c>
      <c r="AU103" s="227" t="s">
        <v>80</v>
      </c>
      <c r="AY103" s="20" t="s">
        <v>157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295</v>
      </c>
      <c r="BM103" s="227" t="s">
        <v>239</v>
      </c>
    </row>
    <row r="104" s="2" customFormat="1">
      <c r="A104" s="41"/>
      <c r="B104" s="42"/>
      <c r="C104" s="43"/>
      <c r="D104" s="229" t="s">
        <v>166</v>
      </c>
      <c r="E104" s="43"/>
      <c r="F104" s="230" t="s">
        <v>1276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166</v>
      </c>
      <c r="AU104" s="20" t="s">
        <v>80</v>
      </c>
    </row>
    <row r="105" s="2" customFormat="1" ht="16.5" customHeight="1">
      <c r="A105" s="41"/>
      <c r="B105" s="42"/>
      <c r="C105" s="216" t="s">
        <v>199</v>
      </c>
      <c r="D105" s="216" t="s">
        <v>159</v>
      </c>
      <c r="E105" s="217" t="s">
        <v>1277</v>
      </c>
      <c r="F105" s="218" t="s">
        <v>1278</v>
      </c>
      <c r="G105" s="219" t="s">
        <v>266</v>
      </c>
      <c r="H105" s="220">
        <v>3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295</v>
      </c>
      <c r="AT105" s="227" t="s">
        <v>159</v>
      </c>
      <c r="AU105" s="227" t="s">
        <v>80</v>
      </c>
      <c r="AY105" s="20" t="s">
        <v>157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295</v>
      </c>
      <c r="BM105" s="227" t="s">
        <v>8</v>
      </c>
    </row>
    <row r="106" s="2" customFormat="1">
      <c r="A106" s="41"/>
      <c r="B106" s="42"/>
      <c r="C106" s="43"/>
      <c r="D106" s="229" t="s">
        <v>166</v>
      </c>
      <c r="E106" s="43"/>
      <c r="F106" s="230" t="s">
        <v>1278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166</v>
      </c>
      <c r="AU106" s="20" t="s">
        <v>80</v>
      </c>
    </row>
    <row r="107" s="2" customFormat="1" ht="16.5" customHeight="1">
      <c r="A107" s="41"/>
      <c r="B107" s="42"/>
      <c r="C107" s="216" t="s">
        <v>207</v>
      </c>
      <c r="D107" s="216" t="s">
        <v>159</v>
      </c>
      <c r="E107" s="217" t="s">
        <v>1279</v>
      </c>
      <c r="F107" s="218" t="s">
        <v>1280</v>
      </c>
      <c r="G107" s="219" t="s">
        <v>266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295</v>
      </c>
      <c r="AT107" s="227" t="s">
        <v>159</v>
      </c>
      <c r="AU107" s="227" t="s">
        <v>80</v>
      </c>
      <c r="AY107" s="20" t="s">
        <v>157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295</v>
      </c>
      <c r="BM107" s="227" t="s">
        <v>280</v>
      </c>
    </row>
    <row r="108" s="2" customFormat="1">
      <c r="A108" s="41"/>
      <c r="B108" s="42"/>
      <c r="C108" s="43"/>
      <c r="D108" s="229" t="s">
        <v>166</v>
      </c>
      <c r="E108" s="43"/>
      <c r="F108" s="230" t="s">
        <v>1280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166</v>
      </c>
      <c r="AU108" s="20" t="s">
        <v>80</v>
      </c>
    </row>
    <row r="109" s="2" customFormat="1" ht="16.5" customHeight="1">
      <c r="A109" s="41"/>
      <c r="B109" s="42"/>
      <c r="C109" s="216" t="s">
        <v>215</v>
      </c>
      <c r="D109" s="216" t="s">
        <v>159</v>
      </c>
      <c r="E109" s="217" t="s">
        <v>1281</v>
      </c>
      <c r="F109" s="218" t="s">
        <v>1282</v>
      </c>
      <c r="G109" s="219" t="s">
        <v>266</v>
      </c>
      <c r="H109" s="220">
        <v>3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295</v>
      </c>
      <c r="AT109" s="227" t="s">
        <v>159</v>
      </c>
      <c r="AU109" s="227" t="s">
        <v>80</v>
      </c>
      <c r="AY109" s="20" t="s">
        <v>157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295</v>
      </c>
      <c r="BM109" s="227" t="s">
        <v>295</v>
      </c>
    </row>
    <row r="110" s="2" customFormat="1">
      <c r="A110" s="41"/>
      <c r="B110" s="42"/>
      <c r="C110" s="43"/>
      <c r="D110" s="229" t="s">
        <v>166</v>
      </c>
      <c r="E110" s="43"/>
      <c r="F110" s="230" t="s">
        <v>1282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166</v>
      </c>
      <c r="AU110" s="20" t="s">
        <v>80</v>
      </c>
    </row>
    <row r="111" s="2" customFormat="1" ht="16.5" customHeight="1">
      <c r="A111" s="41"/>
      <c r="B111" s="42"/>
      <c r="C111" s="216" t="s">
        <v>222</v>
      </c>
      <c r="D111" s="216" t="s">
        <v>159</v>
      </c>
      <c r="E111" s="217" t="s">
        <v>1283</v>
      </c>
      <c r="F111" s="218" t="s">
        <v>1284</v>
      </c>
      <c r="G111" s="219" t="s">
        <v>266</v>
      </c>
      <c r="H111" s="220">
        <v>3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295</v>
      </c>
      <c r="AT111" s="227" t="s">
        <v>159</v>
      </c>
      <c r="AU111" s="227" t="s">
        <v>80</v>
      </c>
      <c r="AY111" s="20" t="s">
        <v>157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295</v>
      </c>
      <c r="BM111" s="227" t="s">
        <v>306</v>
      </c>
    </row>
    <row r="112" s="2" customFormat="1">
      <c r="A112" s="41"/>
      <c r="B112" s="42"/>
      <c r="C112" s="43"/>
      <c r="D112" s="229" t="s">
        <v>166</v>
      </c>
      <c r="E112" s="43"/>
      <c r="F112" s="230" t="s">
        <v>1284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166</v>
      </c>
      <c r="AU112" s="20" t="s">
        <v>80</v>
      </c>
    </row>
    <row r="113" s="2" customFormat="1" ht="16.5" customHeight="1">
      <c r="A113" s="41"/>
      <c r="B113" s="42"/>
      <c r="C113" s="216" t="s">
        <v>239</v>
      </c>
      <c r="D113" s="216" t="s">
        <v>159</v>
      </c>
      <c r="E113" s="217" t="s">
        <v>1285</v>
      </c>
      <c r="F113" s="218" t="s">
        <v>1286</v>
      </c>
      <c r="G113" s="219" t="s">
        <v>463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295</v>
      </c>
      <c r="AT113" s="227" t="s">
        <v>159</v>
      </c>
      <c r="AU113" s="227" t="s">
        <v>80</v>
      </c>
      <c r="AY113" s="20" t="s">
        <v>157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295</v>
      </c>
      <c r="BM113" s="227" t="s">
        <v>320</v>
      </c>
    </row>
    <row r="114" s="2" customFormat="1">
      <c r="A114" s="41"/>
      <c r="B114" s="42"/>
      <c r="C114" s="43"/>
      <c r="D114" s="229" t="s">
        <v>166</v>
      </c>
      <c r="E114" s="43"/>
      <c r="F114" s="230" t="s">
        <v>1286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166</v>
      </c>
      <c r="AU114" s="20" t="s">
        <v>80</v>
      </c>
    </row>
    <row r="115" s="12" customFormat="1" ht="25.92" customHeight="1">
      <c r="A115" s="12"/>
      <c r="B115" s="200"/>
      <c r="C115" s="201"/>
      <c r="D115" s="202" t="s">
        <v>71</v>
      </c>
      <c r="E115" s="203" t="s">
        <v>1287</v>
      </c>
      <c r="F115" s="203" t="s">
        <v>1288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SUM(P116:P125)</f>
        <v>0</v>
      </c>
      <c r="Q115" s="208"/>
      <c r="R115" s="209">
        <f>SUM(R116:R125)</f>
        <v>0</v>
      </c>
      <c r="S115" s="208"/>
      <c r="T115" s="210">
        <f>SUM(T116:T125)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71</v>
      </c>
      <c r="AU115" s="212" t="s">
        <v>72</v>
      </c>
      <c r="AY115" s="211" t="s">
        <v>157</v>
      </c>
      <c r="BK115" s="213">
        <f>SUM(BK116:BK125)</f>
        <v>0</v>
      </c>
    </row>
    <row r="116" s="2" customFormat="1" ht="16.5" customHeight="1">
      <c r="A116" s="41"/>
      <c r="B116" s="42"/>
      <c r="C116" s="216" t="s">
        <v>251</v>
      </c>
      <c r="D116" s="216" t="s">
        <v>159</v>
      </c>
      <c r="E116" s="217" t="s">
        <v>1289</v>
      </c>
      <c r="F116" s="218" t="s">
        <v>1290</v>
      </c>
      <c r="G116" s="219" t="s">
        <v>266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295</v>
      </c>
      <c r="AT116" s="227" t="s">
        <v>159</v>
      </c>
      <c r="AU116" s="227" t="s">
        <v>80</v>
      </c>
      <c r="AY116" s="20" t="s">
        <v>157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295</v>
      </c>
      <c r="BM116" s="227" t="s">
        <v>333</v>
      </c>
    </row>
    <row r="117" s="2" customFormat="1">
      <c r="A117" s="41"/>
      <c r="B117" s="42"/>
      <c r="C117" s="43"/>
      <c r="D117" s="229" t="s">
        <v>166</v>
      </c>
      <c r="E117" s="43"/>
      <c r="F117" s="230" t="s">
        <v>1290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166</v>
      </c>
      <c r="AU117" s="20" t="s">
        <v>80</v>
      </c>
    </row>
    <row r="118" s="2" customFormat="1" ht="16.5" customHeight="1">
      <c r="A118" s="41"/>
      <c r="B118" s="42"/>
      <c r="C118" s="216" t="s">
        <v>8</v>
      </c>
      <c r="D118" s="216" t="s">
        <v>159</v>
      </c>
      <c r="E118" s="217" t="s">
        <v>1291</v>
      </c>
      <c r="F118" s="218" t="s">
        <v>1292</v>
      </c>
      <c r="G118" s="219" t="s">
        <v>266</v>
      </c>
      <c r="H118" s="220">
        <v>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295</v>
      </c>
      <c r="AT118" s="227" t="s">
        <v>159</v>
      </c>
      <c r="AU118" s="227" t="s">
        <v>80</v>
      </c>
      <c r="AY118" s="20" t="s">
        <v>157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295</v>
      </c>
      <c r="BM118" s="227" t="s">
        <v>349</v>
      </c>
    </row>
    <row r="119" s="2" customFormat="1">
      <c r="A119" s="41"/>
      <c r="B119" s="42"/>
      <c r="C119" s="43"/>
      <c r="D119" s="229" t="s">
        <v>166</v>
      </c>
      <c r="E119" s="43"/>
      <c r="F119" s="230" t="s">
        <v>1292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166</v>
      </c>
      <c r="AU119" s="20" t="s">
        <v>80</v>
      </c>
    </row>
    <row r="120" s="2" customFormat="1" ht="16.5" customHeight="1">
      <c r="A120" s="41"/>
      <c r="B120" s="42"/>
      <c r="C120" s="216" t="s">
        <v>273</v>
      </c>
      <c r="D120" s="216" t="s">
        <v>159</v>
      </c>
      <c r="E120" s="217" t="s">
        <v>1293</v>
      </c>
      <c r="F120" s="218" t="s">
        <v>1294</v>
      </c>
      <c r="G120" s="219" t="s">
        <v>463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295</v>
      </c>
      <c r="AT120" s="227" t="s">
        <v>159</v>
      </c>
      <c r="AU120" s="227" t="s">
        <v>80</v>
      </c>
      <c r="AY120" s="20" t="s">
        <v>157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295</v>
      </c>
      <c r="BM120" s="227" t="s">
        <v>368</v>
      </c>
    </row>
    <row r="121" s="2" customFormat="1">
      <c r="A121" s="41"/>
      <c r="B121" s="42"/>
      <c r="C121" s="43"/>
      <c r="D121" s="229" t="s">
        <v>166</v>
      </c>
      <c r="E121" s="43"/>
      <c r="F121" s="230" t="s">
        <v>1294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166</v>
      </c>
      <c r="AU121" s="20" t="s">
        <v>80</v>
      </c>
    </row>
    <row r="122" s="2" customFormat="1" ht="16.5" customHeight="1">
      <c r="A122" s="41"/>
      <c r="B122" s="42"/>
      <c r="C122" s="216" t="s">
        <v>280</v>
      </c>
      <c r="D122" s="216" t="s">
        <v>159</v>
      </c>
      <c r="E122" s="217" t="s">
        <v>1295</v>
      </c>
      <c r="F122" s="218" t="s">
        <v>1296</v>
      </c>
      <c r="G122" s="219" t="s">
        <v>266</v>
      </c>
      <c r="H122" s="220">
        <v>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295</v>
      </c>
      <c r="AT122" s="227" t="s">
        <v>159</v>
      </c>
      <c r="AU122" s="227" t="s">
        <v>80</v>
      </c>
      <c r="AY122" s="20" t="s">
        <v>157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295</v>
      </c>
      <c r="BM122" s="227" t="s">
        <v>386</v>
      </c>
    </row>
    <row r="123" s="2" customFormat="1">
      <c r="A123" s="41"/>
      <c r="B123" s="42"/>
      <c r="C123" s="43"/>
      <c r="D123" s="229" t="s">
        <v>166</v>
      </c>
      <c r="E123" s="43"/>
      <c r="F123" s="230" t="s">
        <v>1296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166</v>
      </c>
      <c r="AU123" s="20" t="s">
        <v>80</v>
      </c>
    </row>
    <row r="124" s="2" customFormat="1" ht="21.75" customHeight="1">
      <c r="A124" s="41"/>
      <c r="B124" s="42"/>
      <c r="C124" s="216" t="s">
        <v>286</v>
      </c>
      <c r="D124" s="216" t="s">
        <v>159</v>
      </c>
      <c r="E124" s="217" t="s">
        <v>1297</v>
      </c>
      <c r="F124" s="218" t="s">
        <v>1298</v>
      </c>
      <c r="G124" s="219" t="s">
        <v>266</v>
      </c>
      <c r="H124" s="220">
        <v>6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295</v>
      </c>
      <c r="AT124" s="227" t="s">
        <v>159</v>
      </c>
      <c r="AU124" s="227" t="s">
        <v>80</v>
      </c>
      <c r="AY124" s="20" t="s">
        <v>157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295</v>
      </c>
      <c r="BM124" s="227" t="s">
        <v>403</v>
      </c>
    </row>
    <row r="125" s="2" customFormat="1">
      <c r="A125" s="41"/>
      <c r="B125" s="42"/>
      <c r="C125" s="43"/>
      <c r="D125" s="229" t="s">
        <v>166</v>
      </c>
      <c r="E125" s="43"/>
      <c r="F125" s="230" t="s">
        <v>1298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166</v>
      </c>
      <c r="AU125" s="20" t="s">
        <v>80</v>
      </c>
    </row>
    <row r="126" s="12" customFormat="1" ht="25.92" customHeight="1">
      <c r="A126" s="12"/>
      <c r="B126" s="200"/>
      <c r="C126" s="201"/>
      <c r="D126" s="202" t="s">
        <v>71</v>
      </c>
      <c r="E126" s="203" t="s">
        <v>818</v>
      </c>
      <c r="F126" s="203" t="s">
        <v>1299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SUM(P127:P138)</f>
        <v>0</v>
      </c>
      <c r="Q126" s="208"/>
      <c r="R126" s="209">
        <f>SUM(R127:R138)</f>
        <v>0</v>
      </c>
      <c r="S126" s="208"/>
      <c r="T126" s="210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71</v>
      </c>
      <c r="AU126" s="212" t="s">
        <v>72</v>
      </c>
      <c r="AY126" s="211" t="s">
        <v>157</v>
      </c>
      <c r="BK126" s="213">
        <f>SUM(BK127:BK138)</f>
        <v>0</v>
      </c>
    </row>
    <row r="127" s="2" customFormat="1" ht="16.5" customHeight="1">
      <c r="A127" s="41"/>
      <c r="B127" s="42"/>
      <c r="C127" s="216" t="s">
        <v>295</v>
      </c>
      <c r="D127" s="216" t="s">
        <v>159</v>
      </c>
      <c r="E127" s="217" t="s">
        <v>1300</v>
      </c>
      <c r="F127" s="218" t="s">
        <v>1301</v>
      </c>
      <c r="G127" s="219" t="s">
        <v>882</v>
      </c>
      <c r="H127" s="220">
        <v>24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164</v>
      </c>
      <c r="AT127" s="227" t="s">
        <v>159</v>
      </c>
      <c r="AU127" s="227" t="s">
        <v>80</v>
      </c>
      <c r="AY127" s="20" t="s">
        <v>157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164</v>
      </c>
      <c r="BM127" s="227" t="s">
        <v>423</v>
      </c>
    </row>
    <row r="128" s="2" customFormat="1">
      <c r="A128" s="41"/>
      <c r="B128" s="42"/>
      <c r="C128" s="43"/>
      <c r="D128" s="229" t="s">
        <v>166</v>
      </c>
      <c r="E128" s="43"/>
      <c r="F128" s="230" t="s">
        <v>1301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166</v>
      </c>
      <c r="AU128" s="20" t="s">
        <v>80</v>
      </c>
    </row>
    <row r="129" s="2" customFormat="1" ht="16.5" customHeight="1">
      <c r="A129" s="41"/>
      <c r="B129" s="42"/>
      <c r="C129" s="216" t="s">
        <v>302</v>
      </c>
      <c r="D129" s="216" t="s">
        <v>159</v>
      </c>
      <c r="E129" s="217" t="s">
        <v>1302</v>
      </c>
      <c r="F129" s="218" t="s">
        <v>1303</v>
      </c>
      <c r="G129" s="219" t="s">
        <v>882</v>
      </c>
      <c r="H129" s="220">
        <v>16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164</v>
      </c>
      <c r="AT129" s="227" t="s">
        <v>159</v>
      </c>
      <c r="AU129" s="227" t="s">
        <v>80</v>
      </c>
      <c r="AY129" s="20" t="s">
        <v>157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164</v>
      </c>
      <c r="BM129" s="227" t="s">
        <v>435</v>
      </c>
    </row>
    <row r="130" s="2" customFormat="1">
      <c r="A130" s="41"/>
      <c r="B130" s="42"/>
      <c r="C130" s="43"/>
      <c r="D130" s="229" t="s">
        <v>166</v>
      </c>
      <c r="E130" s="43"/>
      <c r="F130" s="230" t="s">
        <v>1303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166</v>
      </c>
      <c r="AU130" s="20" t="s">
        <v>80</v>
      </c>
    </row>
    <row r="131" s="2" customFormat="1" ht="16.5" customHeight="1">
      <c r="A131" s="41"/>
      <c r="B131" s="42"/>
      <c r="C131" s="216" t="s">
        <v>306</v>
      </c>
      <c r="D131" s="216" t="s">
        <v>159</v>
      </c>
      <c r="E131" s="217" t="s">
        <v>1304</v>
      </c>
      <c r="F131" s="218" t="s">
        <v>1305</v>
      </c>
      <c r="G131" s="219" t="s">
        <v>463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164</v>
      </c>
      <c r="AT131" s="227" t="s">
        <v>159</v>
      </c>
      <c r="AU131" s="227" t="s">
        <v>80</v>
      </c>
      <c r="AY131" s="20" t="s">
        <v>157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164</v>
      </c>
      <c r="BM131" s="227" t="s">
        <v>450</v>
      </c>
    </row>
    <row r="132" s="2" customFormat="1">
      <c r="A132" s="41"/>
      <c r="B132" s="42"/>
      <c r="C132" s="43"/>
      <c r="D132" s="229" t="s">
        <v>166</v>
      </c>
      <c r="E132" s="43"/>
      <c r="F132" s="230" t="s">
        <v>1305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166</v>
      </c>
      <c r="AU132" s="20" t="s">
        <v>80</v>
      </c>
    </row>
    <row r="133" s="2" customFormat="1" ht="16.5" customHeight="1">
      <c r="A133" s="41"/>
      <c r="B133" s="42"/>
      <c r="C133" s="216" t="s">
        <v>313</v>
      </c>
      <c r="D133" s="216" t="s">
        <v>159</v>
      </c>
      <c r="E133" s="217" t="s">
        <v>1306</v>
      </c>
      <c r="F133" s="218" t="s">
        <v>1307</v>
      </c>
      <c r="G133" s="219" t="s">
        <v>463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164</v>
      </c>
      <c r="AT133" s="227" t="s">
        <v>159</v>
      </c>
      <c r="AU133" s="227" t="s">
        <v>80</v>
      </c>
      <c r="AY133" s="20" t="s">
        <v>157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164</v>
      </c>
      <c r="BM133" s="227" t="s">
        <v>466</v>
      </c>
    </row>
    <row r="134" s="2" customFormat="1">
      <c r="A134" s="41"/>
      <c r="B134" s="42"/>
      <c r="C134" s="43"/>
      <c r="D134" s="229" t="s">
        <v>166</v>
      </c>
      <c r="E134" s="43"/>
      <c r="F134" s="230" t="s">
        <v>1307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166</v>
      </c>
      <c r="AU134" s="20" t="s">
        <v>80</v>
      </c>
    </row>
    <row r="135" s="2" customFormat="1" ht="16.5" customHeight="1">
      <c r="A135" s="41"/>
      <c r="B135" s="42"/>
      <c r="C135" s="216" t="s">
        <v>320</v>
      </c>
      <c r="D135" s="216" t="s">
        <v>159</v>
      </c>
      <c r="E135" s="217" t="s">
        <v>1308</v>
      </c>
      <c r="F135" s="218" t="s">
        <v>1309</v>
      </c>
      <c r="G135" s="219" t="s">
        <v>882</v>
      </c>
      <c r="H135" s="220">
        <v>8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164</v>
      </c>
      <c r="AT135" s="227" t="s">
        <v>159</v>
      </c>
      <c r="AU135" s="227" t="s">
        <v>80</v>
      </c>
      <c r="AY135" s="20" t="s">
        <v>157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164</v>
      </c>
      <c r="BM135" s="227" t="s">
        <v>480</v>
      </c>
    </row>
    <row r="136" s="2" customFormat="1">
      <c r="A136" s="41"/>
      <c r="B136" s="42"/>
      <c r="C136" s="43"/>
      <c r="D136" s="229" t="s">
        <v>166</v>
      </c>
      <c r="E136" s="43"/>
      <c r="F136" s="230" t="s">
        <v>1309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166</v>
      </c>
      <c r="AU136" s="20" t="s">
        <v>80</v>
      </c>
    </row>
    <row r="137" s="2" customFormat="1" ht="16.5" customHeight="1">
      <c r="A137" s="41"/>
      <c r="B137" s="42"/>
      <c r="C137" s="216" t="s">
        <v>7</v>
      </c>
      <c r="D137" s="216" t="s">
        <v>159</v>
      </c>
      <c r="E137" s="217" t="s">
        <v>1310</v>
      </c>
      <c r="F137" s="218" t="s">
        <v>1311</v>
      </c>
      <c r="G137" s="219" t="s">
        <v>882</v>
      </c>
      <c r="H137" s="220">
        <v>8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164</v>
      </c>
      <c r="AT137" s="227" t="s">
        <v>159</v>
      </c>
      <c r="AU137" s="227" t="s">
        <v>80</v>
      </c>
      <c r="AY137" s="20" t="s">
        <v>157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164</v>
      </c>
      <c r="BM137" s="227" t="s">
        <v>492</v>
      </c>
    </row>
    <row r="138" s="2" customFormat="1">
      <c r="A138" s="41"/>
      <c r="B138" s="42"/>
      <c r="C138" s="43"/>
      <c r="D138" s="229" t="s">
        <v>166</v>
      </c>
      <c r="E138" s="43"/>
      <c r="F138" s="230" t="s">
        <v>1311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166</v>
      </c>
      <c r="AU138" s="20" t="s">
        <v>80</v>
      </c>
    </row>
    <row r="139" s="12" customFormat="1" ht="25.92" customHeight="1">
      <c r="A139" s="12"/>
      <c r="B139" s="200"/>
      <c r="C139" s="201"/>
      <c r="D139" s="202" t="s">
        <v>71</v>
      </c>
      <c r="E139" s="203" t="s">
        <v>915</v>
      </c>
      <c r="F139" s="203" t="s">
        <v>1312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SUM(P140:P143)</f>
        <v>0</v>
      </c>
      <c r="Q139" s="208"/>
      <c r="R139" s="209">
        <f>SUM(R140:R143)</f>
        <v>0</v>
      </c>
      <c r="S139" s="208"/>
      <c r="T139" s="210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80</v>
      </c>
      <c r="AT139" s="212" t="s">
        <v>71</v>
      </c>
      <c r="AU139" s="212" t="s">
        <v>72</v>
      </c>
      <c r="AY139" s="211" t="s">
        <v>157</v>
      </c>
      <c r="BK139" s="213">
        <f>SUM(BK140:BK143)</f>
        <v>0</v>
      </c>
    </row>
    <row r="140" s="2" customFormat="1" ht="16.5" customHeight="1">
      <c r="A140" s="41"/>
      <c r="B140" s="42"/>
      <c r="C140" s="216" t="s">
        <v>333</v>
      </c>
      <c r="D140" s="216" t="s">
        <v>159</v>
      </c>
      <c r="E140" s="217" t="s">
        <v>1313</v>
      </c>
      <c r="F140" s="218" t="s">
        <v>1314</v>
      </c>
      <c r="G140" s="219" t="s">
        <v>266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164</v>
      </c>
      <c r="AT140" s="227" t="s">
        <v>159</v>
      </c>
      <c r="AU140" s="227" t="s">
        <v>80</v>
      </c>
      <c r="AY140" s="20" t="s">
        <v>157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164</v>
      </c>
      <c r="BM140" s="227" t="s">
        <v>504</v>
      </c>
    </row>
    <row r="141" s="2" customFormat="1">
      <c r="A141" s="41"/>
      <c r="B141" s="42"/>
      <c r="C141" s="43"/>
      <c r="D141" s="229" t="s">
        <v>166</v>
      </c>
      <c r="E141" s="43"/>
      <c r="F141" s="230" t="s">
        <v>1314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166</v>
      </c>
      <c r="AU141" s="20" t="s">
        <v>80</v>
      </c>
    </row>
    <row r="142" s="2" customFormat="1" ht="16.5" customHeight="1">
      <c r="A142" s="41"/>
      <c r="B142" s="42"/>
      <c r="C142" s="216" t="s">
        <v>341</v>
      </c>
      <c r="D142" s="216" t="s">
        <v>159</v>
      </c>
      <c r="E142" s="217" t="s">
        <v>1315</v>
      </c>
      <c r="F142" s="218" t="s">
        <v>1316</v>
      </c>
      <c r="G142" s="219" t="s">
        <v>266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164</v>
      </c>
      <c r="AT142" s="227" t="s">
        <v>159</v>
      </c>
      <c r="AU142" s="227" t="s">
        <v>80</v>
      </c>
      <c r="AY142" s="20" t="s">
        <v>157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164</v>
      </c>
      <c r="BM142" s="227" t="s">
        <v>520</v>
      </c>
    </row>
    <row r="143" s="2" customFormat="1">
      <c r="A143" s="41"/>
      <c r="B143" s="42"/>
      <c r="C143" s="43"/>
      <c r="D143" s="229" t="s">
        <v>166</v>
      </c>
      <c r="E143" s="43"/>
      <c r="F143" s="230" t="s">
        <v>1316</v>
      </c>
      <c r="G143" s="43"/>
      <c r="H143" s="43"/>
      <c r="I143" s="231"/>
      <c r="J143" s="43"/>
      <c r="K143" s="43"/>
      <c r="L143" s="47"/>
      <c r="M143" s="292"/>
      <c r="N143" s="293"/>
      <c r="O143" s="294"/>
      <c r="P143" s="294"/>
      <c r="Q143" s="294"/>
      <c r="R143" s="294"/>
      <c r="S143" s="294"/>
      <c r="T143" s="2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166</v>
      </c>
      <c r="AU143" s="20" t="s">
        <v>80</v>
      </c>
    </row>
    <row r="144" s="2" customFormat="1" ht="6.96" customHeight="1">
      <c r="A144" s="41"/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47"/>
      <c r="M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</sheetData>
  <sheetProtection sheet="1" autoFilter="0" formatColumns="0" formatRows="0" objects="1" scenarios="1" spinCount="100000" saltValue="0swisqQJfNO23eRW0bya/BbGFrSqm7GIA9rxTRGfkwoq/iAvU67cvXl77LJc/E/gQyei/FH0kGCU9vcsLpy3fw==" hashValue="XbEsHGRS+jEUpc/fKVtp7UdDNcgFLCBZGhdWs6S2rgeQ/KMLd5LrKwXBahqMak9WHjzlbSk1MF3OlAYypkRWZQ==" algorithmName="SHA-512" password="C675"/>
  <autoFilter ref="C90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103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26.25" customHeight="1">
      <c r="B7" s="23"/>
      <c r="E7" s="147" t="str">
        <f>'Rekapitulace stavby'!K6</f>
        <v>Transformace Dětského domova Trnová a Zařízení vyžadující okamžitou pomoc Delfínek při DD Trnová, Trnová č.p. 200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108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1317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30. 7. 2024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1"/>
      <c r="B27" s="152"/>
      <c r="C27" s="151"/>
      <c r="D27" s="151"/>
      <c r="E27" s="153" t="s">
        <v>37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ROUND((SUM(BE82:BE98)),  2)</f>
        <v>0</v>
      </c>
      <c r="G33" s="41"/>
      <c r="H33" s="41"/>
      <c r="I33" s="161">
        <v>0.20999999999999999</v>
      </c>
      <c r="J33" s="160">
        <f>ROUND(((SUM(BE82:BE98))*I33),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ROUND((SUM(BF82:BF98)),  2)</f>
        <v>0</v>
      </c>
      <c r="G34" s="41"/>
      <c r="H34" s="41"/>
      <c r="I34" s="161">
        <v>0.12</v>
      </c>
      <c r="J34" s="160">
        <f>ROUND(((SUM(BF82:BF98))*I34),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ROUND((SUM(BG82:BG98)),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ROUND((SUM(BH82:BH98)),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ROUND((SUM(BI82:BI98)),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3" t="str">
        <f>E7</f>
        <v>Transformace Dětského domova Trnová a Zařízení vyžadující okamžitou pomoc Delfínek při DD Trnová, Trnová č.p. 200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DD Trnová ZDVOP</v>
      </c>
      <c r="G52" s="43"/>
      <c r="H52" s="43"/>
      <c r="I52" s="35" t="s">
        <v>23</v>
      </c>
      <c r="J52" s="75" t="str">
        <f>IF(J12="","",J12)</f>
        <v>30. 7. 2024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Dětský domov Trnová příspěvková organizace</v>
      </c>
      <c r="G54" s="43"/>
      <c r="H54" s="43"/>
      <c r="I54" s="35" t="s">
        <v>31</v>
      </c>
      <c r="J54" s="39" t="str">
        <f>E21</f>
        <v>PLANSTAV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111</v>
      </c>
      <c r="D57" s="175"/>
      <c r="E57" s="175"/>
      <c r="F57" s="175"/>
      <c r="G57" s="175"/>
      <c r="H57" s="175"/>
      <c r="I57" s="175"/>
      <c r="J57" s="176" t="s">
        <v>112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78"/>
      <c r="C60" s="179"/>
      <c r="D60" s="180" t="s">
        <v>1318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1319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1320</v>
      </c>
      <c r="E62" s="186"/>
      <c r="F62" s="186"/>
      <c r="G62" s="186"/>
      <c r="H62" s="186"/>
      <c r="I62" s="186"/>
      <c r="J62" s="187">
        <f>J92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142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3" t="str">
        <f>E7</f>
        <v>Transformace Dětského domova Trnová a Zařízení vyžadující okamžitou pomoc Delfínek při DD Trnová, Trnová č.p. 200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108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VON - Vedlejší a ostatní rozpočtové náklady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DD Trnová ZDVOP</v>
      </c>
      <c r="G76" s="43"/>
      <c r="H76" s="43"/>
      <c r="I76" s="35" t="s">
        <v>23</v>
      </c>
      <c r="J76" s="75" t="str">
        <f>IF(J12="","",J12)</f>
        <v>30. 7. 2024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Dětský domov Trnová příspěvková organizace</v>
      </c>
      <c r="G78" s="43"/>
      <c r="H78" s="43"/>
      <c r="I78" s="35" t="s">
        <v>31</v>
      </c>
      <c r="J78" s="39" t="str">
        <f>E21</f>
        <v>PLANSTAV a.s.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Jirka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143</v>
      </c>
      <c r="D81" s="192" t="s">
        <v>57</v>
      </c>
      <c r="E81" s="192" t="s">
        <v>53</v>
      </c>
      <c r="F81" s="192" t="s">
        <v>54</v>
      </c>
      <c r="G81" s="192" t="s">
        <v>144</v>
      </c>
      <c r="H81" s="192" t="s">
        <v>145</v>
      </c>
      <c r="I81" s="192" t="s">
        <v>146</v>
      </c>
      <c r="J81" s="192" t="s">
        <v>112</v>
      </c>
      <c r="K81" s="193" t="s">
        <v>147</v>
      </c>
      <c r="L81" s="194"/>
      <c r="M81" s="95" t="s">
        <v>19</v>
      </c>
      <c r="N81" s="96" t="s">
        <v>42</v>
      </c>
      <c r="O81" s="96" t="s">
        <v>148</v>
      </c>
      <c r="P81" s="96" t="s">
        <v>149</v>
      </c>
      <c r="Q81" s="96" t="s">
        <v>150</v>
      </c>
      <c r="R81" s="96" t="s">
        <v>151</v>
      </c>
      <c r="S81" s="96" t="s">
        <v>152</v>
      </c>
      <c r="T81" s="97" t="s">
        <v>153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154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113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1321</v>
      </c>
      <c r="F83" s="203" t="s">
        <v>1322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P84+P92</f>
        <v>0</v>
      </c>
      <c r="Q83" s="208"/>
      <c r="R83" s="209">
        <f>R84+R92</f>
        <v>0</v>
      </c>
      <c r="S83" s="208"/>
      <c r="T83" s="210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190</v>
      </c>
      <c r="AT83" s="212" t="s">
        <v>71</v>
      </c>
      <c r="AU83" s="212" t="s">
        <v>72</v>
      </c>
      <c r="AY83" s="211" t="s">
        <v>157</v>
      </c>
      <c r="BK83" s="213">
        <f>BK84+BK92</f>
        <v>0</v>
      </c>
    </row>
    <row r="84" s="12" customFormat="1" ht="22.8" customHeight="1">
      <c r="A84" s="12"/>
      <c r="B84" s="200"/>
      <c r="C84" s="201"/>
      <c r="D84" s="202" t="s">
        <v>71</v>
      </c>
      <c r="E84" s="214" t="s">
        <v>1323</v>
      </c>
      <c r="F84" s="214" t="s">
        <v>1324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SUM(P85:P91)</f>
        <v>0</v>
      </c>
      <c r="Q84" s="208"/>
      <c r="R84" s="209">
        <f>SUM(R85:R91)</f>
        <v>0</v>
      </c>
      <c r="S84" s="208"/>
      <c r="T84" s="210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190</v>
      </c>
      <c r="AT84" s="212" t="s">
        <v>71</v>
      </c>
      <c r="AU84" s="212" t="s">
        <v>80</v>
      </c>
      <c r="AY84" s="211" t="s">
        <v>157</v>
      </c>
      <c r="BK84" s="213">
        <f>SUM(BK85:BK91)</f>
        <v>0</v>
      </c>
    </row>
    <row r="85" s="2" customFormat="1" ht="16.5" customHeight="1">
      <c r="A85" s="41"/>
      <c r="B85" s="42"/>
      <c r="C85" s="216" t="s">
        <v>80</v>
      </c>
      <c r="D85" s="216" t="s">
        <v>159</v>
      </c>
      <c r="E85" s="217" t="s">
        <v>1325</v>
      </c>
      <c r="F85" s="218" t="s">
        <v>1326</v>
      </c>
      <c r="G85" s="219" t="s">
        <v>1327</v>
      </c>
      <c r="H85" s="220">
        <v>1</v>
      </c>
      <c r="I85" s="221"/>
      <c r="J85" s="222">
        <f>ROUND(I85*H85,2)</f>
        <v>0</v>
      </c>
      <c r="K85" s="218" t="s">
        <v>464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1328</v>
      </c>
      <c r="AT85" s="227" t="s">
        <v>159</v>
      </c>
      <c r="AU85" s="227" t="s">
        <v>82</v>
      </c>
      <c r="AY85" s="20" t="s">
        <v>157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1328</v>
      </c>
      <c r="BM85" s="227" t="s">
        <v>1329</v>
      </c>
    </row>
    <row r="86" s="2" customFormat="1">
      <c r="A86" s="41"/>
      <c r="B86" s="42"/>
      <c r="C86" s="43"/>
      <c r="D86" s="229" t="s">
        <v>166</v>
      </c>
      <c r="E86" s="43"/>
      <c r="F86" s="230" t="s">
        <v>1326</v>
      </c>
      <c r="G86" s="43"/>
      <c r="H86" s="43"/>
      <c r="I86" s="231"/>
      <c r="J86" s="43"/>
      <c r="K86" s="43"/>
      <c r="L86" s="47"/>
      <c r="M86" s="232"/>
      <c r="N86" s="233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166</v>
      </c>
      <c r="AU86" s="20" t="s">
        <v>82</v>
      </c>
    </row>
    <row r="87" s="2" customFormat="1">
      <c r="A87" s="41"/>
      <c r="B87" s="42"/>
      <c r="C87" s="43"/>
      <c r="D87" s="229" t="s">
        <v>1330</v>
      </c>
      <c r="E87" s="43"/>
      <c r="F87" s="296" t="s">
        <v>1331</v>
      </c>
      <c r="G87" s="43"/>
      <c r="H87" s="43"/>
      <c r="I87" s="231"/>
      <c r="J87" s="43"/>
      <c r="K87" s="43"/>
      <c r="L87" s="47"/>
      <c r="M87" s="232"/>
      <c r="N87" s="233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1330</v>
      </c>
      <c r="AU87" s="20" t="s">
        <v>82</v>
      </c>
    </row>
    <row r="88" s="2" customFormat="1" ht="16.5" customHeight="1">
      <c r="A88" s="41"/>
      <c r="B88" s="42"/>
      <c r="C88" s="216" t="s">
        <v>82</v>
      </c>
      <c r="D88" s="216" t="s">
        <v>159</v>
      </c>
      <c r="E88" s="217" t="s">
        <v>1332</v>
      </c>
      <c r="F88" s="218" t="s">
        <v>1333</v>
      </c>
      <c r="G88" s="219" t="s">
        <v>1327</v>
      </c>
      <c r="H88" s="220">
        <v>1</v>
      </c>
      <c r="I88" s="221"/>
      <c r="J88" s="222">
        <f>ROUND(I88*H88,2)</f>
        <v>0</v>
      </c>
      <c r="K88" s="218" t="s">
        <v>163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164</v>
      </c>
      <c r="AT88" s="227" t="s">
        <v>159</v>
      </c>
      <c r="AU88" s="227" t="s">
        <v>82</v>
      </c>
      <c r="AY88" s="20" t="s">
        <v>157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164</v>
      </c>
      <c r="BM88" s="227" t="s">
        <v>1334</v>
      </c>
    </row>
    <row r="89" s="2" customFormat="1">
      <c r="A89" s="41"/>
      <c r="B89" s="42"/>
      <c r="C89" s="43"/>
      <c r="D89" s="229" t="s">
        <v>166</v>
      </c>
      <c r="E89" s="43"/>
      <c r="F89" s="230" t="s">
        <v>1335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166</v>
      </c>
      <c r="AU89" s="20" t="s">
        <v>82</v>
      </c>
    </row>
    <row r="90" s="2" customFormat="1">
      <c r="A90" s="41"/>
      <c r="B90" s="42"/>
      <c r="C90" s="43"/>
      <c r="D90" s="234" t="s">
        <v>168</v>
      </c>
      <c r="E90" s="43"/>
      <c r="F90" s="235" t="s">
        <v>1336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168</v>
      </c>
      <c r="AU90" s="20" t="s">
        <v>82</v>
      </c>
    </row>
    <row r="91" s="2" customFormat="1">
      <c r="A91" s="41"/>
      <c r="B91" s="42"/>
      <c r="C91" s="43"/>
      <c r="D91" s="229" t="s">
        <v>1330</v>
      </c>
      <c r="E91" s="43"/>
      <c r="F91" s="296" t="s">
        <v>1337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1330</v>
      </c>
      <c r="AU91" s="20" t="s">
        <v>82</v>
      </c>
    </row>
    <row r="92" s="12" customFormat="1" ht="22.8" customHeight="1">
      <c r="A92" s="12"/>
      <c r="B92" s="200"/>
      <c r="C92" s="201"/>
      <c r="D92" s="202" t="s">
        <v>71</v>
      </c>
      <c r="E92" s="214" t="s">
        <v>1338</v>
      </c>
      <c r="F92" s="214" t="s">
        <v>1339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190</v>
      </c>
      <c r="AT92" s="212" t="s">
        <v>71</v>
      </c>
      <c r="AU92" s="212" t="s">
        <v>80</v>
      </c>
      <c r="AY92" s="211" t="s">
        <v>157</v>
      </c>
      <c r="BK92" s="213">
        <f>SUM(BK93:BK98)</f>
        <v>0</v>
      </c>
    </row>
    <row r="93" s="2" customFormat="1" ht="16.5" customHeight="1">
      <c r="A93" s="41"/>
      <c r="B93" s="42"/>
      <c r="C93" s="216" t="s">
        <v>178</v>
      </c>
      <c r="D93" s="216" t="s">
        <v>159</v>
      </c>
      <c r="E93" s="217" t="s">
        <v>1340</v>
      </c>
      <c r="F93" s="218" t="s">
        <v>1339</v>
      </c>
      <c r="G93" s="219" t="s">
        <v>1327</v>
      </c>
      <c r="H93" s="220">
        <v>1</v>
      </c>
      <c r="I93" s="221"/>
      <c r="J93" s="222">
        <f>ROUND(I93*H93,2)</f>
        <v>0</v>
      </c>
      <c r="K93" s="218" t="s">
        <v>163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1328</v>
      </c>
      <c r="AT93" s="227" t="s">
        <v>159</v>
      </c>
      <c r="AU93" s="227" t="s">
        <v>82</v>
      </c>
      <c r="AY93" s="20" t="s">
        <v>157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1328</v>
      </c>
      <c r="BM93" s="227" t="s">
        <v>1341</v>
      </c>
    </row>
    <row r="94" s="2" customFormat="1">
      <c r="A94" s="41"/>
      <c r="B94" s="42"/>
      <c r="C94" s="43"/>
      <c r="D94" s="229" t="s">
        <v>166</v>
      </c>
      <c r="E94" s="43"/>
      <c r="F94" s="230" t="s">
        <v>1339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166</v>
      </c>
      <c r="AU94" s="20" t="s">
        <v>82</v>
      </c>
    </row>
    <row r="95" s="2" customFormat="1">
      <c r="A95" s="41"/>
      <c r="B95" s="42"/>
      <c r="C95" s="43"/>
      <c r="D95" s="234" t="s">
        <v>168</v>
      </c>
      <c r="E95" s="43"/>
      <c r="F95" s="235" t="s">
        <v>1342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82</v>
      </c>
    </row>
    <row r="96" s="2" customFormat="1" ht="16.5" customHeight="1">
      <c r="A96" s="41"/>
      <c r="B96" s="42"/>
      <c r="C96" s="216" t="s">
        <v>164</v>
      </c>
      <c r="D96" s="216" t="s">
        <v>159</v>
      </c>
      <c r="E96" s="217" t="s">
        <v>1343</v>
      </c>
      <c r="F96" s="218" t="s">
        <v>1344</v>
      </c>
      <c r="G96" s="219" t="s">
        <v>1327</v>
      </c>
      <c r="H96" s="220">
        <v>1</v>
      </c>
      <c r="I96" s="221"/>
      <c r="J96" s="222">
        <f>ROUND(I96*H96,2)</f>
        <v>0</v>
      </c>
      <c r="K96" s="218" t="s">
        <v>163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164</v>
      </c>
      <c r="AT96" s="227" t="s">
        <v>159</v>
      </c>
      <c r="AU96" s="227" t="s">
        <v>82</v>
      </c>
      <c r="AY96" s="20" t="s">
        <v>157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164</v>
      </c>
      <c r="BM96" s="227" t="s">
        <v>1345</v>
      </c>
    </row>
    <row r="97" s="2" customFormat="1">
      <c r="A97" s="41"/>
      <c r="B97" s="42"/>
      <c r="C97" s="43"/>
      <c r="D97" s="229" t="s">
        <v>166</v>
      </c>
      <c r="E97" s="43"/>
      <c r="F97" s="230" t="s">
        <v>1346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166</v>
      </c>
      <c r="AU97" s="20" t="s">
        <v>82</v>
      </c>
    </row>
    <row r="98" s="2" customFormat="1">
      <c r="A98" s="41"/>
      <c r="B98" s="42"/>
      <c r="C98" s="43"/>
      <c r="D98" s="234" t="s">
        <v>168</v>
      </c>
      <c r="E98" s="43"/>
      <c r="F98" s="235" t="s">
        <v>1347</v>
      </c>
      <c r="G98" s="43"/>
      <c r="H98" s="43"/>
      <c r="I98" s="231"/>
      <c r="J98" s="43"/>
      <c r="K98" s="43"/>
      <c r="L98" s="47"/>
      <c r="M98" s="292"/>
      <c r="N98" s="293"/>
      <c r="O98" s="294"/>
      <c r="P98" s="294"/>
      <c r="Q98" s="294"/>
      <c r="R98" s="294"/>
      <c r="S98" s="294"/>
      <c r="T98" s="295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168</v>
      </c>
      <c r="AU98" s="20" t="s">
        <v>82</v>
      </c>
    </row>
    <row r="99" s="2" customFormat="1" ht="6.96" customHeight="1">
      <c r="A99" s="4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47"/>
      <c r="M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</sheetData>
  <sheetProtection sheet="1" autoFilter="0" formatColumns="0" formatRows="0" objects="1" scenarios="1" spinCount="100000" saltValue="evX6yqlu1WVs0cpjTRWQi3lru5ZV60BUdx/lbOfjrqs85UhRVNjH+rSPhg1sylFdH6t4VyyL0TIDpoIQ8YuRRA==" hashValue="wj7gLjKCZv1bLbzcbA3oz0wfIKrQ5fluNu42NXjTGYijmN5xke2A3ZA7DHDF/eCq3FXtRCsN6joeuDta7LicYg==" algorithmName="SHA-512" password="C675"/>
  <autoFilter ref="C81:K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0" r:id="rId1" display="https://podminky.urs.cz/item/CS_URS_2024_02/013254000"/>
    <hyperlink ref="F95" r:id="rId2" display="https://podminky.urs.cz/item/CS_URS_2024_02/030001000"/>
    <hyperlink ref="F98" r:id="rId3" display="https://podminky.urs.cz/item/CS_URS_2024_02/03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1348</v>
      </c>
      <c r="H4" s="23"/>
    </row>
    <row r="5" s="1" customFormat="1" ht="12" customHeight="1">
      <c r="B5" s="23"/>
      <c r="C5" s="297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298" t="s">
        <v>16</v>
      </c>
      <c r="D6" s="299" t="s">
        <v>17</v>
      </c>
      <c r="E6" s="1"/>
      <c r="F6" s="1"/>
      <c r="H6" s="23"/>
    </row>
    <row r="7" s="1" customFormat="1" ht="24.75" customHeight="1">
      <c r="B7" s="23"/>
      <c r="C7" s="146" t="s">
        <v>23</v>
      </c>
      <c r="D7" s="150" t="str">
        <f>'Rekapitulace stavby'!AN8</f>
        <v>30. 7. 2024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00"/>
      <c r="C9" s="301" t="s">
        <v>53</v>
      </c>
      <c r="D9" s="302" t="s">
        <v>54</v>
      </c>
      <c r="E9" s="302" t="s">
        <v>144</v>
      </c>
      <c r="F9" s="303" t="s">
        <v>1349</v>
      </c>
      <c r="G9" s="189"/>
      <c r="H9" s="300"/>
    </row>
    <row r="10" s="2" customFormat="1" ht="26.4" customHeight="1">
      <c r="A10" s="41"/>
      <c r="B10" s="47"/>
      <c r="C10" s="304" t="s">
        <v>77</v>
      </c>
      <c r="D10" s="304" t="s">
        <v>78</v>
      </c>
      <c r="E10" s="41"/>
      <c r="F10" s="41"/>
      <c r="G10" s="41"/>
      <c r="H10" s="47"/>
    </row>
    <row r="11" s="2" customFormat="1" ht="16.8" customHeight="1">
      <c r="A11" s="41"/>
      <c r="B11" s="47"/>
      <c r="C11" s="305" t="s">
        <v>104</v>
      </c>
      <c r="D11" s="306" t="s">
        <v>19</v>
      </c>
      <c r="E11" s="307" t="s">
        <v>19</v>
      </c>
      <c r="F11" s="308">
        <v>49.189999999999998</v>
      </c>
      <c r="G11" s="41"/>
      <c r="H11" s="47"/>
    </row>
    <row r="12" s="2" customFormat="1" ht="16.8" customHeight="1">
      <c r="A12" s="41"/>
      <c r="B12" s="47"/>
      <c r="C12" s="309" t="s">
        <v>19</v>
      </c>
      <c r="D12" s="309" t="s">
        <v>231</v>
      </c>
      <c r="E12" s="20" t="s">
        <v>19</v>
      </c>
      <c r="F12" s="310">
        <v>0</v>
      </c>
      <c r="G12" s="41"/>
      <c r="H12" s="47"/>
    </row>
    <row r="13" s="2" customFormat="1" ht="16.8" customHeight="1">
      <c r="A13" s="41"/>
      <c r="B13" s="47"/>
      <c r="C13" s="309" t="s">
        <v>19</v>
      </c>
      <c r="D13" s="309" t="s">
        <v>381</v>
      </c>
      <c r="E13" s="20" t="s">
        <v>19</v>
      </c>
      <c r="F13" s="310">
        <v>0</v>
      </c>
      <c r="G13" s="41"/>
      <c r="H13" s="47"/>
    </row>
    <row r="14" s="2" customFormat="1" ht="16.8" customHeight="1">
      <c r="A14" s="41"/>
      <c r="B14" s="47"/>
      <c r="C14" s="309" t="s">
        <v>19</v>
      </c>
      <c r="D14" s="309" t="s">
        <v>382</v>
      </c>
      <c r="E14" s="20" t="s">
        <v>19</v>
      </c>
      <c r="F14" s="310">
        <v>14.800000000000001</v>
      </c>
      <c r="G14" s="41"/>
      <c r="H14" s="47"/>
    </row>
    <row r="15" s="2" customFormat="1" ht="16.8" customHeight="1">
      <c r="A15" s="41"/>
      <c r="B15" s="47"/>
      <c r="C15" s="309" t="s">
        <v>19</v>
      </c>
      <c r="D15" s="309" t="s">
        <v>213</v>
      </c>
      <c r="E15" s="20" t="s">
        <v>19</v>
      </c>
      <c r="F15" s="310">
        <v>0</v>
      </c>
      <c r="G15" s="41"/>
      <c r="H15" s="47"/>
    </row>
    <row r="16" s="2" customFormat="1" ht="16.8" customHeight="1">
      <c r="A16" s="41"/>
      <c r="B16" s="47"/>
      <c r="C16" s="309" t="s">
        <v>19</v>
      </c>
      <c r="D16" s="309" t="s">
        <v>383</v>
      </c>
      <c r="E16" s="20" t="s">
        <v>19</v>
      </c>
      <c r="F16" s="310">
        <v>0</v>
      </c>
      <c r="G16" s="41"/>
      <c r="H16" s="47"/>
    </row>
    <row r="17" s="2" customFormat="1" ht="16.8" customHeight="1">
      <c r="A17" s="41"/>
      <c r="B17" s="47"/>
      <c r="C17" s="309" t="s">
        <v>19</v>
      </c>
      <c r="D17" s="309" t="s">
        <v>384</v>
      </c>
      <c r="E17" s="20" t="s">
        <v>19</v>
      </c>
      <c r="F17" s="310">
        <v>14.84</v>
      </c>
      <c r="G17" s="41"/>
      <c r="H17" s="47"/>
    </row>
    <row r="18" s="2" customFormat="1" ht="16.8" customHeight="1">
      <c r="A18" s="41"/>
      <c r="B18" s="47"/>
      <c r="C18" s="309" t="s">
        <v>19</v>
      </c>
      <c r="D18" s="309" t="s">
        <v>236</v>
      </c>
      <c r="E18" s="20" t="s">
        <v>19</v>
      </c>
      <c r="F18" s="310">
        <v>0</v>
      </c>
      <c r="G18" s="41"/>
      <c r="H18" s="47"/>
    </row>
    <row r="19" s="2" customFormat="1" ht="16.8" customHeight="1">
      <c r="A19" s="41"/>
      <c r="B19" s="47"/>
      <c r="C19" s="309" t="s">
        <v>19</v>
      </c>
      <c r="D19" s="309" t="s">
        <v>383</v>
      </c>
      <c r="E19" s="20" t="s">
        <v>19</v>
      </c>
      <c r="F19" s="310">
        <v>0</v>
      </c>
      <c r="G19" s="41"/>
      <c r="H19" s="47"/>
    </row>
    <row r="20" s="2" customFormat="1" ht="16.8" customHeight="1">
      <c r="A20" s="41"/>
      <c r="B20" s="47"/>
      <c r="C20" s="309" t="s">
        <v>19</v>
      </c>
      <c r="D20" s="309" t="s">
        <v>385</v>
      </c>
      <c r="E20" s="20" t="s">
        <v>19</v>
      </c>
      <c r="F20" s="310">
        <v>19.550000000000001</v>
      </c>
      <c r="G20" s="41"/>
      <c r="H20" s="47"/>
    </row>
    <row r="21" s="2" customFormat="1" ht="16.8" customHeight="1">
      <c r="A21" s="41"/>
      <c r="B21" s="47"/>
      <c r="C21" s="309" t="s">
        <v>104</v>
      </c>
      <c r="D21" s="309" t="s">
        <v>172</v>
      </c>
      <c r="E21" s="20" t="s">
        <v>19</v>
      </c>
      <c r="F21" s="310">
        <v>49.189999999999998</v>
      </c>
      <c r="G21" s="41"/>
      <c r="H21" s="47"/>
    </row>
    <row r="22" s="2" customFormat="1" ht="16.8" customHeight="1">
      <c r="A22" s="41"/>
      <c r="B22" s="47"/>
      <c r="C22" s="311" t="s">
        <v>1350</v>
      </c>
      <c r="D22" s="41"/>
      <c r="E22" s="41"/>
      <c r="F22" s="41"/>
      <c r="G22" s="41"/>
      <c r="H22" s="47"/>
    </row>
    <row r="23" s="2" customFormat="1" ht="16.8" customHeight="1">
      <c r="A23" s="41"/>
      <c r="B23" s="47"/>
      <c r="C23" s="309" t="s">
        <v>590</v>
      </c>
      <c r="D23" s="309" t="s">
        <v>591</v>
      </c>
      <c r="E23" s="20" t="s">
        <v>225</v>
      </c>
      <c r="F23" s="310">
        <v>49.189999999999998</v>
      </c>
      <c r="G23" s="41"/>
      <c r="H23" s="47"/>
    </row>
    <row r="24" s="2" customFormat="1" ht="16.8" customHeight="1">
      <c r="A24" s="41"/>
      <c r="B24" s="47"/>
      <c r="C24" s="309" t="s">
        <v>596</v>
      </c>
      <c r="D24" s="309" t="s">
        <v>597</v>
      </c>
      <c r="E24" s="20" t="s">
        <v>225</v>
      </c>
      <c r="F24" s="310">
        <v>49.189999999999998</v>
      </c>
      <c r="G24" s="41"/>
      <c r="H24" s="47"/>
    </row>
    <row r="25" s="2" customFormat="1" ht="16.8" customHeight="1">
      <c r="A25" s="41"/>
      <c r="B25" s="47"/>
      <c r="C25" s="309" t="s">
        <v>601</v>
      </c>
      <c r="D25" s="309" t="s">
        <v>602</v>
      </c>
      <c r="E25" s="20" t="s">
        <v>225</v>
      </c>
      <c r="F25" s="310">
        <v>49.189999999999998</v>
      </c>
      <c r="G25" s="41"/>
      <c r="H25" s="47"/>
    </row>
    <row r="26" s="2" customFormat="1">
      <c r="A26" s="41"/>
      <c r="B26" s="47"/>
      <c r="C26" s="309" t="s">
        <v>606</v>
      </c>
      <c r="D26" s="309" t="s">
        <v>607</v>
      </c>
      <c r="E26" s="20" t="s">
        <v>225</v>
      </c>
      <c r="F26" s="310">
        <v>49.189999999999998</v>
      </c>
      <c r="G26" s="41"/>
      <c r="H26" s="47"/>
    </row>
    <row r="27" s="2" customFormat="1" ht="16.8" customHeight="1">
      <c r="A27" s="41"/>
      <c r="B27" s="47"/>
      <c r="C27" s="309" t="s">
        <v>615</v>
      </c>
      <c r="D27" s="309" t="s">
        <v>616</v>
      </c>
      <c r="E27" s="20" t="s">
        <v>225</v>
      </c>
      <c r="F27" s="310">
        <v>49.189999999999998</v>
      </c>
      <c r="G27" s="41"/>
      <c r="H27" s="47"/>
    </row>
    <row r="28" s="2" customFormat="1" ht="16.8" customHeight="1">
      <c r="A28" s="41"/>
      <c r="B28" s="47"/>
      <c r="C28" s="305" t="s">
        <v>106</v>
      </c>
      <c r="D28" s="306" t="s">
        <v>19</v>
      </c>
      <c r="E28" s="307" t="s">
        <v>19</v>
      </c>
      <c r="F28" s="308">
        <v>12.348000000000001</v>
      </c>
      <c r="G28" s="41"/>
      <c r="H28" s="47"/>
    </row>
    <row r="29" s="2" customFormat="1">
      <c r="A29" s="41"/>
      <c r="B29" s="47"/>
      <c r="C29" s="309" t="s">
        <v>106</v>
      </c>
      <c r="D29" s="309" t="s">
        <v>420</v>
      </c>
      <c r="E29" s="20" t="s">
        <v>19</v>
      </c>
      <c r="F29" s="310">
        <v>12.348000000000001</v>
      </c>
      <c r="G29" s="41"/>
      <c r="H29" s="47"/>
    </row>
    <row r="30" s="2" customFormat="1" ht="16.8" customHeight="1">
      <c r="A30" s="41"/>
      <c r="B30" s="47"/>
      <c r="C30" s="311" t="s">
        <v>1350</v>
      </c>
      <c r="D30" s="41"/>
      <c r="E30" s="41"/>
      <c r="F30" s="41"/>
      <c r="G30" s="41"/>
      <c r="H30" s="47"/>
    </row>
    <row r="31" s="2" customFormat="1" ht="16.8" customHeight="1">
      <c r="A31" s="41"/>
      <c r="B31" s="47"/>
      <c r="C31" s="309" t="s">
        <v>763</v>
      </c>
      <c r="D31" s="309" t="s">
        <v>764</v>
      </c>
      <c r="E31" s="20" t="s">
        <v>225</v>
      </c>
      <c r="F31" s="310">
        <v>12.348000000000001</v>
      </c>
      <c r="G31" s="41"/>
      <c r="H31" s="47"/>
    </row>
    <row r="32" s="2" customFormat="1" ht="16.8" customHeight="1">
      <c r="A32" s="41"/>
      <c r="B32" s="47"/>
      <c r="C32" s="309" t="s">
        <v>770</v>
      </c>
      <c r="D32" s="309" t="s">
        <v>771</v>
      </c>
      <c r="E32" s="20" t="s">
        <v>225</v>
      </c>
      <c r="F32" s="310">
        <v>12.348000000000001</v>
      </c>
      <c r="G32" s="41"/>
      <c r="H32" s="47"/>
    </row>
    <row r="33" s="2" customFormat="1" ht="16.8" customHeight="1">
      <c r="A33" s="41"/>
      <c r="B33" s="47"/>
      <c r="C33" s="309" t="s">
        <v>776</v>
      </c>
      <c r="D33" s="309" t="s">
        <v>777</v>
      </c>
      <c r="E33" s="20" t="s">
        <v>225</v>
      </c>
      <c r="F33" s="310">
        <v>12.348000000000001</v>
      </c>
      <c r="G33" s="41"/>
      <c r="H33" s="47"/>
    </row>
    <row r="34" s="2" customFormat="1" ht="16.8" customHeight="1">
      <c r="A34" s="41"/>
      <c r="B34" s="47"/>
      <c r="C34" s="309" t="s">
        <v>782</v>
      </c>
      <c r="D34" s="309" t="s">
        <v>783</v>
      </c>
      <c r="E34" s="20" t="s">
        <v>225</v>
      </c>
      <c r="F34" s="310">
        <v>12.348000000000001</v>
      </c>
      <c r="G34" s="41"/>
      <c r="H34" s="47"/>
    </row>
    <row r="35" s="2" customFormat="1">
      <c r="A35" s="41"/>
      <c r="B35" s="47"/>
      <c r="C35" s="309" t="s">
        <v>788</v>
      </c>
      <c r="D35" s="309" t="s">
        <v>789</v>
      </c>
      <c r="E35" s="20" t="s">
        <v>225</v>
      </c>
      <c r="F35" s="310">
        <v>12.348000000000001</v>
      </c>
      <c r="G35" s="41"/>
      <c r="H35" s="47"/>
    </row>
    <row r="36" s="2" customFormat="1" ht="16.8" customHeight="1">
      <c r="A36" s="41"/>
      <c r="B36" s="47"/>
      <c r="C36" s="309" t="s">
        <v>795</v>
      </c>
      <c r="D36" s="309" t="s">
        <v>796</v>
      </c>
      <c r="E36" s="20" t="s">
        <v>225</v>
      </c>
      <c r="F36" s="310">
        <v>12.965</v>
      </c>
      <c r="G36" s="41"/>
      <c r="H36" s="47"/>
    </row>
    <row r="37" s="2" customFormat="1" ht="16.8" customHeight="1">
      <c r="A37" s="41"/>
      <c r="B37" s="47"/>
      <c r="C37" s="305" t="s">
        <v>99</v>
      </c>
      <c r="D37" s="306" t="s">
        <v>19</v>
      </c>
      <c r="E37" s="307" t="s">
        <v>19</v>
      </c>
      <c r="F37" s="308">
        <v>126.08</v>
      </c>
      <c r="G37" s="41"/>
      <c r="H37" s="47"/>
    </row>
    <row r="38" s="2" customFormat="1" ht="16.8" customHeight="1">
      <c r="A38" s="41"/>
      <c r="B38" s="47"/>
      <c r="C38" s="311" t="s">
        <v>1350</v>
      </c>
      <c r="D38" s="41"/>
      <c r="E38" s="41"/>
      <c r="F38" s="41"/>
      <c r="G38" s="41"/>
      <c r="H38" s="47"/>
    </row>
    <row r="39" s="2" customFormat="1" ht="16.8" customHeight="1">
      <c r="A39" s="41"/>
      <c r="B39" s="47"/>
      <c r="C39" s="309" t="s">
        <v>763</v>
      </c>
      <c r="D39" s="309" t="s">
        <v>764</v>
      </c>
      <c r="E39" s="20" t="s">
        <v>225</v>
      </c>
      <c r="F39" s="310">
        <v>12.348000000000001</v>
      </c>
      <c r="G39" s="41"/>
      <c r="H39" s="47"/>
    </row>
    <row r="40" s="2" customFormat="1" ht="16.8" customHeight="1">
      <c r="A40" s="41"/>
      <c r="B40" s="47"/>
      <c r="C40" s="309" t="s">
        <v>855</v>
      </c>
      <c r="D40" s="309" t="s">
        <v>856</v>
      </c>
      <c r="E40" s="20" t="s">
        <v>225</v>
      </c>
      <c r="F40" s="310">
        <v>1433.8900000000001</v>
      </c>
      <c r="G40" s="41"/>
      <c r="H40" s="47"/>
    </row>
    <row r="41" s="2" customFormat="1" ht="16.8" customHeight="1">
      <c r="A41" s="41"/>
      <c r="B41" s="47"/>
      <c r="C41" s="305" t="s">
        <v>101</v>
      </c>
      <c r="D41" s="306" t="s">
        <v>19</v>
      </c>
      <c r="E41" s="307" t="s">
        <v>19</v>
      </c>
      <c r="F41" s="308">
        <v>1433.8900000000001</v>
      </c>
      <c r="G41" s="41"/>
      <c r="H41" s="47"/>
    </row>
    <row r="42" s="2" customFormat="1" ht="16.8" customHeight="1">
      <c r="A42" s="41"/>
      <c r="B42" s="47"/>
      <c r="C42" s="309" t="s">
        <v>19</v>
      </c>
      <c r="D42" s="309" t="s">
        <v>229</v>
      </c>
      <c r="E42" s="20" t="s">
        <v>19</v>
      </c>
      <c r="F42" s="310">
        <v>0</v>
      </c>
      <c r="G42" s="41"/>
      <c r="H42" s="47"/>
    </row>
    <row r="43" s="2" customFormat="1" ht="16.8" customHeight="1">
      <c r="A43" s="41"/>
      <c r="B43" s="47"/>
      <c r="C43" s="309" t="s">
        <v>19</v>
      </c>
      <c r="D43" s="309" t="s">
        <v>860</v>
      </c>
      <c r="E43" s="20" t="s">
        <v>19</v>
      </c>
      <c r="F43" s="310">
        <v>39.299999999999997</v>
      </c>
      <c r="G43" s="41"/>
      <c r="H43" s="47"/>
    </row>
    <row r="44" s="2" customFormat="1" ht="16.8" customHeight="1">
      <c r="A44" s="41"/>
      <c r="B44" s="47"/>
      <c r="C44" s="309" t="s">
        <v>19</v>
      </c>
      <c r="D44" s="309" t="s">
        <v>861</v>
      </c>
      <c r="E44" s="20" t="s">
        <v>19</v>
      </c>
      <c r="F44" s="310">
        <v>107.7</v>
      </c>
      <c r="G44" s="41"/>
      <c r="H44" s="47"/>
    </row>
    <row r="45" s="2" customFormat="1" ht="16.8" customHeight="1">
      <c r="A45" s="41"/>
      <c r="B45" s="47"/>
      <c r="C45" s="309" t="s">
        <v>19</v>
      </c>
      <c r="D45" s="309" t="s">
        <v>862</v>
      </c>
      <c r="E45" s="20" t="s">
        <v>19</v>
      </c>
      <c r="F45" s="310">
        <v>0</v>
      </c>
      <c r="G45" s="41"/>
      <c r="H45" s="47"/>
    </row>
    <row r="46" s="2" customFormat="1" ht="16.8" customHeight="1">
      <c r="A46" s="41"/>
      <c r="B46" s="47"/>
      <c r="C46" s="309" t="s">
        <v>19</v>
      </c>
      <c r="D46" s="309" t="s">
        <v>863</v>
      </c>
      <c r="E46" s="20" t="s">
        <v>19</v>
      </c>
      <c r="F46" s="310">
        <v>0</v>
      </c>
      <c r="G46" s="41"/>
      <c r="H46" s="47"/>
    </row>
    <row r="47" s="2" customFormat="1" ht="16.8" customHeight="1">
      <c r="A47" s="41"/>
      <c r="B47" s="47"/>
      <c r="C47" s="309" t="s">
        <v>19</v>
      </c>
      <c r="D47" s="309" t="s">
        <v>864</v>
      </c>
      <c r="E47" s="20" t="s">
        <v>19</v>
      </c>
      <c r="F47" s="310">
        <v>99.689999999999998</v>
      </c>
      <c r="G47" s="41"/>
      <c r="H47" s="47"/>
    </row>
    <row r="48" s="2" customFormat="1" ht="16.8" customHeight="1">
      <c r="A48" s="41"/>
      <c r="B48" s="47"/>
      <c r="C48" s="309" t="s">
        <v>19</v>
      </c>
      <c r="D48" s="309" t="s">
        <v>865</v>
      </c>
      <c r="E48" s="20" t="s">
        <v>19</v>
      </c>
      <c r="F48" s="310">
        <v>285.95999999999998</v>
      </c>
      <c r="G48" s="41"/>
      <c r="H48" s="47"/>
    </row>
    <row r="49" s="2" customFormat="1" ht="16.8" customHeight="1">
      <c r="A49" s="41"/>
      <c r="B49" s="47"/>
      <c r="C49" s="309" t="s">
        <v>19</v>
      </c>
      <c r="D49" s="309" t="s">
        <v>213</v>
      </c>
      <c r="E49" s="20" t="s">
        <v>19</v>
      </c>
      <c r="F49" s="310">
        <v>0</v>
      </c>
      <c r="G49" s="41"/>
      <c r="H49" s="47"/>
    </row>
    <row r="50" s="2" customFormat="1">
      <c r="A50" s="41"/>
      <c r="B50" s="47"/>
      <c r="C50" s="309" t="s">
        <v>19</v>
      </c>
      <c r="D50" s="309" t="s">
        <v>866</v>
      </c>
      <c r="E50" s="20" t="s">
        <v>19</v>
      </c>
      <c r="F50" s="310">
        <v>0</v>
      </c>
      <c r="G50" s="41"/>
      <c r="H50" s="47"/>
    </row>
    <row r="51" s="2" customFormat="1" ht="16.8" customHeight="1">
      <c r="A51" s="41"/>
      <c r="B51" s="47"/>
      <c r="C51" s="309" t="s">
        <v>19</v>
      </c>
      <c r="D51" s="309" t="s">
        <v>867</v>
      </c>
      <c r="E51" s="20" t="s">
        <v>19</v>
      </c>
      <c r="F51" s="310">
        <v>127.92</v>
      </c>
      <c r="G51" s="41"/>
      <c r="H51" s="47"/>
    </row>
    <row r="52" s="2" customFormat="1" ht="16.8" customHeight="1">
      <c r="A52" s="41"/>
      <c r="B52" s="47"/>
      <c r="C52" s="309" t="s">
        <v>19</v>
      </c>
      <c r="D52" s="309" t="s">
        <v>868</v>
      </c>
      <c r="E52" s="20" t="s">
        <v>19</v>
      </c>
      <c r="F52" s="310">
        <v>398.27999999999997</v>
      </c>
      <c r="G52" s="41"/>
      <c r="H52" s="47"/>
    </row>
    <row r="53" s="2" customFormat="1" ht="16.8" customHeight="1">
      <c r="A53" s="41"/>
      <c r="B53" s="47"/>
      <c r="C53" s="309" t="s">
        <v>19</v>
      </c>
      <c r="D53" s="309" t="s">
        <v>236</v>
      </c>
      <c r="E53" s="20" t="s">
        <v>19</v>
      </c>
      <c r="F53" s="310">
        <v>0</v>
      </c>
      <c r="G53" s="41"/>
      <c r="H53" s="47"/>
    </row>
    <row r="54" s="2" customFormat="1" ht="16.8" customHeight="1">
      <c r="A54" s="41"/>
      <c r="B54" s="47"/>
      <c r="C54" s="309" t="s">
        <v>19</v>
      </c>
      <c r="D54" s="309" t="s">
        <v>869</v>
      </c>
      <c r="E54" s="20" t="s">
        <v>19</v>
      </c>
      <c r="F54" s="310">
        <v>0</v>
      </c>
      <c r="G54" s="41"/>
      <c r="H54" s="47"/>
    </row>
    <row r="55" s="2" customFormat="1" ht="16.8" customHeight="1">
      <c r="A55" s="41"/>
      <c r="B55" s="47"/>
      <c r="C55" s="309" t="s">
        <v>19</v>
      </c>
      <c r="D55" s="309" t="s">
        <v>870</v>
      </c>
      <c r="E55" s="20" t="s">
        <v>19</v>
      </c>
      <c r="F55" s="310">
        <v>153.93000000000001</v>
      </c>
      <c r="G55" s="41"/>
      <c r="H55" s="47"/>
    </row>
    <row r="56" s="2" customFormat="1" ht="16.8" customHeight="1">
      <c r="A56" s="41"/>
      <c r="B56" s="47"/>
      <c r="C56" s="309" t="s">
        <v>19</v>
      </c>
      <c r="D56" s="309" t="s">
        <v>871</v>
      </c>
      <c r="E56" s="20" t="s">
        <v>19</v>
      </c>
      <c r="F56" s="310">
        <v>347.19</v>
      </c>
      <c r="G56" s="41"/>
      <c r="H56" s="47"/>
    </row>
    <row r="57" s="2" customFormat="1" ht="16.8" customHeight="1">
      <c r="A57" s="41"/>
      <c r="B57" s="47"/>
      <c r="C57" s="309" t="s">
        <v>19</v>
      </c>
      <c r="D57" s="309" t="s">
        <v>872</v>
      </c>
      <c r="E57" s="20" t="s">
        <v>19</v>
      </c>
      <c r="F57" s="310">
        <v>-126.08</v>
      </c>
      <c r="G57" s="41"/>
      <c r="H57" s="47"/>
    </row>
    <row r="58" s="2" customFormat="1" ht="16.8" customHeight="1">
      <c r="A58" s="41"/>
      <c r="B58" s="47"/>
      <c r="C58" s="309" t="s">
        <v>101</v>
      </c>
      <c r="D58" s="309" t="s">
        <v>172</v>
      </c>
      <c r="E58" s="20" t="s">
        <v>19</v>
      </c>
      <c r="F58" s="310">
        <v>1433.8900000000001</v>
      </c>
      <c r="G58" s="41"/>
      <c r="H58" s="47"/>
    </row>
    <row r="59" s="2" customFormat="1" ht="16.8" customHeight="1">
      <c r="A59" s="41"/>
      <c r="B59" s="47"/>
      <c r="C59" s="311" t="s">
        <v>1350</v>
      </c>
      <c r="D59" s="41"/>
      <c r="E59" s="41"/>
      <c r="F59" s="41"/>
      <c r="G59" s="41"/>
      <c r="H59" s="47"/>
    </row>
    <row r="60" s="2" customFormat="1" ht="16.8" customHeight="1">
      <c r="A60" s="41"/>
      <c r="B60" s="47"/>
      <c r="C60" s="309" t="s">
        <v>855</v>
      </c>
      <c r="D60" s="309" t="s">
        <v>856</v>
      </c>
      <c r="E60" s="20" t="s">
        <v>225</v>
      </c>
      <c r="F60" s="310">
        <v>1433.8900000000001</v>
      </c>
      <c r="G60" s="41"/>
      <c r="H60" s="47"/>
    </row>
    <row r="61" s="2" customFormat="1" ht="16.8" customHeight="1">
      <c r="A61" s="41"/>
      <c r="B61" s="47"/>
      <c r="C61" s="309" t="s">
        <v>873</v>
      </c>
      <c r="D61" s="309" t="s">
        <v>874</v>
      </c>
      <c r="E61" s="20" t="s">
        <v>225</v>
      </c>
      <c r="F61" s="310">
        <v>1433.8900000000001</v>
      </c>
      <c r="G61" s="41"/>
      <c r="H61" s="47"/>
    </row>
    <row r="62" s="2" customFormat="1" ht="7.44" customHeight="1">
      <c r="A62" s="41"/>
      <c r="B62" s="169"/>
      <c r="C62" s="170"/>
      <c r="D62" s="170"/>
      <c r="E62" s="170"/>
      <c r="F62" s="170"/>
      <c r="G62" s="170"/>
      <c r="H62" s="47"/>
    </row>
    <row r="63" s="2" customFormat="1">
      <c r="A63" s="41"/>
      <c r="B63" s="41"/>
      <c r="C63" s="41"/>
      <c r="D63" s="41"/>
      <c r="E63" s="41"/>
      <c r="F63" s="41"/>
      <c r="G63" s="41"/>
      <c r="H63" s="41"/>
    </row>
  </sheetData>
  <sheetProtection sheet="1" formatColumns="0" formatRows="0" objects="1" scenarios="1" spinCount="100000" saltValue="fcPDb2Fw3rowOSYlf3W4Pt0CDE8Cx/YFMUkEFQzpFjUnUHem4TFpwspuzOKtFwEBujpS0ZHGXRyjbTd7opjPsg==" hashValue="QtLSkon2WKZDSpCJmMG9eLDalQ+aPISzap97jfBBs1yGGu4GbApmT4hRLsCmXrOYc8LyCEh00Bk/4mQcAMO1Cw==" algorithmName="SHA-512" password="C67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2" customWidth="1"/>
    <col min="2" max="2" width="1.667969" style="312" customWidth="1"/>
    <col min="3" max="4" width="5" style="312" customWidth="1"/>
    <col min="5" max="5" width="11.66016" style="312" customWidth="1"/>
    <col min="6" max="6" width="9.160156" style="312" customWidth="1"/>
    <col min="7" max="7" width="5" style="312" customWidth="1"/>
    <col min="8" max="8" width="77.83203" style="312" customWidth="1"/>
    <col min="9" max="10" width="20" style="312" customWidth="1"/>
    <col min="11" max="11" width="1.667969" style="312" customWidth="1"/>
  </cols>
  <sheetData>
    <row r="1" s="1" customFormat="1" ht="37.5" customHeight="1"/>
    <row r="2" s="1" customFormat="1" ht="7.5" customHeight="1">
      <c r="B2" s="313"/>
      <c r="C2" s="314"/>
      <c r="D2" s="314"/>
      <c r="E2" s="314"/>
      <c r="F2" s="314"/>
      <c r="G2" s="314"/>
      <c r="H2" s="314"/>
      <c r="I2" s="314"/>
      <c r="J2" s="314"/>
      <c r="K2" s="315"/>
    </row>
    <row r="3" s="17" customFormat="1" ht="45" customHeight="1">
      <c r="B3" s="316"/>
      <c r="C3" s="317" t="s">
        <v>1351</v>
      </c>
      <c r="D3" s="317"/>
      <c r="E3" s="317"/>
      <c r="F3" s="317"/>
      <c r="G3" s="317"/>
      <c r="H3" s="317"/>
      <c r="I3" s="317"/>
      <c r="J3" s="317"/>
      <c r="K3" s="318"/>
    </row>
    <row r="4" s="1" customFormat="1" ht="25.5" customHeight="1">
      <c r="B4" s="319"/>
      <c r="C4" s="320" t="s">
        <v>1352</v>
      </c>
      <c r="D4" s="320"/>
      <c r="E4" s="320"/>
      <c r="F4" s="320"/>
      <c r="G4" s="320"/>
      <c r="H4" s="320"/>
      <c r="I4" s="320"/>
      <c r="J4" s="320"/>
      <c r="K4" s="321"/>
    </row>
    <row r="5" s="1" customFormat="1" ht="5.25" customHeight="1">
      <c r="B5" s="319"/>
      <c r="C5" s="322"/>
      <c r="D5" s="322"/>
      <c r="E5" s="322"/>
      <c r="F5" s="322"/>
      <c r="G5" s="322"/>
      <c r="H5" s="322"/>
      <c r="I5" s="322"/>
      <c r="J5" s="322"/>
      <c r="K5" s="321"/>
    </row>
    <row r="6" s="1" customFormat="1" ht="15" customHeight="1">
      <c r="B6" s="319"/>
      <c r="C6" s="323" t="s">
        <v>1353</v>
      </c>
      <c r="D6" s="323"/>
      <c r="E6" s="323"/>
      <c r="F6" s="323"/>
      <c r="G6" s="323"/>
      <c r="H6" s="323"/>
      <c r="I6" s="323"/>
      <c r="J6" s="323"/>
      <c r="K6" s="321"/>
    </row>
    <row r="7" s="1" customFormat="1" ht="15" customHeight="1">
      <c r="B7" s="324"/>
      <c r="C7" s="323" t="s">
        <v>1354</v>
      </c>
      <c r="D7" s="323"/>
      <c r="E7" s="323"/>
      <c r="F7" s="323"/>
      <c r="G7" s="323"/>
      <c r="H7" s="323"/>
      <c r="I7" s="323"/>
      <c r="J7" s="323"/>
      <c r="K7" s="321"/>
    </row>
    <row r="8" s="1" customFormat="1" ht="12.75" customHeight="1">
      <c r="B8" s="324"/>
      <c r="C8" s="323"/>
      <c r="D8" s="323"/>
      <c r="E8" s="323"/>
      <c r="F8" s="323"/>
      <c r="G8" s="323"/>
      <c r="H8" s="323"/>
      <c r="I8" s="323"/>
      <c r="J8" s="323"/>
      <c r="K8" s="321"/>
    </row>
    <row r="9" s="1" customFormat="1" ht="15" customHeight="1">
      <c r="B9" s="324"/>
      <c r="C9" s="323" t="s">
        <v>1355</v>
      </c>
      <c r="D9" s="323"/>
      <c r="E9" s="323"/>
      <c r="F9" s="323"/>
      <c r="G9" s="323"/>
      <c r="H9" s="323"/>
      <c r="I9" s="323"/>
      <c r="J9" s="323"/>
      <c r="K9" s="321"/>
    </row>
    <row r="10" s="1" customFormat="1" ht="15" customHeight="1">
      <c r="B10" s="324"/>
      <c r="C10" s="323"/>
      <c r="D10" s="323" t="s">
        <v>1356</v>
      </c>
      <c r="E10" s="323"/>
      <c r="F10" s="323"/>
      <c r="G10" s="323"/>
      <c r="H10" s="323"/>
      <c r="I10" s="323"/>
      <c r="J10" s="323"/>
      <c r="K10" s="321"/>
    </row>
    <row r="11" s="1" customFormat="1" ht="15" customHeight="1">
      <c r="B11" s="324"/>
      <c r="C11" s="325"/>
      <c r="D11" s="323" t="s">
        <v>1357</v>
      </c>
      <c r="E11" s="323"/>
      <c r="F11" s="323"/>
      <c r="G11" s="323"/>
      <c r="H11" s="323"/>
      <c r="I11" s="323"/>
      <c r="J11" s="323"/>
      <c r="K11" s="321"/>
    </row>
    <row r="12" s="1" customFormat="1" ht="15" customHeight="1">
      <c r="B12" s="324"/>
      <c r="C12" s="325"/>
      <c r="D12" s="323"/>
      <c r="E12" s="323"/>
      <c r="F12" s="323"/>
      <c r="G12" s="323"/>
      <c r="H12" s="323"/>
      <c r="I12" s="323"/>
      <c r="J12" s="323"/>
      <c r="K12" s="321"/>
    </row>
    <row r="13" s="1" customFormat="1" ht="15" customHeight="1">
      <c r="B13" s="324"/>
      <c r="C13" s="325"/>
      <c r="D13" s="326" t="s">
        <v>1358</v>
      </c>
      <c r="E13" s="323"/>
      <c r="F13" s="323"/>
      <c r="G13" s="323"/>
      <c r="H13" s="323"/>
      <c r="I13" s="323"/>
      <c r="J13" s="323"/>
      <c r="K13" s="321"/>
    </row>
    <row r="14" s="1" customFormat="1" ht="12.75" customHeight="1">
      <c r="B14" s="324"/>
      <c r="C14" s="325"/>
      <c r="D14" s="325"/>
      <c r="E14" s="325"/>
      <c r="F14" s="325"/>
      <c r="G14" s="325"/>
      <c r="H14" s="325"/>
      <c r="I14" s="325"/>
      <c r="J14" s="325"/>
      <c r="K14" s="321"/>
    </row>
    <row r="15" s="1" customFormat="1" ht="15" customHeight="1">
      <c r="B15" s="324"/>
      <c r="C15" s="325"/>
      <c r="D15" s="323" t="s">
        <v>1359</v>
      </c>
      <c r="E15" s="323"/>
      <c r="F15" s="323"/>
      <c r="G15" s="323"/>
      <c r="H15" s="323"/>
      <c r="I15" s="323"/>
      <c r="J15" s="323"/>
      <c r="K15" s="321"/>
    </row>
    <row r="16" s="1" customFormat="1" ht="15" customHeight="1">
      <c r="B16" s="324"/>
      <c r="C16" s="325"/>
      <c r="D16" s="323" t="s">
        <v>1360</v>
      </c>
      <c r="E16" s="323"/>
      <c r="F16" s="323"/>
      <c r="G16" s="323"/>
      <c r="H16" s="323"/>
      <c r="I16" s="323"/>
      <c r="J16" s="323"/>
      <c r="K16" s="321"/>
    </row>
    <row r="17" s="1" customFormat="1" ht="15" customHeight="1">
      <c r="B17" s="324"/>
      <c r="C17" s="325"/>
      <c r="D17" s="323" t="s">
        <v>1361</v>
      </c>
      <c r="E17" s="323"/>
      <c r="F17" s="323"/>
      <c r="G17" s="323"/>
      <c r="H17" s="323"/>
      <c r="I17" s="323"/>
      <c r="J17" s="323"/>
      <c r="K17" s="321"/>
    </row>
    <row r="18" s="1" customFormat="1" ht="15" customHeight="1">
      <c r="B18" s="324"/>
      <c r="C18" s="325"/>
      <c r="D18" s="325"/>
      <c r="E18" s="327" t="s">
        <v>79</v>
      </c>
      <c r="F18" s="323" t="s">
        <v>1362</v>
      </c>
      <c r="G18" s="323"/>
      <c r="H18" s="323"/>
      <c r="I18" s="323"/>
      <c r="J18" s="323"/>
      <c r="K18" s="321"/>
    </row>
    <row r="19" s="1" customFormat="1" ht="15" customHeight="1">
      <c r="B19" s="324"/>
      <c r="C19" s="325"/>
      <c r="D19" s="325"/>
      <c r="E19" s="327" t="s">
        <v>1363</v>
      </c>
      <c r="F19" s="323" t="s">
        <v>1364</v>
      </c>
      <c r="G19" s="323"/>
      <c r="H19" s="323"/>
      <c r="I19" s="323"/>
      <c r="J19" s="323"/>
      <c r="K19" s="321"/>
    </row>
    <row r="20" s="1" customFormat="1" ht="15" customHeight="1">
      <c r="B20" s="324"/>
      <c r="C20" s="325"/>
      <c r="D20" s="325"/>
      <c r="E20" s="327" t="s">
        <v>1365</v>
      </c>
      <c r="F20" s="323" t="s">
        <v>1366</v>
      </c>
      <c r="G20" s="323"/>
      <c r="H20" s="323"/>
      <c r="I20" s="323"/>
      <c r="J20" s="323"/>
      <c r="K20" s="321"/>
    </row>
    <row r="21" s="1" customFormat="1" ht="15" customHeight="1">
      <c r="B21" s="324"/>
      <c r="C21" s="325"/>
      <c r="D21" s="325"/>
      <c r="E21" s="327" t="s">
        <v>96</v>
      </c>
      <c r="F21" s="323" t="s">
        <v>1367</v>
      </c>
      <c r="G21" s="323"/>
      <c r="H21" s="323"/>
      <c r="I21" s="323"/>
      <c r="J21" s="323"/>
      <c r="K21" s="321"/>
    </row>
    <row r="22" s="1" customFormat="1" ht="15" customHeight="1">
      <c r="B22" s="324"/>
      <c r="C22" s="325"/>
      <c r="D22" s="325"/>
      <c r="E22" s="327" t="s">
        <v>1368</v>
      </c>
      <c r="F22" s="323" t="s">
        <v>1369</v>
      </c>
      <c r="G22" s="323"/>
      <c r="H22" s="323"/>
      <c r="I22" s="323"/>
      <c r="J22" s="323"/>
      <c r="K22" s="321"/>
    </row>
    <row r="23" s="1" customFormat="1" ht="15" customHeight="1">
      <c r="B23" s="324"/>
      <c r="C23" s="325"/>
      <c r="D23" s="325"/>
      <c r="E23" s="327" t="s">
        <v>88</v>
      </c>
      <c r="F23" s="323" t="s">
        <v>1370</v>
      </c>
      <c r="G23" s="323"/>
      <c r="H23" s="323"/>
      <c r="I23" s="323"/>
      <c r="J23" s="323"/>
      <c r="K23" s="321"/>
    </row>
    <row r="24" s="1" customFormat="1" ht="12.75" customHeight="1">
      <c r="B24" s="324"/>
      <c r="C24" s="325"/>
      <c r="D24" s="325"/>
      <c r="E24" s="325"/>
      <c r="F24" s="325"/>
      <c r="G24" s="325"/>
      <c r="H24" s="325"/>
      <c r="I24" s="325"/>
      <c r="J24" s="325"/>
      <c r="K24" s="321"/>
    </row>
    <row r="25" s="1" customFormat="1" ht="15" customHeight="1">
      <c r="B25" s="324"/>
      <c r="C25" s="323" t="s">
        <v>1371</v>
      </c>
      <c r="D25" s="323"/>
      <c r="E25" s="323"/>
      <c r="F25" s="323"/>
      <c r="G25" s="323"/>
      <c r="H25" s="323"/>
      <c r="I25" s="323"/>
      <c r="J25" s="323"/>
      <c r="K25" s="321"/>
    </row>
    <row r="26" s="1" customFormat="1" ht="15" customHeight="1">
      <c r="B26" s="324"/>
      <c r="C26" s="323" t="s">
        <v>1372</v>
      </c>
      <c r="D26" s="323"/>
      <c r="E26" s="323"/>
      <c r="F26" s="323"/>
      <c r="G26" s="323"/>
      <c r="H26" s="323"/>
      <c r="I26" s="323"/>
      <c r="J26" s="323"/>
      <c r="K26" s="321"/>
    </row>
    <row r="27" s="1" customFormat="1" ht="15" customHeight="1">
      <c r="B27" s="324"/>
      <c r="C27" s="323"/>
      <c r="D27" s="323" t="s">
        <v>1373</v>
      </c>
      <c r="E27" s="323"/>
      <c r="F27" s="323"/>
      <c r="G27" s="323"/>
      <c r="H27" s="323"/>
      <c r="I27" s="323"/>
      <c r="J27" s="323"/>
      <c r="K27" s="321"/>
    </row>
    <row r="28" s="1" customFormat="1" ht="15" customHeight="1">
      <c r="B28" s="324"/>
      <c r="C28" s="325"/>
      <c r="D28" s="323" t="s">
        <v>1374</v>
      </c>
      <c r="E28" s="323"/>
      <c r="F28" s="323"/>
      <c r="G28" s="323"/>
      <c r="H28" s="323"/>
      <c r="I28" s="323"/>
      <c r="J28" s="323"/>
      <c r="K28" s="321"/>
    </row>
    <row r="29" s="1" customFormat="1" ht="12.75" customHeight="1">
      <c r="B29" s="324"/>
      <c r="C29" s="325"/>
      <c r="D29" s="325"/>
      <c r="E29" s="325"/>
      <c r="F29" s="325"/>
      <c r="G29" s="325"/>
      <c r="H29" s="325"/>
      <c r="I29" s="325"/>
      <c r="J29" s="325"/>
      <c r="K29" s="321"/>
    </row>
    <row r="30" s="1" customFormat="1" ht="15" customHeight="1">
      <c r="B30" s="324"/>
      <c r="C30" s="325"/>
      <c r="D30" s="323" t="s">
        <v>1375</v>
      </c>
      <c r="E30" s="323"/>
      <c r="F30" s="323"/>
      <c r="G30" s="323"/>
      <c r="H30" s="323"/>
      <c r="I30" s="323"/>
      <c r="J30" s="323"/>
      <c r="K30" s="321"/>
    </row>
    <row r="31" s="1" customFormat="1" ht="15" customHeight="1">
      <c r="B31" s="324"/>
      <c r="C31" s="325"/>
      <c r="D31" s="323" t="s">
        <v>1376</v>
      </c>
      <c r="E31" s="323"/>
      <c r="F31" s="323"/>
      <c r="G31" s="323"/>
      <c r="H31" s="323"/>
      <c r="I31" s="323"/>
      <c r="J31" s="323"/>
      <c r="K31" s="321"/>
    </row>
    <row r="32" s="1" customFormat="1" ht="12.75" customHeight="1">
      <c r="B32" s="324"/>
      <c r="C32" s="325"/>
      <c r="D32" s="325"/>
      <c r="E32" s="325"/>
      <c r="F32" s="325"/>
      <c r="G32" s="325"/>
      <c r="H32" s="325"/>
      <c r="I32" s="325"/>
      <c r="J32" s="325"/>
      <c r="K32" s="321"/>
    </row>
    <row r="33" s="1" customFormat="1" ht="15" customHeight="1">
      <c r="B33" s="324"/>
      <c r="C33" s="325"/>
      <c r="D33" s="323" t="s">
        <v>1377</v>
      </c>
      <c r="E33" s="323"/>
      <c r="F33" s="323"/>
      <c r="G33" s="323"/>
      <c r="H33" s="323"/>
      <c r="I33" s="323"/>
      <c r="J33" s="323"/>
      <c r="K33" s="321"/>
    </row>
    <row r="34" s="1" customFormat="1" ht="15" customHeight="1">
      <c r="B34" s="324"/>
      <c r="C34" s="325"/>
      <c r="D34" s="323" t="s">
        <v>1378</v>
      </c>
      <c r="E34" s="323"/>
      <c r="F34" s="323"/>
      <c r="G34" s="323"/>
      <c r="H34" s="323"/>
      <c r="I34" s="323"/>
      <c r="J34" s="323"/>
      <c r="K34" s="321"/>
    </row>
    <row r="35" s="1" customFormat="1" ht="15" customHeight="1">
      <c r="B35" s="324"/>
      <c r="C35" s="325"/>
      <c r="D35" s="323" t="s">
        <v>1379</v>
      </c>
      <c r="E35" s="323"/>
      <c r="F35" s="323"/>
      <c r="G35" s="323"/>
      <c r="H35" s="323"/>
      <c r="I35" s="323"/>
      <c r="J35" s="323"/>
      <c r="K35" s="321"/>
    </row>
    <row r="36" s="1" customFormat="1" ht="15" customHeight="1">
      <c r="B36" s="324"/>
      <c r="C36" s="325"/>
      <c r="D36" s="323"/>
      <c r="E36" s="326" t="s">
        <v>143</v>
      </c>
      <c r="F36" s="323"/>
      <c r="G36" s="323" t="s">
        <v>1380</v>
      </c>
      <c r="H36" s="323"/>
      <c r="I36" s="323"/>
      <c r="J36" s="323"/>
      <c r="K36" s="321"/>
    </row>
    <row r="37" s="1" customFormat="1" ht="30.75" customHeight="1">
      <c r="B37" s="324"/>
      <c r="C37" s="325"/>
      <c r="D37" s="323"/>
      <c r="E37" s="326" t="s">
        <v>1381</v>
      </c>
      <c r="F37" s="323"/>
      <c r="G37" s="323" t="s">
        <v>1382</v>
      </c>
      <c r="H37" s="323"/>
      <c r="I37" s="323"/>
      <c r="J37" s="323"/>
      <c r="K37" s="321"/>
    </row>
    <row r="38" s="1" customFormat="1" ht="15" customHeight="1">
      <c r="B38" s="324"/>
      <c r="C38" s="325"/>
      <c r="D38" s="323"/>
      <c r="E38" s="326" t="s">
        <v>53</v>
      </c>
      <c r="F38" s="323"/>
      <c r="G38" s="323" t="s">
        <v>1383</v>
      </c>
      <c r="H38" s="323"/>
      <c r="I38" s="323"/>
      <c r="J38" s="323"/>
      <c r="K38" s="321"/>
    </row>
    <row r="39" s="1" customFormat="1" ht="15" customHeight="1">
      <c r="B39" s="324"/>
      <c r="C39" s="325"/>
      <c r="D39" s="323"/>
      <c r="E39" s="326" t="s">
        <v>54</v>
      </c>
      <c r="F39" s="323"/>
      <c r="G39" s="323" t="s">
        <v>1384</v>
      </c>
      <c r="H39" s="323"/>
      <c r="I39" s="323"/>
      <c r="J39" s="323"/>
      <c r="K39" s="321"/>
    </row>
    <row r="40" s="1" customFormat="1" ht="15" customHeight="1">
      <c r="B40" s="324"/>
      <c r="C40" s="325"/>
      <c r="D40" s="323"/>
      <c r="E40" s="326" t="s">
        <v>144</v>
      </c>
      <c r="F40" s="323"/>
      <c r="G40" s="323" t="s">
        <v>1385</v>
      </c>
      <c r="H40" s="323"/>
      <c r="I40" s="323"/>
      <c r="J40" s="323"/>
      <c r="K40" s="321"/>
    </row>
    <row r="41" s="1" customFormat="1" ht="15" customHeight="1">
      <c r="B41" s="324"/>
      <c r="C41" s="325"/>
      <c r="D41" s="323"/>
      <c r="E41" s="326" t="s">
        <v>145</v>
      </c>
      <c r="F41" s="323"/>
      <c r="G41" s="323" t="s">
        <v>1386</v>
      </c>
      <c r="H41" s="323"/>
      <c r="I41" s="323"/>
      <c r="J41" s="323"/>
      <c r="K41" s="321"/>
    </row>
    <row r="42" s="1" customFormat="1" ht="15" customHeight="1">
      <c r="B42" s="324"/>
      <c r="C42" s="325"/>
      <c r="D42" s="323"/>
      <c r="E42" s="326" t="s">
        <v>1387</v>
      </c>
      <c r="F42" s="323"/>
      <c r="G42" s="323" t="s">
        <v>1388</v>
      </c>
      <c r="H42" s="323"/>
      <c r="I42" s="323"/>
      <c r="J42" s="323"/>
      <c r="K42" s="321"/>
    </row>
    <row r="43" s="1" customFormat="1" ht="15" customHeight="1">
      <c r="B43" s="324"/>
      <c r="C43" s="325"/>
      <c r="D43" s="323"/>
      <c r="E43" s="326"/>
      <c r="F43" s="323"/>
      <c r="G43" s="323" t="s">
        <v>1389</v>
      </c>
      <c r="H43" s="323"/>
      <c r="I43" s="323"/>
      <c r="J43" s="323"/>
      <c r="K43" s="321"/>
    </row>
    <row r="44" s="1" customFormat="1" ht="15" customHeight="1">
      <c r="B44" s="324"/>
      <c r="C44" s="325"/>
      <c r="D44" s="323"/>
      <c r="E44" s="326" t="s">
        <v>1390</v>
      </c>
      <c r="F44" s="323"/>
      <c r="G44" s="323" t="s">
        <v>1391</v>
      </c>
      <c r="H44" s="323"/>
      <c r="I44" s="323"/>
      <c r="J44" s="323"/>
      <c r="K44" s="321"/>
    </row>
    <row r="45" s="1" customFormat="1" ht="15" customHeight="1">
      <c r="B45" s="324"/>
      <c r="C45" s="325"/>
      <c r="D45" s="323"/>
      <c r="E45" s="326" t="s">
        <v>147</v>
      </c>
      <c r="F45" s="323"/>
      <c r="G45" s="323" t="s">
        <v>1392</v>
      </c>
      <c r="H45" s="323"/>
      <c r="I45" s="323"/>
      <c r="J45" s="323"/>
      <c r="K45" s="321"/>
    </row>
    <row r="46" s="1" customFormat="1" ht="12.75" customHeight="1">
      <c r="B46" s="324"/>
      <c r="C46" s="325"/>
      <c r="D46" s="323"/>
      <c r="E46" s="323"/>
      <c r="F46" s="323"/>
      <c r="G46" s="323"/>
      <c r="H46" s="323"/>
      <c r="I46" s="323"/>
      <c r="J46" s="323"/>
      <c r="K46" s="321"/>
    </row>
    <row r="47" s="1" customFormat="1" ht="15" customHeight="1">
      <c r="B47" s="324"/>
      <c r="C47" s="325"/>
      <c r="D47" s="323" t="s">
        <v>1393</v>
      </c>
      <c r="E47" s="323"/>
      <c r="F47" s="323"/>
      <c r="G47" s="323"/>
      <c r="H47" s="323"/>
      <c r="I47" s="323"/>
      <c r="J47" s="323"/>
      <c r="K47" s="321"/>
    </row>
    <row r="48" s="1" customFormat="1" ht="15" customHeight="1">
      <c r="B48" s="324"/>
      <c r="C48" s="325"/>
      <c r="D48" s="325"/>
      <c r="E48" s="323" t="s">
        <v>1394</v>
      </c>
      <c r="F48" s="323"/>
      <c r="G48" s="323"/>
      <c r="H48" s="323"/>
      <c r="I48" s="323"/>
      <c r="J48" s="323"/>
      <c r="K48" s="321"/>
    </row>
    <row r="49" s="1" customFormat="1" ht="15" customHeight="1">
      <c r="B49" s="324"/>
      <c r="C49" s="325"/>
      <c r="D49" s="325"/>
      <c r="E49" s="323" t="s">
        <v>1395</v>
      </c>
      <c r="F49" s="323"/>
      <c r="G49" s="323"/>
      <c r="H49" s="323"/>
      <c r="I49" s="323"/>
      <c r="J49" s="323"/>
      <c r="K49" s="321"/>
    </row>
    <row r="50" s="1" customFormat="1" ht="15" customHeight="1">
      <c r="B50" s="324"/>
      <c r="C50" s="325"/>
      <c r="D50" s="325"/>
      <c r="E50" s="323" t="s">
        <v>1396</v>
      </c>
      <c r="F50" s="323"/>
      <c r="G50" s="323"/>
      <c r="H50" s="323"/>
      <c r="I50" s="323"/>
      <c r="J50" s="323"/>
      <c r="K50" s="321"/>
    </row>
    <row r="51" s="1" customFormat="1" ht="15" customHeight="1">
      <c r="B51" s="324"/>
      <c r="C51" s="325"/>
      <c r="D51" s="323" t="s">
        <v>1397</v>
      </c>
      <c r="E51" s="323"/>
      <c r="F51" s="323"/>
      <c r="G51" s="323"/>
      <c r="H51" s="323"/>
      <c r="I51" s="323"/>
      <c r="J51" s="323"/>
      <c r="K51" s="321"/>
    </row>
    <row r="52" s="1" customFormat="1" ht="25.5" customHeight="1">
      <c r="B52" s="319"/>
      <c r="C52" s="320" t="s">
        <v>1398</v>
      </c>
      <c r="D52" s="320"/>
      <c r="E52" s="320"/>
      <c r="F52" s="320"/>
      <c r="G52" s="320"/>
      <c r="H52" s="320"/>
      <c r="I52" s="320"/>
      <c r="J52" s="320"/>
      <c r="K52" s="321"/>
    </row>
    <row r="53" s="1" customFormat="1" ht="5.25" customHeight="1">
      <c r="B53" s="319"/>
      <c r="C53" s="322"/>
      <c r="D53" s="322"/>
      <c r="E53" s="322"/>
      <c r="F53" s="322"/>
      <c r="G53" s="322"/>
      <c r="H53" s="322"/>
      <c r="I53" s="322"/>
      <c r="J53" s="322"/>
      <c r="K53" s="321"/>
    </row>
    <row r="54" s="1" customFormat="1" ht="15" customHeight="1">
      <c r="B54" s="319"/>
      <c r="C54" s="323" t="s">
        <v>1399</v>
      </c>
      <c r="D54" s="323"/>
      <c r="E54" s="323"/>
      <c r="F54" s="323"/>
      <c r="G54" s="323"/>
      <c r="H54" s="323"/>
      <c r="I54" s="323"/>
      <c r="J54" s="323"/>
      <c r="K54" s="321"/>
    </row>
    <row r="55" s="1" customFormat="1" ht="15" customHeight="1">
      <c r="B55" s="319"/>
      <c r="C55" s="323" t="s">
        <v>1400</v>
      </c>
      <c r="D55" s="323"/>
      <c r="E55" s="323"/>
      <c r="F55" s="323"/>
      <c r="G55" s="323"/>
      <c r="H55" s="323"/>
      <c r="I55" s="323"/>
      <c r="J55" s="323"/>
      <c r="K55" s="321"/>
    </row>
    <row r="56" s="1" customFormat="1" ht="12.75" customHeight="1">
      <c r="B56" s="319"/>
      <c r="C56" s="323"/>
      <c r="D56" s="323"/>
      <c r="E56" s="323"/>
      <c r="F56" s="323"/>
      <c r="G56" s="323"/>
      <c r="H56" s="323"/>
      <c r="I56" s="323"/>
      <c r="J56" s="323"/>
      <c r="K56" s="321"/>
    </row>
    <row r="57" s="1" customFormat="1" ht="15" customHeight="1">
      <c r="B57" s="319"/>
      <c r="C57" s="323" t="s">
        <v>1401</v>
      </c>
      <c r="D57" s="323"/>
      <c r="E57" s="323"/>
      <c r="F57" s="323"/>
      <c r="G57" s="323"/>
      <c r="H57" s="323"/>
      <c r="I57" s="323"/>
      <c r="J57" s="323"/>
      <c r="K57" s="321"/>
    </row>
    <row r="58" s="1" customFormat="1" ht="15" customHeight="1">
      <c r="B58" s="319"/>
      <c r="C58" s="325"/>
      <c r="D58" s="323" t="s">
        <v>1402</v>
      </c>
      <c r="E58" s="323"/>
      <c r="F58" s="323"/>
      <c r="G58" s="323"/>
      <c r="H58" s="323"/>
      <c r="I58" s="323"/>
      <c r="J58" s="323"/>
      <c r="K58" s="321"/>
    </row>
    <row r="59" s="1" customFormat="1" ht="15" customHeight="1">
      <c r="B59" s="319"/>
      <c r="C59" s="325"/>
      <c r="D59" s="323" t="s">
        <v>1403</v>
      </c>
      <c r="E59" s="323"/>
      <c r="F59" s="323"/>
      <c r="G59" s="323"/>
      <c r="H59" s="323"/>
      <c r="I59" s="323"/>
      <c r="J59" s="323"/>
      <c r="K59" s="321"/>
    </row>
    <row r="60" s="1" customFormat="1" ht="15" customHeight="1">
      <c r="B60" s="319"/>
      <c r="C60" s="325"/>
      <c r="D60" s="323" t="s">
        <v>1404</v>
      </c>
      <c r="E60" s="323"/>
      <c r="F60" s="323"/>
      <c r="G60" s="323"/>
      <c r="H60" s="323"/>
      <c r="I60" s="323"/>
      <c r="J60" s="323"/>
      <c r="K60" s="321"/>
    </row>
    <row r="61" s="1" customFormat="1" ht="15" customHeight="1">
      <c r="B61" s="319"/>
      <c r="C61" s="325"/>
      <c r="D61" s="323" t="s">
        <v>1405</v>
      </c>
      <c r="E61" s="323"/>
      <c r="F61" s="323"/>
      <c r="G61" s="323"/>
      <c r="H61" s="323"/>
      <c r="I61" s="323"/>
      <c r="J61" s="323"/>
      <c r="K61" s="321"/>
    </row>
    <row r="62" s="1" customFormat="1" ht="15" customHeight="1">
      <c r="B62" s="319"/>
      <c r="C62" s="325"/>
      <c r="D62" s="328" t="s">
        <v>1406</v>
      </c>
      <c r="E62" s="328"/>
      <c r="F62" s="328"/>
      <c r="G62" s="328"/>
      <c r="H62" s="328"/>
      <c r="I62" s="328"/>
      <c r="J62" s="328"/>
      <c r="K62" s="321"/>
    </row>
    <row r="63" s="1" customFormat="1" ht="15" customHeight="1">
      <c r="B63" s="319"/>
      <c r="C63" s="325"/>
      <c r="D63" s="323" t="s">
        <v>1407</v>
      </c>
      <c r="E63" s="323"/>
      <c r="F63" s="323"/>
      <c r="G63" s="323"/>
      <c r="H63" s="323"/>
      <c r="I63" s="323"/>
      <c r="J63" s="323"/>
      <c r="K63" s="321"/>
    </row>
    <row r="64" s="1" customFormat="1" ht="12.75" customHeight="1">
      <c r="B64" s="319"/>
      <c r="C64" s="325"/>
      <c r="D64" s="325"/>
      <c r="E64" s="329"/>
      <c r="F64" s="325"/>
      <c r="G64" s="325"/>
      <c r="H64" s="325"/>
      <c r="I64" s="325"/>
      <c r="J64" s="325"/>
      <c r="K64" s="321"/>
    </row>
    <row r="65" s="1" customFormat="1" ht="15" customHeight="1">
      <c r="B65" s="319"/>
      <c r="C65" s="325"/>
      <c r="D65" s="323" t="s">
        <v>1408</v>
      </c>
      <c r="E65" s="323"/>
      <c r="F65" s="323"/>
      <c r="G65" s="323"/>
      <c r="H65" s="323"/>
      <c r="I65" s="323"/>
      <c r="J65" s="323"/>
      <c r="K65" s="321"/>
    </row>
    <row r="66" s="1" customFormat="1" ht="15" customHeight="1">
      <c r="B66" s="319"/>
      <c r="C66" s="325"/>
      <c r="D66" s="328" t="s">
        <v>1409</v>
      </c>
      <c r="E66" s="328"/>
      <c r="F66" s="328"/>
      <c r="G66" s="328"/>
      <c r="H66" s="328"/>
      <c r="I66" s="328"/>
      <c r="J66" s="328"/>
      <c r="K66" s="321"/>
    </row>
    <row r="67" s="1" customFormat="1" ht="15" customHeight="1">
      <c r="B67" s="319"/>
      <c r="C67" s="325"/>
      <c r="D67" s="323" t="s">
        <v>1410</v>
      </c>
      <c r="E67" s="323"/>
      <c r="F67" s="323"/>
      <c r="G67" s="323"/>
      <c r="H67" s="323"/>
      <c r="I67" s="323"/>
      <c r="J67" s="323"/>
      <c r="K67" s="321"/>
    </row>
    <row r="68" s="1" customFormat="1" ht="15" customHeight="1">
      <c r="B68" s="319"/>
      <c r="C68" s="325"/>
      <c r="D68" s="323" t="s">
        <v>1411</v>
      </c>
      <c r="E68" s="323"/>
      <c r="F68" s="323"/>
      <c r="G68" s="323"/>
      <c r="H68" s="323"/>
      <c r="I68" s="323"/>
      <c r="J68" s="323"/>
      <c r="K68" s="321"/>
    </row>
    <row r="69" s="1" customFormat="1" ht="15" customHeight="1">
      <c r="B69" s="319"/>
      <c r="C69" s="325"/>
      <c r="D69" s="323" t="s">
        <v>1412</v>
      </c>
      <c r="E69" s="323"/>
      <c r="F69" s="323"/>
      <c r="G69" s="323"/>
      <c r="H69" s="323"/>
      <c r="I69" s="323"/>
      <c r="J69" s="323"/>
      <c r="K69" s="321"/>
    </row>
    <row r="70" s="1" customFormat="1" ht="15" customHeight="1">
      <c r="B70" s="319"/>
      <c r="C70" s="325"/>
      <c r="D70" s="323" t="s">
        <v>1413</v>
      </c>
      <c r="E70" s="323"/>
      <c r="F70" s="323"/>
      <c r="G70" s="323"/>
      <c r="H70" s="323"/>
      <c r="I70" s="323"/>
      <c r="J70" s="323"/>
      <c r="K70" s="321"/>
    </row>
    <row r="71" s="1" customFormat="1" ht="12.75" customHeight="1">
      <c r="B71" s="330"/>
      <c r="C71" s="331"/>
      <c r="D71" s="331"/>
      <c r="E71" s="331"/>
      <c r="F71" s="331"/>
      <c r="G71" s="331"/>
      <c r="H71" s="331"/>
      <c r="I71" s="331"/>
      <c r="J71" s="331"/>
      <c r="K71" s="332"/>
    </row>
    <row r="72" s="1" customFormat="1" ht="18.75" customHeight="1">
      <c r="B72" s="333"/>
      <c r="C72" s="333"/>
      <c r="D72" s="333"/>
      <c r="E72" s="333"/>
      <c r="F72" s="333"/>
      <c r="G72" s="333"/>
      <c r="H72" s="333"/>
      <c r="I72" s="333"/>
      <c r="J72" s="333"/>
      <c r="K72" s="334"/>
    </row>
    <row r="73" s="1" customFormat="1" ht="18.75" customHeight="1">
      <c r="B73" s="334"/>
      <c r="C73" s="334"/>
      <c r="D73" s="334"/>
      <c r="E73" s="334"/>
      <c r="F73" s="334"/>
      <c r="G73" s="334"/>
      <c r="H73" s="334"/>
      <c r="I73" s="334"/>
      <c r="J73" s="334"/>
      <c r="K73" s="334"/>
    </row>
    <row r="74" s="1" customFormat="1" ht="7.5" customHeight="1">
      <c r="B74" s="335"/>
      <c r="C74" s="336"/>
      <c r="D74" s="336"/>
      <c r="E74" s="336"/>
      <c r="F74" s="336"/>
      <c r="G74" s="336"/>
      <c r="H74" s="336"/>
      <c r="I74" s="336"/>
      <c r="J74" s="336"/>
      <c r="K74" s="337"/>
    </row>
    <row r="75" s="1" customFormat="1" ht="45" customHeight="1">
      <c r="B75" s="338"/>
      <c r="C75" s="339" t="s">
        <v>1414</v>
      </c>
      <c r="D75" s="339"/>
      <c r="E75" s="339"/>
      <c r="F75" s="339"/>
      <c r="G75" s="339"/>
      <c r="H75" s="339"/>
      <c r="I75" s="339"/>
      <c r="J75" s="339"/>
      <c r="K75" s="340"/>
    </row>
    <row r="76" s="1" customFormat="1" ht="17.25" customHeight="1">
      <c r="B76" s="338"/>
      <c r="C76" s="341" t="s">
        <v>1415</v>
      </c>
      <c r="D76" s="341"/>
      <c r="E76" s="341"/>
      <c r="F76" s="341" t="s">
        <v>1416</v>
      </c>
      <c r="G76" s="342"/>
      <c r="H76" s="341" t="s">
        <v>54</v>
      </c>
      <c r="I76" s="341" t="s">
        <v>57</v>
      </c>
      <c r="J76" s="341" t="s">
        <v>1417</v>
      </c>
      <c r="K76" s="340"/>
    </row>
    <row r="77" s="1" customFormat="1" ht="17.25" customHeight="1">
      <c r="B77" s="338"/>
      <c r="C77" s="343" t="s">
        <v>1418</v>
      </c>
      <c r="D77" s="343"/>
      <c r="E77" s="343"/>
      <c r="F77" s="344" t="s">
        <v>1419</v>
      </c>
      <c r="G77" s="345"/>
      <c r="H77" s="343"/>
      <c r="I77" s="343"/>
      <c r="J77" s="343" t="s">
        <v>1420</v>
      </c>
      <c r="K77" s="340"/>
    </row>
    <row r="78" s="1" customFormat="1" ht="5.25" customHeight="1">
      <c r="B78" s="338"/>
      <c r="C78" s="346"/>
      <c r="D78" s="346"/>
      <c r="E78" s="346"/>
      <c r="F78" s="346"/>
      <c r="G78" s="347"/>
      <c r="H78" s="346"/>
      <c r="I78" s="346"/>
      <c r="J78" s="346"/>
      <c r="K78" s="340"/>
    </row>
    <row r="79" s="1" customFormat="1" ht="15" customHeight="1">
      <c r="B79" s="338"/>
      <c r="C79" s="326" t="s">
        <v>53</v>
      </c>
      <c r="D79" s="348"/>
      <c r="E79" s="348"/>
      <c r="F79" s="349" t="s">
        <v>1421</v>
      </c>
      <c r="G79" s="350"/>
      <c r="H79" s="326" t="s">
        <v>1422</v>
      </c>
      <c r="I79" s="326" t="s">
        <v>1423</v>
      </c>
      <c r="J79" s="326">
        <v>20</v>
      </c>
      <c r="K79" s="340"/>
    </row>
    <row r="80" s="1" customFormat="1" ht="15" customHeight="1">
      <c r="B80" s="338"/>
      <c r="C80" s="326" t="s">
        <v>1424</v>
      </c>
      <c r="D80" s="326"/>
      <c r="E80" s="326"/>
      <c r="F80" s="349" t="s">
        <v>1421</v>
      </c>
      <c r="G80" s="350"/>
      <c r="H80" s="326" t="s">
        <v>1425</v>
      </c>
      <c r="I80" s="326" t="s">
        <v>1423</v>
      </c>
      <c r="J80" s="326">
        <v>120</v>
      </c>
      <c r="K80" s="340"/>
    </row>
    <row r="81" s="1" customFormat="1" ht="15" customHeight="1">
      <c r="B81" s="351"/>
      <c r="C81" s="326" t="s">
        <v>1426</v>
      </c>
      <c r="D81" s="326"/>
      <c r="E81" s="326"/>
      <c r="F81" s="349" t="s">
        <v>1427</v>
      </c>
      <c r="G81" s="350"/>
      <c r="H81" s="326" t="s">
        <v>1428</v>
      </c>
      <c r="I81" s="326" t="s">
        <v>1423</v>
      </c>
      <c r="J81" s="326">
        <v>50</v>
      </c>
      <c r="K81" s="340"/>
    </row>
    <row r="82" s="1" customFormat="1" ht="15" customHeight="1">
      <c r="B82" s="351"/>
      <c r="C82" s="326" t="s">
        <v>1429</v>
      </c>
      <c r="D82" s="326"/>
      <c r="E82" s="326"/>
      <c r="F82" s="349" t="s">
        <v>1421</v>
      </c>
      <c r="G82" s="350"/>
      <c r="H82" s="326" t="s">
        <v>1430</v>
      </c>
      <c r="I82" s="326" t="s">
        <v>1431</v>
      </c>
      <c r="J82" s="326"/>
      <c r="K82" s="340"/>
    </row>
    <row r="83" s="1" customFormat="1" ht="15" customHeight="1">
      <c r="B83" s="351"/>
      <c r="C83" s="352" t="s">
        <v>1432</v>
      </c>
      <c r="D83" s="352"/>
      <c r="E83" s="352"/>
      <c r="F83" s="353" t="s">
        <v>1427</v>
      </c>
      <c r="G83" s="352"/>
      <c r="H83" s="352" t="s">
        <v>1433</v>
      </c>
      <c r="I83" s="352" t="s">
        <v>1423</v>
      </c>
      <c r="J83" s="352">
        <v>15</v>
      </c>
      <c r="K83" s="340"/>
    </row>
    <row r="84" s="1" customFormat="1" ht="15" customHeight="1">
      <c r="B84" s="351"/>
      <c r="C84" s="352" t="s">
        <v>1434</v>
      </c>
      <c r="D84" s="352"/>
      <c r="E84" s="352"/>
      <c r="F84" s="353" t="s">
        <v>1427</v>
      </c>
      <c r="G84" s="352"/>
      <c r="H84" s="352" t="s">
        <v>1435</v>
      </c>
      <c r="I84" s="352" t="s">
        <v>1423</v>
      </c>
      <c r="J84" s="352">
        <v>15</v>
      </c>
      <c r="K84" s="340"/>
    </row>
    <row r="85" s="1" customFormat="1" ht="15" customHeight="1">
      <c r="B85" s="351"/>
      <c r="C85" s="352" t="s">
        <v>1436</v>
      </c>
      <c r="D85" s="352"/>
      <c r="E85" s="352"/>
      <c r="F85" s="353" t="s">
        <v>1427</v>
      </c>
      <c r="G85" s="352"/>
      <c r="H85" s="352" t="s">
        <v>1437</v>
      </c>
      <c r="I85" s="352" t="s">
        <v>1423</v>
      </c>
      <c r="J85" s="352">
        <v>20</v>
      </c>
      <c r="K85" s="340"/>
    </row>
    <row r="86" s="1" customFormat="1" ht="15" customHeight="1">
      <c r="B86" s="351"/>
      <c r="C86" s="352" t="s">
        <v>1438</v>
      </c>
      <c r="D86" s="352"/>
      <c r="E86" s="352"/>
      <c r="F86" s="353" t="s">
        <v>1427</v>
      </c>
      <c r="G86" s="352"/>
      <c r="H86" s="352" t="s">
        <v>1439</v>
      </c>
      <c r="I86" s="352" t="s">
        <v>1423</v>
      </c>
      <c r="J86" s="352">
        <v>20</v>
      </c>
      <c r="K86" s="340"/>
    </row>
    <row r="87" s="1" customFormat="1" ht="15" customHeight="1">
      <c r="B87" s="351"/>
      <c r="C87" s="326" t="s">
        <v>1440</v>
      </c>
      <c r="D87" s="326"/>
      <c r="E87" s="326"/>
      <c r="F87" s="349" t="s">
        <v>1427</v>
      </c>
      <c r="G87" s="350"/>
      <c r="H87" s="326" t="s">
        <v>1441</v>
      </c>
      <c r="I87" s="326" t="s">
        <v>1423</v>
      </c>
      <c r="J87" s="326">
        <v>50</v>
      </c>
      <c r="K87" s="340"/>
    </row>
    <row r="88" s="1" customFormat="1" ht="15" customHeight="1">
      <c r="B88" s="351"/>
      <c r="C88" s="326" t="s">
        <v>1442</v>
      </c>
      <c r="D88" s="326"/>
      <c r="E88" s="326"/>
      <c r="F88" s="349" t="s">
        <v>1427</v>
      </c>
      <c r="G88" s="350"/>
      <c r="H88" s="326" t="s">
        <v>1443</v>
      </c>
      <c r="I88" s="326" t="s">
        <v>1423</v>
      </c>
      <c r="J88" s="326">
        <v>20</v>
      </c>
      <c r="K88" s="340"/>
    </row>
    <row r="89" s="1" customFormat="1" ht="15" customHeight="1">
      <c r="B89" s="351"/>
      <c r="C89" s="326" t="s">
        <v>1444</v>
      </c>
      <c r="D89" s="326"/>
      <c r="E89" s="326"/>
      <c r="F89" s="349" t="s">
        <v>1427</v>
      </c>
      <c r="G89" s="350"/>
      <c r="H89" s="326" t="s">
        <v>1445</v>
      </c>
      <c r="I89" s="326" t="s">
        <v>1423</v>
      </c>
      <c r="J89" s="326">
        <v>20</v>
      </c>
      <c r="K89" s="340"/>
    </row>
    <row r="90" s="1" customFormat="1" ht="15" customHeight="1">
      <c r="B90" s="351"/>
      <c r="C90" s="326" t="s">
        <v>1446</v>
      </c>
      <c r="D90" s="326"/>
      <c r="E90" s="326"/>
      <c r="F90" s="349" t="s">
        <v>1427</v>
      </c>
      <c r="G90" s="350"/>
      <c r="H90" s="326" t="s">
        <v>1447</v>
      </c>
      <c r="I90" s="326" t="s">
        <v>1423</v>
      </c>
      <c r="J90" s="326">
        <v>50</v>
      </c>
      <c r="K90" s="340"/>
    </row>
    <row r="91" s="1" customFormat="1" ht="15" customHeight="1">
      <c r="B91" s="351"/>
      <c r="C91" s="326" t="s">
        <v>1448</v>
      </c>
      <c r="D91" s="326"/>
      <c r="E91" s="326"/>
      <c r="F91" s="349" t="s">
        <v>1427</v>
      </c>
      <c r="G91" s="350"/>
      <c r="H91" s="326" t="s">
        <v>1448</v>
      </c>
      <c r="I91" s="326" t="s">
        <v>1423</v>
      </c>
      <c r="J91" s="326">
        <v>50</v>
      </c>
      <c r="K91" s="340"/>
    </row>
    <row r="92" s="1" customFormat="1" ht="15" customHeight="1">
      <c r="B92" s="351"/>
      <c r="C92" s="326" t="s">
        <v>1449</v>
      </c>
      <c r="D92" s="326"/>
      <c r="E92" s="326"/>
      <c r="F92" s="349" t="s">
        <v>1427</v>
      </c>
      <c r="G92" s="350"/>
      <c r="H92" s="326" t="s">
        <v>1450</v>
      </c>
      <c r="I92" s="326" t="s">
        <v>1423</v>
      </c>
      <c r="J92" s="326">
        <v>255</v>
      </c>
      <c r="K92" s="340"/>
    </row>
    <row r="93" s="1" customFormat="1" ht="15" customHeight="1">
      <c r="B93" s="351"/>
      <c r="C93" s="326" t="s">
        <v>1451</v>
      </c>
      <c r="D93" s="326"/>
      <c r="E93" s="326"/>
      <c r="F93" s="349" t="s">
        <v>1421</v>
      </c>
      <c r="G93" s="350"/>
      <c r="H93" s="326" t="s">
        <v>1452</v>
      </c>
      <c r="I93" s="326" t="s">
        <v>1453</v>
      </c>
      <c r="J93" s="326"/>
      <c r="K93" s="340"/>
    </row>
    <row r="94" s="1" customFormat="1" ht="15" customHeight="1">
      <c r="B94" s="351"/>
      <c r="C94" s="326" t="s">
        <v>1454</v>
      </c>
      <c r="D94" s="326"/>
      <c r="E94" s="326"/>
      <c r="F94" s="349" t="s">
        <v>1421</v>
      </c>
      <c r="G94" s="350"/>
      <c r="H94" s="326" t="s">
        <v>1455</v>
      </c>
      <c r="I94" s="326" t="s">
        <v>1456</v>
      </c>
      <c r="J94" s="326"/>
      <c r="K94" s="340"/>
    </row>
    <row r="95" s="1" customFormat="1" ht="15" customHeight="1">
      <c r="B95" s="351"/>
      <c r="C95" s="326" t="s">
        <v>1457</v>
      </c>
      <c r="D95" s="326"/>
      <c r="E95" s="326"/>
      <c r="F95" s="349" t="s">
        <v>1421</v>
      </c>
      <c r="G95" s="350"/>
      <c r="H95" s="326" t="s">
        <v>1457</v>
      </c>
      <c r="I95" s="326" t="s">
        <v>1456</v>
      </c>
      <c r="J95" s="326"/>
      <c r="K95" s="340"/>
    </row>
    <row r="96" s="1" customFormat="1" ht="15" customHeight="1">
      <c r="B96" s="351"/>
      <c r="C96" s="326" t="s">
        <v>38</v>
      </c>
      <c r="D96" s="326"/>
      <c r="E96" s="326"/>
      <c r="F96" s="349" t="s">
        <v>1421</v>
      </c>
      <c r="G96" s="350"/>
      <c r="H96" s="326" t="s">
        <v>1458</v>
      </c>
      <c r="I96" s="326" t="s">
        <v>1456</v>
      </c>
      <c r="J96" s="326"/>
      <c r="K96" s="340"/>
    </row>
    <row r="97" s="1" customFormat="1" ht="15" customHeight="1">
      <c r="B97" s="351"/>
      <c r="C97" s="326" t="s">
        <v>48</v>
      </c>
      <c r="D97" s="326"/>
      <c r="E97" s="326"/>
      <c r="F97" s="349" t="s">
        <v>1421</v>
      </c>
      <c r="G97" s="350"/>
      <c r="H97" s="326" t="s">
        <v>1459</v>
      </c>
      <c r="I97" s="326" t="s">
        <v>1456</v>
      </c>
      <c r="J97" s="326"/>
      <c r="K97" s="340"/>
    </row>
    <row r="98" s="1" customFormat="1" ht="15" customHeight="1">
      <c r="B98" s="354"/>
      <c r="C98" s="355"/>
      <c r="D98" s="355"/>
      <c r="E98" s="355"/>
      <c r="F98" s="355"/>
      <c r="G98" s="355"/>
      <c r="H98" s="355"/>
      <c r="I98" s="355"/>
      <c r="J98" s="355"/>
      <c r="K98" s="356"/>
    </row>
    <row r="99" s="1" customFormat="1" ht="18.75" customHeight="1">
      <c r="B99" s="357"/>
      <c r="C99" s="358"/>
      <c r="D99" s="358"/>
      <c r="E99" s="358"/>
      <c r="F99" s="358"/>
      <c r="G99" s="358"/>
      <c r="H99" s="358"/>
      <c r="I99" s="358"/>
      <c r="J99" s="358"/>
      <c r="K99" s="357"/>
    </row>
    <row r="100" s="1" customFormat="1" ht="18.75" customHeight="1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</row>
    <row r="101" s="1" customFormat="1" ht="7.5" customHeight="1">
      <c r="B101" s="335"/>
      <c r="C101" s="336"/>
      <c r="D101" s="336"/>
      <c r="E101" s="336"/>
      <c r="F101" s="336"/>
      <c r="G101" s="336"/>
      <c r="H101" s="336"/>
      <c r="I101" s="336"/>
      <c r="J101" s="336"/>
      <c r="K101" s="337"/>
    </row>
    <row r="102" s="1" customFormat="1" ht="45" customHeight="1">
      <c r="B102" s="338"/>
      <c r="C102" s="339" t="s">
        <v>1460</v>
      </c>
      <c r="D102" s="339"/>
      <c r="E102" s="339"/>
      <c r="F102" s="339"/>
      <c r="G102" s="339"/>
      <c r="H102" s="339"/>
      <c r="I102" s="339"/>
      <c r="J102" s="339"/>
      <c r="K102" s="340"/>
    </row>
    <row r="103" s="1" customFormat="1" ht="17.25" customHeight="1">
      <c r="B103" s="338"/>
      <c r="C103" s="341" t="s">
        <v>1415</v>
      </c>
      <c r="D103" s="341"/>
      <c r="E103" s="341"/>
      <c r="F103" s="341" t="s">
        <v>1416</v>
      </c>
      <c r="G103" s="342"/>
      <c r="H103" s="341" t="s">
        <v>54</v>
      </c>
      <c r="I103" s="341" t="s">
        <v>57</v>
      </c>
      <c r="J103" s="341" t="s">
        <v>1417</v>
      </c>
      <c r="K103" s="340"/>
    </row>
    <row r="104" s="1" customFormat="1" ht="17.25" customHeight="1">
      <c r="B104" s="338"/>
      <c r="C104" s="343" t="s">
        <v>1418</v>
      </c>
      <c r="D104" s="343"/>
      <c r="E104" s="343"/>
      <c r="F104" s="344" t="s">
        <v>1419</v>
      </c>
      <c r="G104" s="345"/>
      <c r="H104" s="343"/>
      <c r="I104" s="343"/>
      <c r="J104" s="343" t="s">
        <v>1420</v>
      </c>
      <c r="K104" s="340"/>
    </row>
    <row r="105" s="1" customFormat="1" ht="5.25" customHeight="1">
      <c r="B105" s="338"/>
      <c r="C105" s="341"/>
      <c r="D105" s="341"/>
      <c r="E105" s="341"/>
      <c r="F105" s="341"/>
      <c r="G105" s="359"/>
      <c r="H105" s="341"/>
      <c r="I105" s="341"/>
      <c r="J105" s="341"/>
      <c r="K105" s="340"/>
    </row>
    <row r="106" s="1" customFormat="1" ht="15" customHeight="1">
      <c r="B106" s="338"/>
      <c r="C106" s="326" t="s">
        <v>53</v>
      </c>
      <c r="D106" s="348"/>
      <c r="E106" s="348"/>
      <c r="F106" s="349" t="s">
        <v>1421</v>
      </c>
      <c r="G106" s="326"/>
      <c r="H106" s="326" t="s">
        <v>1461</v>
      </c>
      <c r="I106" s="326" t="s">
        <v>1423</v>
      </c>
      <c r="J106" s="326">
        <v>20</v>
      </c>
      <c r="K106" s="340"/>
    </row>
    <row r="107" s="1" customFormat="1" ht="15" customHeight="1">
      <c r="B107" s="338"/>
      <c r="C107" s="326" t="s">
        <v>1424</v>
      </c>
      <c r="D107" s="326"/>
      <c r="E107" s="326"/>
      <c r="F107" s="349" t="s">
        <v>1421</v>
      </c>
      <c r="G107" s="326"/>
      <c r="H107" s="326" t="s">
        <v>1461</v>
      </c>
      <c r="I107" s="326" t="s">
        <v>1423</v>
      </c>
      <c r="J107" s="326">
        <v>120</v>
      </c>
      <c r="K107" s="340"/>
    </row>
    <row r="108" s="1" customFormat="1" ht="15" customHeight="1">
      <c r="B108" s="351"/>
      <c r="C108" s="326" t="s">
        <v>1426</v>
      </c>
      <c r="D108" s="326"/>
      <c r="E108" s="326"/>
      <c r="F108" s="349" t="s">
        <v>1427</v>
      </c>
      <c r="G108" s="326"/>
      <c r="H108" s="326" t="s">
        <v>1461</v>
      </c>
      <c r="I108" s="326" t="s">
        <v>1423</v>
      </c>
      <c r="J108" s="326">
        <v>50</v>
      </c>
      <c r="K108" s="340"/>
    </row>
    <row r="109" s="1" customFormat="1" ht="15" customHeight="1">
      <c r="B109" s="351"/>
      <c r="C109" s="326" t="s">
        <v>1429</v>
      </c>
      <c r="D109" s="326"/>
      <c r="E109" s="326"/>
      <c r="F109" s="349" t="s">
        <v>1421</v>
      </c>
      <c r="G109" s="326"/>
      <c r="H109" s="326" t="s">
        <v>1461</v>
      </c>
      <c r="I109" s="326" t="s">
        <v>1431</v>
      </c>
      <c r="J109" s="326"/>
      <c r="K109" s="340"/>
    </row>
    <row r="110" s="1" customFormat="1" ht="15" customHeight="1">
      <c r="B110" s="351"/>
      <c r="C110" s="326" t="s">
        <v>1440</v>
      </c>
      <c r="D110" s="326"/>
      <c r="E110" s="326"/>
      <c r="F110" s="349" t="s">
        <v>1427</v>
      </c>
      <c r="G110" s="326"/>
      <c r="H110" s="326" t="s">
        <v>1461</v>
      </c>
      <c r="I110" s="326" t="s">
        <v>1423</v>
      </c>
      <c r="J110" s="326">
        <v>50</v>
      </c>
      <c r="K110" s="340"/>
    </row>
    <row r="111" s="1" customFormat="1" ht="15" customHeight="1">
      <c r="B111" s="351"/>
      <c r="C111" s="326" t="s">
        <v>1448</v>
      </c>
      <c r="D111" s="326"/>
      <c r="E111" s="326"/>
      <c r="F111" s="349" t="s">
        <v>1427</v>
      </c>
      <c r="G111" s="326"/>
      <c r="H111" s="326" t="s">
        <v>1461</v>
      </c>
      <c r="I111" s="326" t="s">
        <v>1423</v>
      </c>
      <c r="J111" s="326">
        <v>50</v>
      </c>
      <c r="K111" s="340"/>
    </row>
    <row r="112" s="1" customFormat="1" ht="15" customHeight="1">
      <c r="B112" s="351"/>
      <c r="C112" s="326" t="s">
        <v>1446</v>
      </c>
      <c r="D112" s="326"/>
      <c r="E112" s="326"/>
      <c r="F112" s="349" t="s">
        <v>1427</v>
      </c>
      <c r="G112" s="326"/>
      <c r="H112" s="326" t="s">
        <v>1461</v>
      </c>
      <c r="I112" s="326" t="s">
        <v>1423</v>
      </c>
      <c r="J112" s="326">
        <v>50</v>
      </c>
      <c r="K112" s="340"/>
    </row>
    <row r="113" s="1" customFormat="1" ht="15" customHeight="1">
      <c r="B113" s="351"/>
      <c r="C113" s="326" t="s">
        <v>53</v>
      </c>
      <c r="D113" s="326"/>
      <c r="E113" s="326"/>
      <c r="F113" s="349" t="s">
        <v>1421</v>
      </c>
      <c r="G113" s="326"/>
      <c r="H113" s="326" t="s">
        <v>1462</v>
      </c>
      <c r="I113" s="326" t="s">
        <v>1423</v>
      </c>
      <c r="J113" s="326">
        <v>20</v>
      </c>
      <c r="K113" s="340"/>
    </row>
    <row r="114" s="1" customFormat="1" ht="15" customHeight="1">
      <c r="B114" s="351"/>
      <c r="C114" s="326" t="s">
        <v>1463</v>
      </c>
      <c r="D114" s="326"/>
      <c r="E114" s="326"/>
      <c r="F114" s="349" t="s">
        <v>1421</v>
      </c>
      <c r="G114" s="326"/>
      <c r="H114" s="326" t="s">
        <v>1464</v>
      </c>
      <c r="I114" s="326" t="s">
        <v>1423</v>
      </c>
      <c r="J114" s="326">
        <v>120</v>
      </c>
      <c r="K114" s="340"/>
    </row>
    <row r="115" s="1" customFormat="1" ht="15" customHeight="1">
      <c r="B115" s="351"/>
      <c r="C115" s="326" t="s">
        <v>38</v>
      </c>
      <c r="D115" s="326"/>
      <c r="E115" s="326"/>
      <c r="F115" s="349" t="s">
        <v>1421</v>
      </c>
      <c r="G115" s="326"/>
      <c r="H115" s="326" t="s">
        <v>1465</v>
      </c>
      <c r="I115" s="326" t="s">
        <v>1456</v>
      </c>
      <c r="J115" s="326"/>
      <c r="K115" s="340"/>
    </row>
    <row r="116" s="1" customFormat="1" ht="15" customHeight="1">
      <c r="B116" s="351"/>
      <c r="C116" s="326" t="s">
        <v>48</v>
      </c>
      <c r="D116" s="326"/>
      <c r="E116" s="326"/>
      <c r="F116" s="349" t="s">
        <v>1421</v>
      </c>
      <c r="G116" s="326"/>
      <c r="H116" s="326" t="s">
        <v>1466</v>
      </c>
      <c r="I116" s="326" t="s">
        <v>1456</v>
      </c>
      <c r="J116" s="326"/>
      <c r="K116" s="340"/>
    </row>
    <row r="117" s="1" customFormat="1" ht="15" customHeight="1">
      <c r="B117" s="351"/>
      <c r="C117" s="326" t="s">
        <v>57</v>
      </c>
      <c r="D117" s="326"/>
      <c r="E117" s="326"/>
      <c r="F117" s="349" t="s">
        <v>1421</v>
      </c>
      <c r="G117" s="326"/>
      <c r="H117" s="326" t="s">
        <v>1467</v>
      </c>
      <c r="I117" s="326" t="s">
        <v>1468</v>
      </c>
      <c r="J117" s="326"/>
      <c r="K117" s="340"/>
    </row>
    <row r="118" s="1" customFormat="1" ht="15" customHeight="1">
      <c r="B118" s="354"/>
      <c r="C118" s="360"/>
      <c r="D118" s="360"/>
      <c r="E118" s="360"/>
      <c r="F118" s="360"/>
      <c r="G118" s="360"/>
      <c r="H118" s="360"/>
      <c r="I118" s="360"/>
      <c r="J118" s="360"/>
      <c r="K118" s="356"/>
    </row>
    <row r="119" s="1" customFormat="1" ht="18.75" customHeight="1">
      <c r="B119" s="361"/>
      <c r="C119" s="362"/>
      <c r="D119" s="362"/>
      <c r="E119" s="362"/>
      <c r="F119" s="363"/>
      <c r="G119" s="362"/>
      <c r="H119" s="362"/>
      <c r="I119" s="362"/>
      <c r="J119" s="362"/>
      <c r="K119" s="361"/>
    </row>
    <row r="120" s="1" customFormat="1" ht="18.75" customHeight="1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</row>
    <row r="121" s="1" customFormat="1" ht="7.5" customHeight="1">
      <c r="B121" s="364"/>
      <c r="C121" s="365"/>
      <c r="D121" s="365"/>
      <c r="E121" s="365"/>
      <c r="F121" s="365"/>
      <c r="G121" s="365"/>
      <c r="H121" s="365"/>
      <c r="I121" s="365"/>
      <c r="J121" s="365"/>
      <c r="K121" s="366"/>
    </row>
    <row r="122" s="1" customFormat="1" ht="45" customHeight="1">
      <c r="B122" s="367"/>
      <c r="C122" s="317" t="s">
        <v>1469</v>
      </c>
      <c r="D122" s="317"/>
      <c r="E122" s="317"/>
      <c r="F122" s="317"/>
      <c r="G122" s="317"/>
      <c r="H122" s="317"/>
      <c r="I122" s="317"/>
      <c r="J122" s="317"/>
      <c r="K122" s="368"/>
    </row>
    <row r="123" s="1" customFormat="1" ht="17.25" customHeight="1">
      <c r="B123" s="369"/>
      <c r="C123" s="341" t="s">
        <v>1415</v>
      </c>
      <c r="D123" s="341"/>
      <c r="E123" s="341"/>
      <c r="F123" s="341" t="s">
        <v>1416</v>
      </c>
      <c r="G123" s="342"/>
      <c r="H123" s="341" t="s">
        <v>54</v>
      </c>
      <c r="I123" s="341" t="s">
        <v>57</v>
      </c>
      <c r="J123" s="341" t="s">
        <v>1417</v>
      </c>
      <c r="K123" s="370"/>
    </row>
    <row r="124" s="1" customFormat="1" ht="17.25" customHeight="1">
      <c r="B124" s="369"/>
      <c r="C124" s="343" t="s">
        <v>1418</v>
      </c>
      <c r="D124" s="343"/>
      <c r="E124" s="343"/>
      <c r="F124" s="344" t="s">
        <v>1419</v>
      </c>
      <c r="G124" s="345"/>
      <c r="H124" s="343"/>
      <c r="I124" s="343"/>
      <c r="J124" s="343" t="s">
        <v>1420</v>
      </c>
      <c r="K124" s="370"/>
    </row>
    <row r="125" s="1" customFormat="1" ht="5.25" customHeight="1">
      <c r="B125" s="371"/>
      <c r="C125" s="346"/>
      <c r="D125" s="346"/>
      <c r="E125" s="346"/>
      <c r="F125" s="346"/>
      <c r="G125" s="372"/>
      <c r="H125" s="346"/>
      <c r="I125" s="346"/>
      <c r="J125" s="346"/>
      <c r="K125" s="373"/>
    </row>
    <row r="126" s="1" customFormat="1" ht="15" customHeight="1">
      <c r="B126" s="371"/>
      <c r="C126" s="326" t="s">
        <v>1424</v>
      </c>
      <c r="D126" s="348"/>
      <c r="E126" s="348"/>
      <c r="F126" s="349" t="s">
        <v>1421</v>
      </c>
      <c r="G126" s="326"/>
      <c r="H126" s="326" t="s">
        <v>1461</v>
      </c>
      <c r="I126" s="326" t="s">
        <v>1423</v>
      </c>
      <c r="J126" s="326">
        <v>120</v>
      </c>
      <c r="K126" s="374"/>
    </row>
    <row r="127" s="1" customFormat="1" ht="15" customHeight="1">
      <c r="B127" s="371"/>
      <c r="C127" s="326" t="s">
        <v>1470</v>
      </c>
      <c r="D127" s="326"/>
      <c r="E127" s="326"/>
      <c r="F127" s="349" t="s">
        <v>1421</v>
      </c>
      <c r="G127" s="326"/>
      <c r="H127" s="326" t="s">
        <v>1471</v>
      </c>
      <c r="I127" s="326" t="s">
        <v>1423</v>
      </c>
      <c r="J127" s="326" t="s">
        <v>1472</v>
      </c>
      <c r="K127" s="374"/>
    </row>
    <row r="128" s="1" customFormat="1" ht="15" customHeight="1">
      <c r="B128" s="371"/>
      <c r="C128" s="326" t="s">
        <v>88</v>
      </c>
      <c r="D128" s="326"/>
      <c r="E128" s="326"/>
      <c r="F128" s="349" t="s">
        <v>1421</v>
      </c>
      <c r="G128" s="326"/>
      <c r="H128" s="326" t="s">
        <v>1473</v>
      </c>
      <c r="I128" s="326" t="s">
        <v>1423</v>
      </c>
      <c r="J128" s="326" t="s">
        <v>1472</v>
      </c>
      <c r="K128" s="374"/>
    </row>
    <row r="129" s="1" customFormat="1" ht="15" customHeight="1">
      <c r="B129" s="371"/>
      <c r="C129" s="326" t="s">
        <v>1432</v>
      </c>
      <c r="D129" s="326"/>
      <c r="E129" s="326"/>
      <c r="F129" s="349" t="s">
        <v>1427</v>
      </c>
      <c r="G129" s="326"/>
      <c r="H129" s="326" t="s">
        <v>1433</v>
      </c>
      <c r="I129" s="326" t="s">
        <v>1423</v>
      </c>
      <c r="J129" s="326">
        <v>15</v>
      </c>
      <c r="K129" s="374"/>
    </row>
    <row r="130" s="1" customFormat="1" ht="15" customHeight="1">
      <c r="B130" s="371"/>
      <c r="C130" s="352" t="s">
        <v>1434</v>
      </c>
      <c r="D130" s="352"/>
      <c r="E130" s="352"/>
      <c r="F130" s="353" t="s">
        <v>1427</v>
      </c>
      <c r="G130" s="352"/>
      <c r="H130" s="352" t="s">
        <v>1435</v>
      </c>
      <c r="I130" s="352" t="s">
        <v>1423</v>
      </c>
      <c r="J130" s="352">
        <v>15</v>
      </c>
      <c r="K130" s="374"/>
    </row>
    <row r="131" s="1" customFormat="1" ht="15" customHeight="1">
      <c r="B131" s="371"/>
      <c r="C131" s="352" t="s">
        <v>1436</v>
      </c>
      <c r="D131" s="352"/>
      <c r="E131" s="352"/>
      <c r="F131" s="353" t="s">
        <v>1427</v>
      </c>
      <c r="G131" s="352"/>
      <c r="H131" s="352" t="s">
        <v>1437</v>
      </c>
      <c r="I131" s="352" t="s">
        <v>1423</v>
      </c>
      <c r="J131" s="352">
        <v>20</v>
      </c>
      <c r="K131" s="374"/>
    </row>
    <row r="132" s="1" customFormat="1" ht="15" customHeight="1">
      <c r="B132" s="371"/>
      <c r="C132" s="352" t="s">
        <v>1438</v>
      </c>
      <c r="D132" s="352"/>
      <c r="E132" s="352"/>
      <c r="F132" s="353" t="s">
        <v>1427</v>
      </c>
      <c r="G132" s="352"/>
      <c r="H132" s="352" t="s">
        <v>1439</v>
      </c>
      <c r="I132" s="352" t="s">
        <v>1423</v>
      </c>
      <c r="J132" s="352">
        <v>20</v>
      </c>
      <c r="K132" s="374"/>
    </row>
    <row r="133" s="1" customFormat="1" ht="15" customHeight="1">
      <c r="B133" s="371"/>
      <c r="C133" s="326" t="s">
        <v>1426</v>
      </c>
      <c r="D133" s="326"/>
      <c r="E133" s="326"/>
      <c r="F133" s="349" t="s">
        <v>1427</v>
      </c>
      <c r="G133" s="326"/>
      <c r="H133" s="326" t="s">
        <v>1461</v>
      </c>
      <c r="I133" s="326" t="s">
        <v>1423</v>
      </c>
      <c r="J133" s="326">
        <v>50</v>
      </c>
      <c r="K133" s="374"/>
    </row>
    <row r="134" s="1" customFormat="1" ht="15" customHeight="1">
      <c r="B134" s="371"/>
      <c r="C134" s="326" t="s">
        <v>1440</v>
      </c>
      <c r="D134" s="326"/>
      <c r="E134" s="326"/>
      <c r="F134" s="349" t="s">
        <v>1427</v>
      </c>
      <c r="G134" s="326"/>
      <c r="H134" s="326" t="s">
        <v>1461</v>
      </c>
      <c r="I134" s="326" t="s">
        <v>1423</v>
      </c>
      <c r="J134" s="326">
        <v>50</v>
      </c>
      <c r="K134" s="374"/>
    </row>
    <row r="135" s="1" customFormat="1" ht="15" customHeight="1">
      <c r="B135" s="371"/>
      <c r="C135" s="326" t="s">
        <v>1446</v>
      </c>
      <c r="D135" s="326"/>
      <c r="E135" s="326"/>
      <c r="F135" s="349" t="s">
        <v>1427</v>
      </c>
      <c r="G135" s="326"/>
      <c r="H135" s="326" t="s">
        <v>1461</v>
      </c>
      <c r="I135" s="326" t="s">
        <v>1423</v>
      </c>
      <c r="J135" s="326">
        <v>50</v>
      </c>
      <c r="K135" s="374"/>
    </row>
    <row r="136" s="1" customFormat="1" ht="15" customHeight="1">
      <c r="B136" s="371"/>
      <c r="C136" s="326" t="s">
        <v>1448</v>
      </c>
      <c r="D136" s="326"/>
      <c r="E136" s="326"/>
      <c r="F136" s="349" t="s">
        <v>1427</v>
      </c>
      <c r="G136" s="326"/>
      <c r="H136" s="326" t="s">
        <v>1461</v>
      </c>
      <c r="I136" s="326" t="s">
        <v>1423</v>
      </c>
      <c r="J136" s="326">
        <v>50</v>
      </c>
      <c r="K136" s="374"/>
    </row>
    <row r="137" s="1" customFormat="1" ht="15" customHeight="1">
      <c r="B137" s="371"/>
      <c r="C137" s="326" t="s">
        <v>1449</v>
      </c>
      <c r="D137" s="326"/>
      <c r="E137" s="326"/>
      <c r="F137" s="349" t="s">
        <v>1427</v>
      </c>
      <c r="G137" s="326"/>
      <c r="H137" s="326" t="s">
        <v>1474</v>
      </c>
      <c r="I137" s="326" t="s">
        <v>1423</v>
      </c>
      <c r="J137" s="326">
        <v>255</v>
      </c>
      <c r="K137" s="374"/>
    </row>
    <row r="138" s="1" customFormat="1" ht="15" customHeight="1">
      <c r="B138" s="371"/>
      <c r="C138" s="326" t="s">
        <v>1451</v>
      </c>
      <c r="D138" s="326"/>
      <c r="E138" s="326"/>
      <c r="F138" s="349" t="s">
        <v>1421</v>
      </c>
      <c r="G138" s="326"/>
      <c r="H138" s="326" t="s">
        <v>1475</v>
      </c>
      <c r="I138" s="326" t="s">
        <v>1453</v>
      </c>
      <c r="J138" s="326"/>
      <c r="K138" s="374"/>
    </row>
    <row r="139" s="1" customFormat="1" ht="15" customHeight="1">
      <c r="B139" s="371"/>
      <c r="C139" s="326" t="s">
        <v>1454</v>
      </c>
      <c r="D139" s="326"/>
      <c r="E139" s="326"/>
      <c r="F139" s="349" t="s">
        <v>1421</v>
      </c>
      <c r="G139" s="326"/>
      <c r="H139" s="326" t="s">
        <v>1476</v>
      </c>
      <c r="I139" s="326" t="s">
        <v>1456</v>
      </c>
      <c r="J139" s="326"/>
      <c r="K139" s="374"/>
    </row>
    <row r="140" s="1" customFormat="1" ht="15" customHeight="1">
      <c r="B140" s="371"/>
      <c r="C140" s="326" t="s">
        <v>1457</v>
      </c>
      <c r="D140" s="326"/>
      <c r="E140" s="326"/>
      <c r="F140" s="349" t="s">
        <v>1421</v>
      </c>
      <c r="G140" s="326"/>
      <c r="H140" s="326" t="s">
        <v>1457</v>
      </c>
      <c r="I140" s="326" t="s">
        <v>1456</v>
      </c>
      <c r="J140" s="326"/>
      <c r="K140" s="374"/>
    </row>
    <row r="141" s="1" customFormat="1" ht="15" customHeight="1">
      <c r="B141" s="371"/>
      <c r="C141" s="326" t="s">
        <v>38</v>
      </c>
      <c r="D141" s="326"/>
      <c r="E141" s="326"/>
      <c r="F141" s="349" t="s">
        <v>1421</v>
      </c>
      <c r="G141" s="326"/>
      <c r="H141" s="326" t="s">
        <v>1477</v>
      </c>
      <c r="I141" s="326" t="s">
        <v>1456</v>
      </c>
      <c r="J141" s="326"/>
      <c r="K141" s="374"/>
    </row>
    <row r="142" s="1" customFormat="1" ht="15" customHeight="1">
      <c r="B142" s="371"/>
      <c r="C142" s="326" t="s">
        <v>1478</v>
      </c>
      <c r="D142" s="326"/>
      <c r="E142" s="326"/>
      <c r="F142" s="349" t="s">
        <v>1421</v>
      </c>
      <c r="G142" s="326"/>
      <c r="H142" s="326" t="s">
        <v>1479</v>
      </c>
      <c r="I142" s="326" t="s">
        <v>1456</v>
      </c>
      <c r="J142" s="326"/>
      <c r="K142" s="374"/>
    </row>
    <row r="143" s="1" customFormat="1" ht="15" customHeight="1">
      <c r="B143" s="375"/>
      <c r="C143" s="376"/>
      <c r="D143" s="376"/>
      <c r="E143" s="376"/>
      <c r="F143" s="376"/>
      <c r="G143" s="376"/>
      <c r="H143" s="376"/>
      <c r="I143" s="376"/>
      <c r="J143" s="376"/>
      <c r="K143" s="377"/>
    </row>
    <row r="144" s="1" customFormat="1" ht="18.75" customHeight="1">
      <c r="B144" s="362"/>
      <c r="C144" s="362"/>
      <c r="D144" s="362"/>
      <c r="E144" s="362"/>
      <c r="F144" s="363"/>
      <c r="G144" s="362"/>
      <c r="H144" s="362"/>
      <c r="I144" s="362"/>
      <c r="J144" s="362"/>
      <c r="K144" s="362"/>
    </row>
    <row r="145" s="1" customFormat="1" ht="18.75" customHeight="1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</row>
    <row r="146" s="1" customFormat="1" ht="7.5" customHeight="1">
      <c r="B146" s="335"/>
      <c r="C146" s="336"/>
      <c r="D146" s="336"/>
      <c r="E146" s="336"/>
      <c r="F146" s="336"/>
      <c r="G146" s="336"/>
      <c r="H146" s="336"/>
      <c r="I146" s="336"/>
      <c r="J146" s="336"/>
      <c r="K146" s="337"/>
    </row>
    <row r="147" s="1" customFormat="1" ht="45" customHeight="1">
      <c r="B147" s="338"/>
      <c r="C147" s="339" t="s">
        <v>1480</v>
      </c>
      <c r="D147" s="339"/>
      <c r="E147" s="339"/>
      <c r="F147" s="339"/>
      <c r="G147" s="339"/>
      <c r="H147" s="339"/>
      <c r="I147" s="339"/>
      <c r="J147" s="339"/>
      <c r="K147" s="340"/>
    </row>
    <row r="148" s="1" customFormat="1" ht="17.25" customHeight="1">
      <c r="B148" s="338"/>
      <c r="C148" s="341" t="s">
        <v>1415</v>
      </c>
      <c r="D148" s="341"/>
      <c r="E148" s="341"/>
      <c r="F148" s="341" t="s">
        <v>1416</v>
      </c>
      <c r="G148" s="342"/>
      <c r="H148" s="341" t="s">
        <v>54</v>
      </c>
      <c r="I148" s="341" t="s">
        <v>57</v>
      </c>
      <c r="J148" s="341" t="s">
        <v>1417</v>
      </c>
      <c r="K148" s="340"/>
    </row>
    <row r="149" s="1" customFormat="1" ht="17.25" customHeight="1">
      <c r="B149" s="338"/>
      <c r="C149" s="343" t="s">
        <v>1418</v>
      </c>
      <c r="D149" s="343"/>
      <c r="E149" s="343"/>
      <c r="F149" s="344" t="s">
        <v>1419</v>
      </c>
      <c r="G149" s="345"/>
      <c r="H149" s="343"/>
      <c r="I149" s="343"/>
      <c r="J149" s="343" t="s">
        <v>1420</v>
      </c>
      <c r="K149" s="340"/>
    </row>
    <row r="150" s="1" customFormat="1" ht="5.25" customHeight="1">
      <c r="B150" s="351"/>
      <c r="C150" s="346"/>
      <c r="D150" s="346"/>
      <c r="E150" s="346"/>
      <c r="F150" s="346"/>
      <c r="G150" s="347"/>
      <c r="H150" s="346"/>
      <c r="I150" s="346"/>
      <c r="J150" s="346"/>
      <c r="K150" s="374"/>
    </row>
    <row r="151" s="1" customFormat="1" ht="15" customHeight="1">
      <c r="B151" s="351"/>
      <c r="C151" s="378" t="s">
        <v>1424</v>
      </c>
      <c r="D151" s="326"/>
      <c r="E151" s="326"/>
      <c r="F151" s="379" t="s">
        <v>1421</v>
      </c>
      <c r="G151" s="326"/>
      <c r="H151" s="378" t="s">
        <v>1461</v>
      </c>
      <c r="I151" s="378" t="s">
        <v>1423</v>
      </c>
      <c r="J151" s="378">
        <v>120</v>
      </c>
      <c r="K151" s="374"/>
    </row>
    <row r="152" s="1" customFormat="1" ht="15" customHeight="1">
      <c r="B152" s="351"/>
      <c r="C152" s="378" t="s">
        <v>1470</v>
      </c>
      <c r="D152" s="326"/>
      <c r="E152" s="326"/>
      <c r="F152" s="379" t="s">
        <v>1421</v>
      </c>
      <c r="G152" s="326"/>
      <c r="H152" s="378" t="s">
        <v>1481</v>
      </c>
      <c r="I152" s="378" t="s">
        <v>1423</v>
      </c>
      <c r="J152" s="378" t="s">
        <v>1472</v>
      </c>
      <c r="K152" s="374"/>
    </row>
    <row r="153" s="1" customFormat="1" ht="15" customHeight="1">
      <c r="B153" s="351"/>
      <c r="C153" s="378" t="s">
        <v>88</v>
      </c>
      <c r="D153" s="326"/>
      <c r="E153" s="326"/>
      <c r="F153" s="379" t="s">
        <v>1421</v>
      </c>
      <c r="G153" s="326"/>
      <c r="H153" s="378" t="s">
        <v>1482</v>
      </c>
      <c r="I153" s="378" t="s">
        <v>1423</v>
      </c>
      <c r="J153" s="378" t="s">
        <v>1472</v>
      </c>
      <c r="K153" s="374"/>
    </row>
    <row r="154" s="1" customFormat="1" ht="15" customHeight="1">
      <c r="B154" s="351"/>
      <c r="C154" s="378" t="s">
        <v>1426</v>
      </c>
      <c r="D154" s="326"/>
      <c r="E154" s="326"/>
      <c r="F154" s="379" t="s">
        <v>1427</v>
      </c>
      <c r="G154" s="326"/>
      <c r="H154" s="378" t="s">
        <v>1461</v>
      </c>
      <c r="I154" s="378" t="s">
        <v>1423</v>
      </c>
      <c r="J154" s="378">
        <v>50</v>
      </c>
      <c r="K154" s="374"/>
    </row>
    <row r="155" s="1" customFormat="1" ht="15" customHeight="1">
      <c r="B155" s="351"/>
      <c r="C155" s="378" t="s">
        <v>1429</v>
      </c>
      <c r="D155" s="326"/>
      <c r="E155" s="326"/>
      <c r="F155" s="379" t="s">
        <v>1421</v>
      </c>
      <c r="G155" s="326"/>
      <c r="H155" s="378" t="s">
        <v>1461</v>
      </c>
      <c r="I155" s="378" t="s">
        <v>1431</v>
      </c>
      <c r="J155" s="378"/>
      <c r="K155" s="374"/>
    </row>
    <row r="156" s="1" customFormat="1" ht="15" customHeight="1">
      <c r="B156" s="351"/>
      <c r="C156" s="378" t="s">
        <v>1440</v>
      </c>
      <c r="D156" s="326"/>
      <c r="E156" s="326"/>
      <c r="F156" s="379" t="s">
        <v>1427</v>
      </c>
      <c r="G156" s="326"/>
      <c r="H156" s="378" t="s">
        <v>1461</v>
      </c>
      <c r="I156" s="378" t="s">
        <v>1423</v>
      </c>
      <c r="J156" s="378">
        <v>50</v>
      </c>
      <c r="K156" s="374"/>
    </row>
    <row r="157" s="1" customFormat="1" ht="15" customHeight="1">
      <c r="B157" s="351"/>
      <c r="C157" s="378" t="s">
        <v>1448</v>
      </c>
      <c r="D157" s="326"/>
      <c r="E157" s="326"/>
      <c r="F157" s="379" t="s">
        <v>1427</v>
      </c>
      <c r="G157" s="326"/>
      <c r="H157" s="378" t="s">
        <v>1461</v>
      </c>
      <c r="I157" s="378" t="s">
        <v>1423</v>
      </c>
      <c r="J157" s="378">
        <v>50</v>
      </c>
      <c r="K157" s="374"/>
    </row>
    <row r="158" s="1" customFormat="1" ht="15" customHeight="1">
      <c r="B158" s="351"/>
      <c r="C158" s="378" t="s">
        <v>1446</v>
      </c>
      <c r="D158" s="326"/>
      <c r="E158" s="326"/>
      <c r="F158" s="379" t="s">
        <v>1427</v>
      </c>
      <c r="G158" s="326"/>
      <c r="H158" s="378" t="s">
        <v>1461</v>
      </c>
      <c r="I158" s="378" t="s">
        <v>1423</v>
      </c>
      <c r="J158" s="378">
        <v>50</v>
      </c>
      <c r="K158" s="374"/>
    </row>
    <row r="159" s="1" customFormat="1" ht="15" customHeight="1">
      <c r="B159" s="351"/>
      <c r="C159" s="378" t="s">
        <v>111</v>
      </c>
      <c r="D159" s="326"/>
      <c r="E159" s="326"/>
      <c r="F159" s="379" t="s">
        <v>1421</v>
      </c>
      <c r="G159" s="326"/>
      <c r="H159" s="378" t="s">
        <v>1483</v>
      </c>
      <c r="I159" s="378" t="s">
        <v>1423</v>
      </c>
      <c r="J159" s="378" t="s">
        <v>1484</v>
      </c>
      <c r="K159" s="374"/>
    </row>
    <row r="160" s="1" customFormat="1" ht="15" customHeight="1">
      <c r="B160" s="351"/>
      <c r="C160" s="378" t="s">
        <v>1485</v>
      </c>
      <c r="D160" s="326"/>
      <c r="E160" s="326"/>
      <c r="F160" s="379" t="s">
        <v>1421</v>
      </c>
      <c r="G160" s="326"/>
      <c r="H160" s="378" t="s">
        <v>1486</v>
      </c>
      <c r="I160" s="378" t="s">
        <v>1456</v>
      </c>
      <c r="J160" s="378"/>
      <c r="K160" s="374"/>
    </row>
    <row r="161" s="1" customFormat="1" ht="15" customHeight="1">
      <c r="B161" s="380"/>
      <c r="C161" s="360"/>
      <c r="D161" s="360"/>
      <c r="E161" s="360"/>
      <c r="F161" s="360"/>
      <c r="G161" s="360"/>
      <c r="H161" s="360"/>
      <c r="I161" s="360"/>
      <c r="J161" s="360"/>
      <c r="K161" s="381"/>
    </row>
    <row r="162" s="1" customFormat="1" ht="18.75" customHeight="1">
      <c r="B162" s="362"/>
      <c r="C162" s="372"/>
      <c r="D162" s="372"/>
      <c r="E162" s="372"/>
      <c r="F162" s="382"/>
      <c r="G162" s="372"/>
      <c r="H162" s="372"/>
      <c r="I162" s="372"/>
      <c r="J162" s="372"/>
      <c r="K162" s="362"/>
    </row>
    <row r="163" s="1" customFormat="1" ht="18.75" customHeight="1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</row>
    <row r="164" s="1" customFormat="1" ht="7.5" customHeight="1">
      <c r="B164" s="313"/>
      <c r="C164" s="314"/>
      <c r="D164" s="314"/>
      <c r="E164" s="314"/>
      <c r="F164" s="314"/>
      <c r="G164" s="314"/>
      <c r="H164" s="314"/>
      <c r="I164" s="314"/>
      <c r="J164" s="314"/>
      <c r="K164" s="315"/>
    </row>
    <row r="165" s="1" customFormat="1" ht="45" customHeight="1">
      <c r="B165" s="316"/>
      <c r="C165" s="317" t="s">
        <v>1487</v>
      </c>
      <c r="D165" s="317"/>
      <c r="E165" s="317"/>
      <c r="F165" s="317"/>
      <c r="G165" s="317"/>
      <c r="H165" s="317"/>
      <c r="I165" s="317"/>
      <c r="J165" s="317"/>
      <c r="K165" s="318"/>
    </row>
    <row r="166" s="1" customFormat="1" ht="17.25" customHeight="1">
      <c r="B166" s="316"/>
      <c r="C166" s="341" t="s">
        <v>1415</v>
      </c>
      <c r="D166" s="341"/>
      <c r="E166" s="341"/>
      <c r="F166" s="341" t="s">
        <v>1416</v>
      </c>
      <c r="G166" s="383"/>
      <c r="H166" s="384" t="s">
        <v>54</v>
      </c>
      <c r="I166" s="384" t="s">
        <v>57</v>
      </c>
      <c r="J166" s="341" t="s">
        <v>1417</v>
      </c>
      <c r="K166" s="318"/>
    </row>
    <row r="167" s="1" customFormat="1" ht="17.25" customHeight="1">
      <c r="B167" s="319"/>
      <c r="C167" s="343" t="s">
        <v>1418</v>
      </c>
      <c r="D167" s="343"/>
      <c r="E167" s="343"/>
      <c r="F167" s="344" t="s">
        <v>1419</v>
      </c>
      <c r="G167" s="385"/>
      <c r="H167" s="386"/>
      <c r="I167" s="386"/>
      <c r="J167" s="343" t="s">
        <v>1420</v>
      </c>
      <c r="K167" s="321"/>
    </row>
    <row r="168" s="1" customFormat="1" ht="5.25" customHeight="1">
      <c r="B168" s="351"/>
      <c r="C168" s="346"/>
      <c r="D168" s="346"/>
      <c r="E168" s="346"/>
      <c r="F168" s="346"/>
      <c r="G168" s="347"/>
      <c r="H168" s="346"/>
      <c r="I168" s="346"/>
      <c r="J168" s="346"/>
      <c r="K168" s="374"/>
    </row>
    <row r="169" s="1" customFormat="1" ht="15" customHeight="1">
      <c r="B169" s="351"/>
      <c r="C169" s="326" t="s">
        <v>1424</v>
      </c>
      <c r="D169" s="326"/>
      <c r="E169" s="326"/>
      <c r="F169" s="349" t="s">
        <v>1421</v>
      </c>
      <c r="G169" s="326"/>
      <c r="H169" s="326" t="s">
        <v>1461</v>
      </c>
      <c r="I169" s="326" t="s">
        <v>1423</v>
      </c>
      <c r="J169" s="326">
        <v>120</v>
      </c>
      <c r="K169" s="374"/>
    </row>
    <row r="170" s="1" customFormat="1" ht="15" customHeight="1">
      <c r="B170" s="351"/>
      <c r="C170" s="326" t="s">
        <v>1470</v>
      </c>
      <c r="D170" s="326"/>
      <c r="E170" s="326"/>
      <c r="F170" s="349" t="s">
        <v>1421</v>
      </c>
      <c r="G170" s="326"/>
      <c r="H170" s="326" t="s">
        <v>1471</v>
      </c>
      <c r="I170" s="326" t="s">
        <v>1423</v>
      </c>
      <c r="J170" s="326" t="s">
        <v>1472</v>
      </c>
      <c r="K170" s="374"/>
    </row>
    <row r="171" s="1" customFormat="1" ht="15" customHeight="1">
      <c r="B171" s="351"/>
      <c r="C171" s="326" t="s">
        <v>88</v>
      </c>
      <c r="D171" s="326"/>
      <c r="E171" s="326"/>
      <c r="F171" s="349" t="s">
        <v>1421</v>
      </c>
      <c r="G171" s="326"/>
      <c r="H171" s="326" t="s">
        <v>1488</v>
      </c>
      <c r="I171" s="326" t="s">
        <v>1423</v>
      </c>
      <c r="J171" s="326" t="s">
        <v>1472</v>
      </c>
      <c r="K171" s="374"/>
    </row>
    <row r="172" s="1" customFormat="1" ht="15" customHeight="1">
      <c r="B172" s="351"/>
      <c r="C172" s="326" t="s">
        <v>1426</v>
      </c>
      <c r="D172" s="326"/>
      <c r="E172" s="326"/>
      <c r="F172" s="349" t="s">
        <v>1427</v>
      </c>
      <c r="G172" s="326"/>
      <c r="H172" s="326" t="s">
        <v>1488</v>
      </c>
      <c r="I172" s="326" t="s">
        <v>1423</v>
      </c>
      <c r="J172" s="326">
        <v>50</v>
      </c>
      <c r="K172" s="374"/>
    </row>
    <row r="173" s="1" customFormat="1" ht="15" customHeight="1">
      <c r="B173" s="351"/>
      <c r="C173" s="326" t="s">
        <v>1429</v>
      </c>
      <c r="D173" s="326"/>
      <c r="E173" s="326"/>
      <c r="F173" s="349" t="s">
        <v>1421</v>
      </c>
      <c r="G173" s="326"/>
      <c r="H173" s="326" t="s">
        <v>1488</v>
      </c>
      <c r="I173" s="326" t="s">
        <v>1431</v>
      </c>
      <c r="J173" s="326"/>
      <c r="K173" s="374"/>
    </row>
    <row r="174" s="1" customFormat="1" ht="15" customHeight="1">
      <c r="B174" s="351"/>
      <c r="C174" s="326" t="s">
        <v>1440</v>
      </c>
      <c r="D174" s="326"/>
      <c r="E174" s="326"/>
      <c r="F174" s="349" t="s">
        <v>1427</v>
      </c>
      <c r="G174" s="326"/>
      <c r="H174" s="326" t="s">
        <v>1488</v>
      </c>
      <c r="I174" s="326" t="s">
        <v>1423</v>
      </c>
      <c r="J174" s="326">
        <v>50</v>
      </c>
      <c r="K174" s="374"/>
    </row>
    <row r="175" s="1" customFormat="1" ht="15" customHeight="1">
      <c r="B175" s="351"/>
      <c r="C175" s="326" t="s">
        <v>1448</v>
      </c>
      <c r="D175" s="326"/>
      <c r="E175" s="326"/>
      <c r="F175" s="349" t="s">
        <v>1427</v>
      </c>
      <c r="G175" s="326"/>
      <c r="H175" s="326" t="s">
        <v>1488</v>
      </c>
      <c r="I175" s="326" t="s">
        <v>1423</v>
      </c>
      <c r="J175" s="326">
        <v>50</v>
      </c>
      <c r="K175" s="374"/>
    </row>
    <row r="176" s="1" customFormat="1" ht="15" customHeight="1">
      <c r="B176" s="351"/>
      <c r="C176" s="326" t="s">
        <v>1446</v>
      </c>
      <c r="D176" s="326"/>
      <c r="E176" s="326"/>
      <c r="F176" s="349" t="s">
        <v>1427</v>
      </c>
      <c r="G176" s="326"/>
      <c r="H176" s="326" t="s">
        <v>1488</v>
      </c>
      <c r="I176" s="326" t="s">
        <v>1423</v>
      </c>
      <c r="J176" s="326">
        <v>50</v>
      </c>
      <c r="K176" s="374"/>
    </row>
    <row r="177" s="1" customFormat="1" ht="15" customHeight="1">
      <c r="B177" s="351"/>
      <c r="C177" s="326" t="s">
        <v>143</v>
      </c>
      <c r="D177" s="326"/>
      <c r="E177" s="326"/>
      <c r="F177" s="349" t="s">
        <v>1421</v>
      </c>
      <c r="G177" s="326"/>
      <c r="H177" s="326" t="s">
        <v>1489</v>
      </c>
      <c r="I177" s="326" t="s">
        <v>1490</v>
      </c>
      <c r="J177" s="326"/>
      <c r="K177" s="374"/>
    </row>
    <row r="178" s="1" customFormat="1" ht="15" customHeight="1">
      <c r="B178" s="351"/>
      <c r="C178" s="326" t="s">
        <v>57</v>
      </c>
      <c r="D178" s="326"/>
      <c r="E178" s="326"/>
      <c r="F178" s="349" t="s">
        <v>1421</v>
      </c>
      <c r="G178" s="326"/>
      <c r="H178" s="326" t="s">
        <v>1491</v>
      </c>
      <c r="I178" s="326" t="s">
        <v>1492</v>
      </c>
      <c r="J178" s="326">
        <v>1</v>
      </c>
      <c r="K178" s="374"/>
    </row>
    <row r="179" s="1" customFormat="1" ht="15" customHeight="1">
      <c r="B179" s="351"/>
      <c r="C179" s="326" t="s">
        <v>53</v>
      </c>
      <c r="D179" s="326"/>
      <c r="E179" s="326"/>
      <c r="F179" s="349" t="s">
        <v>1421</v>
      </c>
      <c r="G179" s="326"/>
      <c r="H179" s="326" t="s">
        <v>1493</v>
      </c>
      <c r="I179" s="326" t="s">
        <v>1423</v>
      </c>
      <c r="J179" s="326">
        <v>20</v>
      </c>
      <c r="K179" s="374"/>
    </row>
    <row r="180" s="1" customFormat="1" ht="15" customHeight="1">
      <c r="B180" s="351"/>
      <c r="C180" s="326" t="s">
        <v>54</v>
      </c>
      <c r="D180" s="326"/>
      <c r="E180" s="326"/>
      <c r="F180" s="349" t="s">
        <v>1421</v>
      </c>
      <c r="G180" s="326"/>
      <c r="H180" s="326" t="s">
        <v>1494</v>
      </c>
      <c r="I180" s="326" t="s">
        <v>1423</v>
      </c>
      <c r="J180" s="326">
        <v>255</v>
      </c>
      <c r="K180" s="374"/>
    </row>
    <row r="181" s="1" customFormat="1" ht="15" customHeight="1">
      <c r="B181" s="351"/>
      <c r="C181" s="326" t="s">
        <v>144</v>
      </c>
      <c r="D181" s="326"/>
      <c r="E181" s="326"/>
      <c r="F181" s="349" t="s">
        <v>1421</v>
      </c>
      <c r="G181" s="326"/>
      <c r="H181" s="326" t="s">
        <v>1385</v>
      </c>
      <c r="I181" s="326" t="s">
        <v>1423</v>
      </c>
      <c r="J181" s="326">
        <v>10</v>
      </c>
      <c r="K181" s="374"/>
    </row>
    <row r="182" s="1" customFormat="1" ht="15" customHeight="1">
      <c r="B182" s="351"/>
      <c r="C182" s="326" t="s">
        <v>145</v>
      </c>
      <c r="D182" s="326"/>
      <c r="E182" s="326"/>
      <c r="F182" s="349" t="s">
        <v>1421</v>
      </c>
      <c r="G182" s="326"/>
      <c r="H182" s="326" t="s">
        <v>1495</v>
      </c>
      <c r="I182" s="326" t="s">
        <v>1456</v>
      </c>
      <c r="J182" s="326"/>
      <c r="K182" s="374"/>
    </row>
    <row r="183" s="1" customFormat="1" ht="15" customHeight="1">
      <c r="B183" s="351"/>
      <c r="C183" s="326" t="s">
        <v>1496</v>
      </c>
      <c r="D183" s="326"/>
      <c r="E183" s="326"/>
      <c r="F183" s="349" t="s">
        <v>1421</v>
      </c>
      <c r="G183" s="326"/>
      <c r="H183" s="326" t="s">
        <v>1497</v>
      </c>
      <c r="I183" s="326" t="s">
        <v>1456</v>
      </c>
      <c r="J183" s="326"/>
      <c r="K183" s="374"/>
    </row>
    <row r="184" s="1" customFormat="1" ht="15" customHeight="1">
      <c r="B184" s="351"/>
      <c r="C184" s="326" t="s">
        <v>1485</v>
      </c>
      <c r="D184" s="326"/>
      <c r="E184" s="326"/>
      <c r="F184" s="349" t="s">
        <v>1421</v>
      </c>
      <c r="G184" s="326"/>
      <c r="H184" s="326" t="s">
        <v>1498</v>
      </c>
      <c r="I184" s="326" t="s">
        <v>1456</v>
      </c>
      <c r="J184" s="326"/>
      <c r="K184" s="374"/>
    </row>
    <row r="185" s="1" customFormat="1" ht="15" customHeight="1">
      <c r="B185" s="351"/>
      <c r="C185" s="326" t="s">
        <v>147</v>
      </c>
      <c r="D185" s="326"/>
      <c r="E185" s="326"/>
      <c r="F185" s="349" t="s">
        <v>1427</v>
      </c>
      <c r="G185" s="326"/>
      <c r="H185" s="326" t="s">
        <v>1499</v>
      </c>
      <c r="I185" s="326" t="s">
        <v>1423</v>
      </c>
      <c r="J185" s="326">
        <v>50</v>
      </c>
      <c r="K185" s="374"/>
    </row>
    <row r="186" s="1" customFormat="1" ht="15" customHeight="1">
      <c r="B186" s="351"/>
      <c r="C186" s="326" t="s">
        <v>1500</v>
      </c>
      <c r="D186" s="326"/>
      <c r="E186" s="326"/>
      <c r="F186" s="349" t="s">
        <v>1427</v>
      </c>
      <c r="G186" s="326"/>
      <c r="H186" s="326" t="s">
        <v>1501</v>
      </c>
      <c r="I186" s="326" t="s">
        <v>1502</v>
      </c>
      <c r="J186" s="326"/>
      <c r="K186" s="374"/>
    </row>
    <row r="187" s="1" customFormat="1" ht="15" customHeight="1">
      <c r="B187" s="351"/>
      <c r="C187" s="326" t="s">
        <v>1503</v>
      </c>
      <c r="D187" s="326"/>
      <c r="E187" s="326"/>
      <c r="F187" s="349" t="s">
        <v>1427</v>
      </c>
      <c r="G187" s="326"/>
      <c r="H187" s="326" t="s">
        <v>1504</v>
      </c>
      <c r="I187" s="326" t="s">
        <v>1502</v>
      </c>
      <c r="J187" s="326"/>
      <c r="K187" s="374"/>
    </row>
    <row r="188" s="1" customFormat="1" ht="15" customHeight="1">
      <c r="B188" s="351"/>
      <c r="C188" s="326" t="s">
        <v>1505</v>
      </c>
      <c r="D188" s="326"/>
      <c r="E188" s="326"/>
      <c r="F188" s="349" t="s">
        <v>1427</v>
      </c>
      <c r="G188" s="326"/>
      <c r="H188" s="326" t="s">
        <v>1506</v>
      </c>
      <c r="I188" s="326" t="s">
        <v>1502</v>
      </c>
      <c r="J188" s="326"/>
      <c r="K188" s="374"/>
    </row>
    <row r="189" s="1" customFormat="1" ht="15" customHeight="1">
      <c r="B189" s="351"/>
      <c r="C189" s="387" t="s">
        <v>1507</v>
      </c>
      <c r="D189" s="326"/>
      <c r="E189" s="326"/>
      <c r="F189" s="349" t="s">
        <v>1427</v>
      </c>
      <c r="G189" s="326"/>
      <c r="H189" s="326" t="s">
        <v>1508</v>
      </c>
      <c r="I189" s="326" t="s">
        <v>1509</v>
      </c>
      <c r="J189" s="388" t="s">
        <v>1510</v>
      </c>
      <c r="K189" s="374"/>
    </row>
    <row r="190" s="18" customFormat="1" ht="15" customHeight="1">
      <c r="B190" s="389"/>
      <c r="C190" s="390" t="s">
        <v>1511</v>
      </c>
      <c r="D190" s="391"/>
      <c r="E190" s="391"/>
      <c r="F190" s="392" t="s">
        <v>1427</v>
      </c>
      <c r="G190" s="391"/>
      <c r="H190" s="391" t="s">
        <v>1512</v>
      </c>
      <c r="I190" s="391" t="s">
        <v>1509</v>
      </c>
      <c r="J190" s="393" t="s">
        <v>1510</v>
      </c>
      <c r="K190" s="394"/>
    </row>
    <row r="191" s="1" customFormat="1" ht="15" customHeight="1">
      <c r="B191" s="351"/>
      <c r="C191" s="387" t="s">
        <v>42</v>
      </c>
      <c r="D191" s="326"/>
      <c r="E191" s="326"/>
      <c r="F191" s="349" t="s">
        <v>1421</v>
      </c>
      <c r="G191" s="326"/>
      <c r="H191" s="323" t="s">
        <v>1513</v>
      </c>
      <c r="I191" s="326" t="s">
        <v>1514</v>
      </c>
      <c r="J191" s="326"/>
      <c r="K191" s="374"/>
    </row>
    <row r="192" s="1" customFormat="1" ht="15" customHeight="1">
      <c r="B192" s="351"/>
      <c r="C192" s="387" t="s">
        <v>1515</v>
      </c>
      <c r="D192" s="326"/>
      <c r="E192" s="326"/>
      <c r="F192" s="349" t="s">
        <v>1421</v>
      </c>
      <c r="G192" s="326"/>
      <c r="H192" s="326" t="s">
        <v>1516</v>
      </c>
      <c r="I192" s="326" t="s">
        <v>1456</v>
      </c>
      <c r="J192" s="326"/>
      <c r="K192" s="374"/>
    </row>
    <row r="193" s="1" customFormat="1" ht="15" customHeight="1">
      <c r="B193" s="351"/>
      <c r="C193" s="387" t="s">
        <v>1517</v>
      </c>
      <c r="D193" s="326"/>
      <c r="E193" s="326"/>
      <c r="F193" s="349" t="s">
        <v>1421</v>
      </c>
      <c r="G193" s="326"/>
      <c r="H193" s="326" t="s">
        <v>1518</v>
      </c>
      <c r="I193" s="326" t="s">
        <v>1456</v>
      </c>
      <c r="J193" s="326"/>
      <c r="K193" s="374"/>
    </row>
    <row r="194" s="1" customFormat="1" ht="15" customHeight="1">
      <c r="B194" s="351"/>
      <c r="C194" s="387" t="s">
        <v>1519</v>
      </c>
      <c r="D194" s="326"/>
      <c r="E194" s="326"/>
      <c r="F194" s="349" t="s">
        <v>1427</v>
      </c>
      <c r="G194" s="326"/>
      <c r="H194" s="326" t="s">
        <v>1520</v>
      </c>
      <c r="I194" s="326" t="s">
        <v>1456</v>
      </c>
      <c r="J194" s="326"/>
      <c r="K194" s="374"/>
    </row>
    <row r="195" s="1" customFormat="1" ht="15" customHeight="1">
      <c r="B195" s="380"/>
      <c r="C195" s="395"/>
      <c r="D195" s="360"/>
      <c r="E195" s="360"/>
      <c r="F195" s="360"/>
      <c r="G195" s="360"/>
      <c r="H195" s="360"/>
      <c r="I195" s="360"/>
      <c r="J195" s="360"/>
      <c r="K195" s="381"/>
    </row>
    <row r="196" s="1" customFormat="1" ht="18.75" customHeight="1">
      <c r="B196" s="362"/>
      <c r="C196" s="372"/>
      <c r="D196" s="372"/>
      <c r="E196" s="372"/>
      <c r="F196" s="382"/>
      <c r="G196" s="372"/>
      <c r="H196" s="372"/>
      <c r="I196" s="372"/>
      <c r="J196" s="372"/>
      <c r="K196" s="362"/>
    </row>
    <row r="197" s="1" customFormat="1" ht="18.75" customHeight="1">
      <c r="B197" s="362"/>
      <c r="C197" s="372"/>
      <c r="D197" s="372"/>
      <c r="E197" s="372"/>
      <c r="F197" s="382"/>
      <c r="G197" s="372"/>
      <c r="H197" s="372"/>
      <c r="I197" s="372"/>
      <c r="J197" s="372"/>
      <c r="K197" s="362"/>
    </row>
    <row r="198" s="1" customFormat="1" ht="18.75" customHeight="1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</row>
    <row r="199" s="1" customFormat="1" ht="13.5">
      <c r="B199" s="313"/>
      <c r="C199" s="314"/>
      <c r="D199" s="314"/>
      <c r="E199" s="314"/>
      <c r="F199" s="314"/>
      <c r="G199" s="314"/>
      <c r="H199" s="314"/>
      <c r="I199" s="314"/>
      <c r="J199" s="314"/>
      <c r="K199" s="315"/>
    </row>
    <row r="200" s="1" customFormat="1" ht="21">
      <c r="B200" s="316"/>
      <c r="C200" s="317" t="s">
        <v>1521</v>
      </c>
      <c r="D200" s="317"/>
      <c r="E200" s="317"/>
      <c r="F200" s="317"/>
      <c r="G200" s="317"/>
      <c r="H200" s="317"/>
      <c r="I200" s="317"/>
      <c r="J200" s="317"/>
      <c r="K200" s="318"/>
    </row>
    <row r="201" s="1" customFormat="1" ht="25.5" customHeight="1">
      <c r="B201" s="316"/>
      <c r="C201" s="396" t="s">
        <v>1522</v>
      </c>
      <c r="D201" s="396"/>
      <c r="E201" s="396"/>
      <c r="F201" s="396" t="s">
        <v>1523</v>
      </c>
      <c r="G201" s="397"/>
      <c r="H201" s="396" t="s">
        <v>1524</v>
      </c>
      <c r="I201" s="396"/>
      <c r="J201" s="396"/>
      <c r="K201" s="318"/>
    </row>
    <row r="202" s="1" customFormat="1" ht="5.25" customHeight="1">
      <c r="B202" s="351"/>
      <c r="C202" s="346"/>
      <c r="D202" s="346"/>
      <c r="E202" s="346"/>
      <c r="F202" s="346"/>
      <c r="G202" s="372"/>
      <c r="H202" s="346"/>
      <c r="I202" s="346"/>
      <c r="J202" s="346"/>
      <c r="K202" s="374"/>
    </row>
    <row r="203" s="1" customFormat="1" ht="15" customHeight="1">
      <c r="B203" s="351"/>
      <c r="C203" s="326" t="s">
        <v>1514</v>
      </c>
      <c r="D203" s="326"/>
      <c r="E203" s="326"/>
      <c r="F203" s="349" t="s">
        <v>43</v>
      </c>
      <c r="G203" s="326"/>
      <c r="H203" s="326" t="s">
        <v>1525</v>
      </c>
      <c r="I203" s="326"/>
      <c r="J203" s="326"/>
      <c r="K203" s="374"/>
    </row>
    <row r="204" s="1" customFormat="1" ht="15" customHeight="1">
      <c r="B204" s="351"/>
      <c r="C204" s="326"/>
      <c r="D204" s="326"/>
      <c r="E204" s="326"/>
      <c r="F204" s="349" t="s">
        <v>44</v>
      </c>
      <c r="G204" s="326"/>
      <c r="H204" s="326" t="s">
        <v>1526</v>
      </c>
      <c r="I204" s="326"/>
      <c r="J204" s="326"/>
      <c r="K204" s="374"/>
    </row>
    <row r="205" s="1" customFormat="1" ht="15" customHeight="1">
      <c r="B205" s="351"/>
      <c r="C205" s="326"/>
      <c r="D205" s="326"/>
      <c r="E205" s="326"/>
      <c r="F205" s="349" t="s">
        <v>47</v>
      </c>
      <c r="G205" s="326"/>
      <c r="H205" s="326" t="s">
        <v>1527</v>
      </c>
      <c r="I205" s="326"/>
      <c r="J205" s="326"/>
      <c r="K205" s="374"/>
    </row>
    <row r="206" s="1" customFormat="1" ht="15" customHeight="1">
      <c r="B206" s="351"/>
      <c r="C206" s="326"/>
      <c r="D206" s="326"/>
      <c r="E206" s="326"/>
      <c r="F206" s="349" t="s">
        <v>45</v>
      </c>
      <c r="G206" s="326"/>
      <c r="H206" s="326" t="s">
        <v>1528</v>
      </c>
      <c r="I206" s="326"/>
      <c r="J206" s="326"/>
      <c r="K206" s="374"/>
    </row>
    <row r="207" s="1" customFormat="1" ht="15" customHeight="1">
      <c r="B207" s="351"/>
      <c r="C207" s="326"/>
      <c r="D207" s="326"/>
      <c r="E207" s="326"/>
      <c r="F207" s="349" t="s">
        <v>46</v>
      </c>
      <c r="G207" s="326"/>
      <c r="H207" s="326" t="s">
        <v>1529</v>
      </c>
      <c r="I207" s="326"/>
      <c r="J207" s="326"/>
      <c r="K207" s="374"/>
    </row>
    <row r="208" s="1" customFormat="1" ht="15" customHeight="1">
      <c r="B208" s="351"/>
      <c r="C208" s="326"/>
      <c r="D208" s="326"/>
      <c r="E208" s="326"/>
      <c r="F208" s="349"/>
      <c r="G208" s="326"/>
      <c r="H208" s="326"/>
      <c r="I208" s="326"/>
      <c r="J208" s="326"/>
      <c r="K208" s="374"/>
    </row>
    <row r="209" s="1" customFormat="1" ht="15" customHeight="1">
      <c r="B209" s="351"/>
      <c r="C209" s="326" t="s">
        <v>1468</v>
      </c>
      <c r="D209" s="326"/>
      <c r="E209" s="326"/>
      <c r="F209" s="349" t="s">
        <v>79</v>
      </c>
      <c r="G209" s="326"/>
      <c r="H209" s="326" t="s">
        <v>1530</v>
      </c>
      <c r="I209" s="326"/>
      <c r="J209" s="326"/>
      <c r="K209" s="374"/>
    </row>
    <row r="210" s="1" customFormat="1" ht="15" customHeight="1">
      <c r="B210" s="351"/>
      <c r="C210" s="326"/>
      <c r="D210" s="326"/>
      <c r="E210" s="326"/>
      <c r="F210" s="349" t="s">
        <v>1365</v>
      </c>
      <c r="G210" s="326"/>
      <c r="H210" s="326" t="s">
        <v>1366</v>
      </c>
      <c r="I210" s="326"/>
      <c r="J210" s="326"/>
      <c r="K210" s="374"/>
    </row>
    <row r="211" s="1" customFormat="1" ht="15" customHeight="1">
      <c r="B211" s="351"/>
      <c r="C211" s="326"/>
      <c r="D211" s="326"/>
      <c r="E211" s="326"/>
      <c r="F211" s="349" t="s">
        <v>1363</v>
      </c>
      <c r="G211" s="326"/>
      <c r="H211" s="326" t="s">
        <v>1531</v>
      </c>
      <c r="I211" s="326"/>
      <c r="J211" s="326"/>
      <c r="K211" s="374"/>
    </row>
    <row r="212" s="1" customFormat="1" ht="15" customHeight="1">
      <c r="B212" s="398"/>
      <c r="C212" s="326"/>
      <c r="D212" s="326"/>
      <c r="E212" s="326"/>
      <c r="F212" s="349" t="s">
        <v>96</v>
      </c>
      <c r="G212" s="387"/>
      <c r="H212" s="378" t="s">
        <v>1367</v>
      </c>
      <c r="I212" s="378"/>
      <c r="J212" s="378"/>
      <c r="K212" s="399"/>
    </row>
    <row r="213" s="1" customFormat="1" ht="15" customHeight="1">
      <c r="B213" s="398"/>
      <c r="C213" s="326"/>
      <c r="D213" s="326"/>
      <c r="E213" s="326"/>
      <c r="F213" s="349" t="s">
        <v>1368</v>
      </c>
      <c r="G213" s="387"/>
      <c r="H213" s="378" t="s">
        <v>1060</v>
      </c>
      <c r="I213" s="378"/>
      <c r="J213" s="378"/>
      <c r="K213" s="399"/>
    </row>
    <row r="214" s="1" customFormat="1" ht="15" customHeight="1">
      <c r="B214" s="398"/>
      <c r="C214" s="326"/>
      <c r="D214" s="326"/>
      <c r="E214" s="326"/>
      <c r="F214" s="349"/>
      <c r="G214" s="387"/>
      <c r="H214" s="378"/>
      <c r="I214" s="378"/>
      <c r="J214" s="378"/>
      <c r="K214" s="399"/>
    </row>
    <row r="215" s="1" customFormat="1" ht="15" customHeight="1">
      <c r="B215" s="398"/>
      <c r="C215" s="326" t="s">
        <v>1492</v>
      </c>
      <c r="D215" s="326"/>
      <c r="E215" s="326"/>
      <c r="F215" s="349">
        <v>1</v>
      </c>
      <c r="G215" s="387"/>
      <c r="H215" s="378" t="s">
        <v>1532</v>
      </c>
      <c r="I215" s="378"/>
      <c r="J215" s="378"/>
      <c r="K215" s="399"/>
    </row>
    <row r="216" s="1" customFormat="1" ht="15" customHeight="1">
      <c r="B216" s="398"/>
      <c r="C216" s="326"/>
      <c r="D216" s="326"/>
      <c r="E216" s="326"/>
      <c r="F216" s="349">
        <v>2</v>
      </c>
      <c r="G216" s="387"/>
      <c r="H216" s="378" t="s">
        <v>1533</v>
      </c>
      <c r="I216" s="378"/>
      <c r="J216" s="378"/>
      <c r="K216" s="399"/>
    </row>
    <row r="217" s="1" customFormat="1" ht="15" customHeight="1">
      <c r="B217" s="398"/>
      <c r="C217" s="326"/>
      <c r="D217" s="326"/>
      <c r="E217" s="326"/>
      <c r="F217" s="349">
        <v>3</v>
      </c>
      <c r="G217" s="387"/>
      <c r="H217" s="378" t="s">
        <v>1534</v>
      </c>
      <c r="I217" s="378"/>
      <c r="J217" s="378"/>
      <c r="K217" s="399"/>
    </row>
    <row r="218" s="1" customFormat="1" ht="15" customHeight="1">
      <c r="B218" s="398"/>
      <c r="C218" s="326"/>
      <c r="D218" s="326"/>
      <c r="E218" s="326"/>
      <c r="F218" s="349">
        <v>4</v>
      </c>
      <c r="G218" s="387"/>
      <c r="H218" s="378" t="s">
        <v>1535</v>
      </c>
      <c r="I218" s="378"/>
      <c r="J218" s="378"/>
      <c r="K218" s="399"/>
    </row>
    <row r="219" s="1" customFormat="1" ht="12.75" customHeight="1">
      <c r="B219" s="400"/>
      <c r="C219" s="401"/>
      <c r="D219" s="401"/>
      <c r="E219" s="401"/>
      <c r="F219" s="401"/>
      <c r="G219" s="401"/>
      <c r="H219" s="401"/>
      <c r="I219" s="401"/>
      <c r="J219" s="401"/>
      <c r="K219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Jirka</dc:creator>
  <cp:lastModifiedBy>Michal Jirka</cp:lastModifiedBy>
  <dcterms:created xsi:type="dcterms:W3CDTF">2024-08-19T06:48:45Z</dcterms:created>
  <dcterms:modified xsi:type="dcterms:W3CDTF">2024-08-19T06:48:52Z</dcterms:modified>
</cp:coreProperties>
</file>