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4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rtin\+Elprocon21+\+EPC+\Nemocnice Plzeň\Domažlice\+Zadávací dokumentace\"/>
    </mc:Choice>
  </mc:AlternateContent>
  <xr:revisionPtr revIDLastSave="0" documentId="13_ncr:1_{129BC0B5-AC88-4099-9111-BCF000FC0C0F}" xr6:coauthVersionLast="47" xr6:coauthVersionMax="47" xr10:uidLastSave="{00000000-0000-0000-0000-000000000000}"/>
  <bookViews>
    <workbookView xWindow="25695" yWindow="0" windowWidth="26010" windowHeight="20985" tabRatio="925" xr2:uid="{00000000-000D-0000-FFFF-FFFF00000000}"/>
  </bookViews>
  <sheets>
    <sheet name="SO 02" sheetId="6" r:id="rId1"/>
    <sheet name="SO 03 + SO 05" sheetId="32" r:id="rId2"/>
    <sheet name="SO 04" sheetId="31" r:id="rId3"/>
    <sheet name="SO 06" sheetId="30" r:id="rId4"/>
    <sheet name="SO 09" sheetId="29" r:id="rId5"/>
    <sheet name="Venkovní osvětlení" sheetId="34" r:id="rId6"/>
  </sheets>
  <definedNames>
    <definedName name="_xlnm._FilterDatabase" localSheetId="0" hidden="1">'SO 02'!$S$2:$S$35</definedName>
    <definedName name="_xlnm._FilterDatabase" localSheetId="1" hidden="1">'SO 03 + SO 05'!$S$2:$S$33</definedName>
    <definedName name="_xlnm._FilterDatabase" localSheetId="2" hidden="1">'SO 04'!$S$2:$S$35</definedName>
    <definedName name="_xlnm._FilterDatabase" localSheetId="3" hidden="1">'SO 06'!$S$2:$S$35</definedName>
    <definedName name="_xlnm._FilterDatabase" localSheetId="4" hidden="1">'SO 09'!$S$2:$S$25</definedName>
    <definedName name="_xlnm._FilterDatabase" localSheetId="5" hidden="1">'Venkovní osvětlení'!$S$2:$S$26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4" i="32" l="1"/>
  <c r="H13" i="32" s="1"/>
  <c r="H15" i="30"/>
  <c r="G15" i="30"/>
  <c r="M6" i="34"/>
  <c r="L6" i="34"/>
  <c r="G6" i="34"/>
  <c r="H6" i="34"/>
  <c r="G12" i="30"/>
  <c r="G10" i="30"/>
  <c r="F6" i="30"/>
  <c r="H6" i="30"/>
  <c r="J6" i="30" s="1"/>
  <c r="K6" i="30"/>
  <c r="L6" i="30"/>
  <c r="M6" i="30"/>
  <c r="N6" i="30"/>
  <c r="O6" i="30"/>
  <c r="G4" i="30"/>
  <c r="F11" i="30"/>
  <c r="K11" i="30"/>
  <c r="N11" i="30"/>
  <c r="F12" i="30"/>
  <c r="K12" i="30"/>
  <c r="L12" i="30"/>
  <c r="N12" i="30"/>
  <c r="F13" i="30"/>
  <c r="H13" i="30"/>
  <c r="J13" i="30" s="1"/>
  <c r="K13" i="30"/>
  <c r="N13" i="30"/>
  <c r="F7" i="30"/>
  <c r="H7" i="30" s="1"/>
  <c r="J7" i="30" s="1"/>
  <c r="K7" i="30"/>
  <c r="N7" i="30"/>
  <c r="F8" i="30"/>
  <c r="H8" i="30"/>
  <c r="J8" i="30" s="1"/>
  <c r="K8" i="30"/>
  <c r="L8" i="30"/>
  <c r="N8" i="30"/>
  <c r="F9" i="30"/>
  <c r="H9" i="30" s="1"/>
  <c r="J9" i="30" s="1"/>
  <c r="K9" i="30"/>
  <c r="L9" i="30"/>
  <c r="N9" i="30"/>
  <c r="F10" i="30"/>
  <c r="K10" i="30"/>
  <c r="N10" i="30"/>
  <c r="G13" i="31"/>
  <c r="G11" i="31"/>
  <c r="G9" i="31"/>
  <c r="G6" i="31"/>
  <c r="G4" i="31"/>
  <c r="G9" i="32"/>
  <c r="G8" i="32"/>
  <c r="F7" i="32"/>
  <c r="H7" i="32"/>
  <c r="J7" i="32" s="1"/>
  <c r="K7" i="32"/>
  <c r="L7" i="32"/>
  <c r="N7" i="32"/>
  <c r="G4" i="32"/>
  <c r="J5" i="6"/>
  <c r="K5" i="6"/>
  <c r="M5" i="6" s="1"/>
  <c r="L5" i="6"/>
  <c r="N5" i="6"/>
  <c r="J6" i="6"/>
  <c r="P6" i="6" s="1"/>
  <c r="K6" i="6"/>
  <c r="L6" i="6"/>
  <c r="M6" i="6"/>
  <c r="N6" i="6"/>
  <c r="O6" i="6"/>
  <c r="J7" i="6"/>
  <c r="K7" i="6"/>
  <c r="M7" i="6" s="1"/>
  <c r="L7" i="6"/>
  <c r="N7" i="6"/>
  <c r="J8" i="6"/>
  <c r="K8" i="6"/>
  <c r="M8" i="6" s="1"/>
  <c r="L8" i="6"/>
  <c r="N8" i="6"/>
  <c r="J9" i="6"/>
  <c r="K9" i="6"/>
  <c r="L9" i="6"/>
  <c r="M9" i="6"/>
  <c r="N9" i="6"/>
  <c r="J10" i="6"/>
  <c r="K10" i="6"/>
  <c r="L10" i="6"/>
  <c r="M10" i="6"/>
  <c r="O10" i="6" s="1"/>
  <c r="P10" i="6" s="1"/>
  <c r="N10" i="6"/>
  <c r="J11" i="6"/>
  <c r="K11" i="6"/>
  <c r="M11" i="6" s="1"/>
  <c r="L11" i="6"/>
  <c r="N11" i="6"/>
  <c r="J12" i="6"/>
  <c r="K12" i="6"/>
  <c r="L12" i="6"/>
  <c r="M12" i="6" s="1"/>
  <c r="N12" i="6"/>
  <c r="J13" i="6"/>
  <c r="K13" i="6"/>
  <c r="L13" i="6"/>
  <c r="M13" i="6"/>
  <c r="N13" i="6"/>
  <c r="J14" i="6"/>
  <c r="K14" i="6"/>
  <c r="M14" i="6" s="1"/>
  <c r="O14" i="6" s="1"/>
  <c r="L14" i="6"/>
  <c r="N14" i="6"/>
  <c r="H5" i="6"/>
  <c r="H6" i="6"/>
  <c r="H7" i="6"/>
  <c r="H8" i="6"/>
  <c r="H9" i="6"/>
  <c r="H10" i="6"/>
  <c r="H11" i="6"/>
  <c r="H12" i="6"/>
  <c r="H13" i="6"/>
  <c r="H14" i="6"/>
  <c r="G10" i="6"/>
  <c r="F5" i="6"/>
  <c r="F6" i="6"/>
  <c r="F7" i="6"/>
  <c r="F8" i="6"/>
  <c r="F9" i="6"/>
  <c r="F10" i="6"/>
  <c r="F11" i="6"/>
  <c r="F12" i="6"/>
  <c r="F13" i="6"/>
  <c r="F14" i="6"/>
  <c r="O9" i="6" l="1"/>
  <c r="O8" i="6"/>
  <c r="P8" i="6" s="1"/>
  <c r="O11" i="6"/>
  <c r="P11" i="6"/>
  <c r="O5" i="6"/>
  <c r="P5" i="6" s="1"/>
  <c r="O7" i="6"/>
  <c r="O12" i="6"/>
  <c r="P12" i="6" s="1"/>
  <c r="O13" i="6"/>
  <c r="P13" i="6" s="1"/>
  <c r="H10" i="30"/>
  <c r="J10" i="30" s="1"/>
  <c r="P6" i="30"/>
  <c r="M12" i="30"/>
  <c r="O12" i="30" s="1"/>
  <c r="H12" i="30"/>
  <c r="J12" i="30" s="1"/>
  <c r="P12" i="30" s="1"/>
  <c r="M9" i="30"/>
  <c r="H11" i="30"/>
  <c r="J11" i="30" s="1"/>
  <c r="L11" i="30"/>
  <c r="M11" i="30" s="1"/>
  <c r="O11" i="30" s="1"/>
  <c r="P11" i="30" s="1"/>
  <c r="O9" i="30"/>
  <c r="P9" i="30" s="1"/>
  <c r="M8" i="30"/>
  <c r="O8" i="30" s="1"/>
  <c r="P8" i="30" s="1"/>
  <c r="L13" i="30"/>
  <c r="M13" i="30" s="1"/>
  <c r="O13" i="30" s="1"/>
  <c r="P13" i="30" s="1"/>
  <c r="L7" i="30"/>
  <c r="M7" i="30" s="1"/>
  <c r="O7" i="30" s="1"/>
  <c r="P7" i="30" s="1"/>
  <c r="L10" i="30"/>
  <c r="M10" i="30" s="1"/>
  <c r="O10" i="30" s="1"/>
  <c r="P10" i="30" s="1"/>
  <c r="M7" i="32"/>
  <c r="O7" i="32" s="1"/>
  <c r="P7" i="32" s="1"/>
  <c r="P7" i="6"/>
  <c r="P9" i="6"/>
  <c r="P14" i="6"/>
  <c r="F5" i="34" l="1"/>
  <c r="H5" i="34"/>
  <c r="J5" i="34"/>
  <c r="K5" i="34"/>
  <c r="L5" i="34"/>
  <c r="M5" i="34"/>
  <c r="N5" i="34"/>
  <c r="F4" i="34"/>
  <c r="H4" i="34" s="1"/>
  <c r="N5" i="30"/>
  <c r="N14" i="30"/>
  <c r="L14" i="30"/>
  <c r="K5" i="30"/>
  <c r="K14" i="30"/>
  <c r="F5" i="30"/>
  <c r="F14" i="30"/>
  <c r="H14" i="30" s="1"/>
  <c r="J14" i="30" s="1"/>
  <c r="N4" i="31"/>
  <c r="N5" i="31"/>
  <c r="N6" i="31"/>
  <c r="N7" i="31"/>
  <c r="N8" i="31"/>
  <c r="N9" i="31"/>
  <c r="N10" i="31"/>
  <c r="N11" i="31"/>
  <c r="N12" i="31"/>
  <c r="N13" i="31"/>
  <c r="N14" i="31"/>
  <c r="L4" i="31"/>
  <c r="L5" i="31"/>
  <c r="L7" i="31"/>
  <c r="L8" i="31"/>
  <c r="L9" i="31"/>
  <c r="L10" i="31"/>
  <c r="L11" i="31"/>
  <c r="L12" i="31"/>
  <c r="L13" i="31"/>
  <c r="L14" i="31"/>
  <c r="K4" i="31"/>
  <c r="M4" i="31" s="1"/>
  <c r="K5" i="31"/>
  <c r="M5" i="31" s="1"/>
  <c r="K6" i="31"/>
  <c r="M6" i="31" s="1"/>
  <c r="K7" i="31"/>
  <c r="K8" i="31"/>
  <c r="M8" i="31" s="1"/>
  <c r="K9" i="31"/>
  <c r="K10" i="31"/>
  <c r="K11" i="31"/>
  <c r="M11" i="31" s="1"/>
  <c r="K12" i="31"/>
  <c r="K14" i="31"/>
  <c r="H4" i="31"/>
  <c r="J4" i="31" s="1"/>
  <c r="H5" i="31"/>
  <c r="J5" i="31" s="1"/>
  <c r="H6" i="31"/>
  <c r="J6" i="31" s="1"/>
  <c r="H7" i="31"/>
  <c r="J7" i="31" s="1"/>
  <c r="G15" i="31"/>
  <c r="F4" i="31"/>
  <c r="F5" i="31"/>
  <c r="F7" i="31"/>
  <c r="F8" i="31"/>
  <c r="H8" i="31" s="1"/>
  <c r="J8" i="31" s="1"/>
  <c r="F9" i="31"/>
  <c r="H9" i="31" s="1"/>
  <c r="J9" i="31" s="1"/>
  <c r="F10" i="31"/>
  <c r="H10" i="31" s="1"/>
  <c r="J10" i="31" s="1"/>
  <c r="F11" i="31"/>
  <c r="H11" i="31" s="1"/>
  <c r="J11" i="31" s="1"/>
  <c r="F12" i="31"/>
  <c r="H12" i="31" s="1"/>
  <c r="J12" i="31" s="1"/>
  <c r="F13" i="31"/>
  <c r="H13" i="31" s="1"/>
  <c r="J13" i="31" s="1"/>
  <c r="F14" i="31"/>
  <c r="H14" i="31" s="1"/>
  <c r="J14" i="31" s="1"/>
  <c r="N5" i="32"/>
  <c r="N6" i="32"/>
  <c r="N8" i="32"/>
  <c r="N9" i="32"/>
  <c r="N10" i="32"/>
  <c r="N11" i="32"/>
  <c r="N12" i="32"/>
  <c r="M10" i="32"/>
  <c r="M11" i="32"/>
  <c r="L5" i="32"/>
  <c r="L6" i="32"/>
  <c r="L8" i="32"/>
  <c r="L9" i="32"/>
  <c r="L10" i="32"/>
  <c r="L11" i="32"/>
  <c r="K5" i="32"/>
  <c r="M5" i="32" s="1"/>
  <c r="K6" i="32"/>
  <c r="M6" i="32" s="1"/>
  <c r="K8" i="32"/>
  <c r="K9" i="32"/>
  <c r="K10" i="32"/>
  <c r="K11" i="32"/>
  <c r="K12" i="32"/>
  <c r="H11" i="32"/>
  <c r="J11" i="32" s="1"/>
  <c r="H12" i="32"/>
  <c r="J12" i="32" s="1"/>
  <c r="F5" i="32"/>
  <c r="H5" i="32" s="1"/>
  <c r="J5" i="32" s="1"/>
  <c r="F6" i="32"/>
  <c r="H6" i="32" s="1"/>
  <c r="J6" i="32" s="1"/>
  <c r="F8" i="32"/>
  <c r="H8" i="32" s="1"/>
  <c r="J8" i="32" s="1"/>
  <c r="F9" i="32"/>
  <c r="H9" i="32" s="1"/>
  <c r="J9" i="32" s="1"/>
  <c r="F10" i="32"/>
  <c r="H10" i="32" s="1"/>
  <c r="J10" i="32" s="1"/>
  <c r="F11" i="32"/>
  <c r="F12" i="32"/>
  <c r="G5" i="29"/>
  <c r="N4" i="29"/>
  <c r="L4" i="29"/>
  <c r="K4" i="29"/>
  <c r="M4" i="29" s="1"/>
  <c r="F4" i="29"/>
  <c r="H4" i="29" s="1"/>
  <c r="J4" i="29" s="1"/>
  <c r="K13" i="31"/>
  <c r="M13" i="31" s="1"/>
  <c r="N4" i="34"/>
  <c r="L4" i="34"/>
  <c r="K4" i="34"/>
  <c r="N4" i="32"/>
  <c r="L4" i="32"/>
  <c r="K4" i="32"/>
  <c r="F4" i="32"/>
  <c r="L6" i="31"/>
  <c r="F6" i="31"/>
  <c r="N4" i="30"/>
  <c r="L4" i="30"/>
  <c r="K4" i="30"/>
  <c r="F4" i="30"/>
  <c r="H4" i="30" s="1"/>
  <c r="J4" i="30" s="1"/>
  <c r="O5" i="34" l="1"/>
  <c r="P5" i="34" s="1"/>
  <c r="M4" i="30"/>
  <c r="O4" i="30" s="1"/>
  <c r="P4" i="30" s="1"/>
  <c r="M14" i="30"/>
  <c r="L5" i="30"/>
  <c r="M5" i="30" s="1"/>
  <c r="O5" i="30" s="1"/>
  <c r="O14" i="30"/>
  <c r="P14" i="30" s="1"/>
  <c r="H5" i="30"/>
  <c r="J5" i="30" s="1"/>
  <c r="J15" i="30" s="1"/>
  <c r="M14" i="31"/>
  <c r="M12" i="31"/>
  <c r="M10" i="31"/>
  <c r="M9" i="31"/>
  <c r="M7" i="31"/>
  <c r="L15" i="31"/>
  <c r="O9" i="31"/>
  <c r="P9" i="31" s="1"/>
  <c r="O7" i="31"/>
  <c r="P7" i="31" s="1"/>
  <c r="O5" i="31"/>
  <c r="P5" i="31" s="1"/>
  <c r="O4" i="31"/>
  <c r="P4" i="31" s="1"/>
  <c r="O8" i="31"/>
  <c r="P8" i="31" s="1"/>
  <c r="O11" i="31"/>
  <c r="P11" i="31" s="1"/>
  <c r="O12" i="31"/>
  <c r="P12" i="31" s="1"/>
  <c r="O10" i="31"/>
  <c r="P10" i="31" s="1"/>
  <c r="O13" i="31"/>
  <c r="P13" i="31" s="1"/>
  <c r="M9" i="32"/>
  <c r="O9" i="32" s="1"/>
  <c r="P9" i="32" s="1"/>
  <c r="M8" i="32"/>
  <c r="L12" i="32"/>
  <c r="M12" i="32" s="1"/>
  <c r="O12" i="32" s="1"/>
  <c r="P12" i="32" s="1"/>
  <c r="O11" i="32"/>
  <c r="P11" i="32" s="1"/>
  <c r="O6" i="32"/>
  <c r="P6" i="32" s="1"/>
  <c r="O5" i="32"/>
  <c r="P5" i="32" s="1"/>
  <c r="O10" i="32"/>
  <c r="P10" i="32" s="1"/>
  <c r="O8" i="32"/>
  <c r="P8" i="32" s="1"/>
  <c r="G13" i="32"/>
  <c r="M4" i="34"/>
  <c r="L5" i="29"/>
  <c r="M5" i="29"/>
  <c r="H5" i="29"/>
  <c r="O4" i="29"/>
  <c r="P4" i="29" s="1"/>
  <c r="H15" i="31"/>
  <c r="M4" i="32"/>
  <c r="O4" i="32" s="1"/>
  <c r="L15" i="30"/>
  <c r="O14" i="31"/>
  <c r="P14" i="31" s="1"/>
  <c r="O6" i="31"/>
  <c r="P6" i="31" s="1"/>
  <c r="J4" i="34"/>
  <c r="J6" i="34" s="1"/>
  <c r="O4" i="34"/>
  <c r="J4" i="32"/>
  <c r="J15" i="31"/>
  <c r="J5" i="29"/>
  <c r="O6" i="34" l="1"/>
  <c r="P6" i="34"/>
  <c r="P5" i="30"/>
  <c r="L13" i="32"/>
  <c r="J13" i="32"/>
  <c r="O15" i="30"/>
  <c r="P15" i="30" s="1"/>
  <c r="M15" i="31"/>
  <c r="O15" i="31"/>
  <c r="P15" i="31" s="1"/>
  <c r="M13" i="32"/>
  <c r="O13" i="32"/>
  <c r="O5" i="29"/>
  <c r="P5" i="29" s="1"/>
  <c r="M15" i="30"/>
  <c r="P4" i="34"/>
  <c r="P4" i="32"/>
  <c r="P13" i="32" l="1"/>
  <c r="K4" i="6" l="1"/>
  <c r="G15" i="6" l="1"/>
  <c r="N4" i="6" l="1"/>
  <c r="L4" i="6"/>
  <c r="M4" i="6" s="1"/>
  <c r="F4" i="6"/>
  <c r="H4" i="6" s="1"/>
  <c r="J4" i="6" s="1"/>
  <c r="O4" i="6" l="1"/>
  <c r="P4" i="6" s="1"/>
  <c r="L15" i="6"/>
  <c r="J15" i="6" l="1"/>
  <c r="H15" i="6"/>
  <c r="M15" i="6"/>
  <c r="O15" i="6"/>
  <c r="P15" i="6" s="1"/>
</calcChain>
</file>

<file path=xl/sharedStrings.xml><?xml version="1.0" encoding="utf-8"?>
<sst xmlns="http://schemas.openxmlformats.org/spreadsheetml/2006/main" count="198" uniqueCount="36">
  <si>
    <t>Typ - příkon svítidla</t>
  </si>
  <si>
    <t>Poznámka</t>
  </si>
  <si>
    <t>Celkem</t>
  </si>
  <si>
    <t>Svítidlo
z=zářivkové, ž=žárovkové</t>
  </si>
  <si>
    <t>Počet trubic
(u žárovek dát hodnotu 1)
(ks)</t>
  </si>
  <si>
    <t>Příkon 
(W/ks)</t>
  </si>
  <si>
    <t>Počet svítidel daného typu 
(ks)</t>
  </si>
  <si>
    <t>Počet  provozních hodin
(hod/rok)</t>
  </si>
  <si>
    <t>Spotřeba EE
(kWh/rok)</t>
  </si>
  <si>
    <t>Příkon nového svítidla
(W)</t>
  </si>
  <si>
    <t>Počet svítidel
(ks)</t>
  </si>
  <si>
    <t>Celkový příkon nových svítidel
(kW)</t>
  </si>
  <si>
    <t>Počet provozních hodin osvětlení (hod/rok)</t>
  </si>
  <si>
    <t>Spotřeba EE novým osvětlením
(kWh/rok)</t>
  </si>
  <si>
    <t>z</t>
  </si>
  <si>
    <t>ž</t>
  </si>
  <si>
    <t>Příkon svítidla 
(W/ks)</t>
  </si>
  <si>
    <t>Celkový příkon stávajících svítidel včetně předřadníku
(kW)</t>
  </si>
  <si>
    <t>typ svítidla</t>
  </si>
  <si>
    <t>Úspora EE
(kWh)</t>
  </si>
  <si>
    <t>2 x 36 W</t>
  </si>
  <si>
    <t>4 x 18 W</t>
  </si>
  <si>
    <t>60 W</t>
  </si>
  <si>
    <t>2 x 18 W</t>
  </si>
  <si>
    <t>18 W</t>
  </si>
  <si>
    <t>1 x 36 W</t>
  </si>
  <si>
    <t>1 x 58 W</t>
  </si>
  <si>
    <t>2 x 30 W</t>
  </si>
  <si>
    <t>3 x 36 W</t>
  </si>
  <si>
    <t>1 x 18 W</t>
  </si>
  <si>
    <t>150 W</t>
  </si>
  <si>
    <t>70 W</t>
  </si>
  <si>
    <t>1 x 22 W</t>
  </si>
  <si>
    <t>1 x 40 W</t>
  </si>
  <si>
    <t>2 x 26 W</t>
  </si>
  <si>
    <t>100 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</si>
</sst>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Kč&quot;_-;\-* #,##0.00\ &quot;Kč&quot;_-;_-* &quot;-&quot;??\ &quot;Kč&quot;_-;_-@_-"/>
    <numFmt numFmtId="164" formatCode="#,##0.0"/>
    <numFmt numFmtId="165" formatCode="0.0%"/>
  </numFmts>
  <fonts count="10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0"/>
      <color rgb="FF000000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b/>
      <i/>
      <sz val="10"/>
      <color theme="0" tint="-0.499984740745262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8"/>
      <name val="Trebuchet MS"/>
      <family val="2"/>
    </font>
  </fonts>
  <fills count="5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9" fillId="0" borderId="0"/>
  </cellStyleXfs>
  <cellXfs count="37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4" fillId="2" borderId="0" xfId="0" applyFont="1" applyFill="1"/>
    <xf numFmtId="0" fontId="4" fillId="0" borderId="0" xfId="0" applyFont="1"/>
    <xf numFmtId="0" fontId="5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3" fontId="4" fillId="0" borderId="1" xfId="0" applyNumberFormat="1" applyFont="1" applyBorder="1" applyAlignment="1">
      <alignment horizontal="center" vertical="center"/>
    </xf>
    <xf numFmtId="4" fontId="6" fillId="0" borderId="1" xfId="0" applyNumberFormat="1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164" fontId="6" fillId="3" borderId="1" xfId="0" applyNumberFormat="1" applyFont="1" applyFill="1" applyBorder="1" applyAlignment="1">
      <alignment horizontal="center" vertical="center" wrapText="1"/>
    </xf>
    <xf numFmtId="3" fontId="6" fillId="0" borderId="1" xfId="0" applyNumberFormat="1" applyFont="1" applyBorder="1" applyAlignment="1">
      <alignment horizontal="center" vertical="center" wrapText="1"/>
    </xf>
    <xf numFmtId="0" fontId="7" fillId="0" borderId="0" xfId="0" applyFont="1"/>
    <xf numFmtId="44" fontId="7" fillId="0" borderId="0" xfId="0" applyNumberFormat="1" applyFont="1"/>
    <xf numFmtId="0" fontId="3" fillId="0" borderId="1" xfId="0" applyFont="1" applyBorder="1" applyAlignment="1">
      <alignment horizontal="center" vertical="center" wrapText="1"/>
    </xf>
    <xf numFmtId="0" fontId="8" fillId="0" borderId="1" xfId="0" applyFont="1" applyBorder="1"/>
    <xf numFmtId="3" fontId="3" fillId="0" borderId="1" xfId="0" applyNumberFormat="1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/>
    </xf>
    <xf numFmtId="164" fontId="8" fillId="0" borderId="1" xfId="0" applyNumberFormat="1" applyFont="1" applyBorder="1" applyAlignment="1">
      <alignment horizontal="center"/>
    </xf>
    <xf numFmtId="3" fontId="8" fillId="0" borderId="1" xfId="0" applyNumberFormat="1" applyFont="1" applyBorder="1" applyAlignment="1">
      <alignment horizontal="center"/>
    </xf>
    <xf numFmtId="0" fontId="4" fillId="0" borderId="0" xfId="0" applyFont="1" applyAlignment="1">
      <alignment horizontal="center" vertical="center" wrapText="1"/>
    </xf>
    <xf numFmtId="3" fontId="4" fillId="0" borderId="0" xfId="0" applyNumberFormat="1" applyFont="1" applyAlignment="1">
      <alignment horizontal="left" vertical="center"/>
    </xf>
    <xf numFmtId="3" fontId="4" fillId="0" borderId="0" xfId="0" applyNumberFormat="1" applyFont="1" applyAlignment="1">
      <alignment horizontal="center" vertical="center"/>
    </xf>
    <xf numFmtId="165" fontId="7" fillId="0" borderId="0" xfId="1" applyNumberFormat="1" applyFont="1"/>
    <xf numFmtId="0" fontId="7" fillId="0" borderId="0" xfId="0" applyFont="1" applyAlignment="1">
      <alignment horizontal="center" vertical="center"/>
    </xf>
    <xf numFmtId="44" fontId="8" fillId="0" borderId="0" xfId="0" applyNumberFormat="1" applyFont="1"/>
    <xf numFmtId="0" fontId="2" fillId="0" borderId="0" xfId="0" applyFont="1" applyAlignment="1">
      <alignment horizontal="center" vertical="center" wrapText="1"/>
    </xf>
    <xf numFmtId="44" fontId="7" fillId="0" borderId="0" xfId="2" applyFont="1" applyBorder="1"/>
    <xf numFmtId="3" fontId="6" fillId="0" borderId="0" xfId="0" applyNumberFormat="1" applyFont="1" applyAlignment="1">
      <alignment horizontal="center" vertical="center" wrapText="1"/>
    </xf>
    <xf numFmtId="3" fontId="8" fillId="0" borderId="0" xfId="0" applyNumberFormat="1" applyFont="1" applyAlignment="1">
      <alignment horizontal="center"/>
    </xf>
    <xf numFmtId="0" fontId="7" fillId="4" borderId="1" xfId="0" applyFont="1" applyFill="1" applyBorder="1" applyAlignment="1">
      <alignment horizontal="center"/>
    </xf>
    <xf numFmtId="164" fontId="6" fillId="4" borderId="1" xfId="0" applyNumberFormat="1" applyFont="1" applyFill="1" applyBorder="1" applyAlignment="1">
      <alignment horizontal="center" vertical="center" wrapText="1"/>
    </xf>
    <xf numFmtId="9" fontId="3" fillId="0" borderId="0" xfId="1" applyFont="1" applyAlignment="1">
      <alignment horizontal="center" wrapText="1"/>
    </xf>
    <xf numFmtId="4" fontId="7" fillId="0" borderId="0" xfId="0" applyNumberFormat="1" applyFont="1"/>
    <xf numFmtId="3" fontId="7" fillId="0" borderId="0" xfId="0" applyNumberFormat="1" applyFont="1"/>
  </cellXfs>
  <cellStyles count="4">
    <cellStyle name="Měna" xfId="2" builtinId="4"/>
    <cellStyle name="Normální" xfId="0" builtinId="0"/>
    <cellStyle name="Normální 3" xfId="3" xr:uid="{B94CA1C7-11AD-44C0-B57D-BA276BE2E950}"/>
    <cellStyle name="Procenta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AA17"/>
  <sheetViews>
    <sheetView tabSelected="1" zoomScaleNormal="100" workbookViewId="0">
      <pane ySplit="3" topLeftCell="A4" activePane="bottomLeft" state="frozen"/>
      <selection pane="bottomLeft" activeCell="E36" sqref="E36"/>
    </sheetView>
  </sheetViews>
  <sheetFormatPr defaultColWidth="9.140625" defaultRowHeight="12.75" x14ac:dyDescent="0.2"/>
  <cols>
    <col min="1" max="1" width="4.28515625" style="14" customWidth="1"/>
    <col min="2" max="2" width="22.42578125" style="14" customWidth="1"/>
    <col min="3" max="16" width="14.7109375" style="14" customWidth="1"/>
    <col min="17" max="17" width="18.28515625" style="14" customWidth="1"/>
    <col min="18" max="18" width="5.28515625" style="14" customWidth="1"/>
    <col min="19" max="19" width="28.7109375" style="14" customWidth="1"/>
    <col min="20" max="20" width="6.28515625" style="14" bestFit="1" customWidth="1"/>
    <col min="21" max="21" width="12.28515625" style="14" bestFit="1" customWidth="1"/>
    <col min="22" max="22" width="10.7109375" style="14" bestFit="1" customWidth="1"/>
    <col min="23" max="23" width="9.5703125" style="14" customWidth="1"/>
    <col min="24" max="24" width="5.28515625" style="14" customWidth="1"/>
    <col min="25" max="25" width="12.28515625" style="14" bestFit="1" customWidth="1"/>
    <col min="26" max="26" width="5.28515625" style="14" customWidth="1"/>
    <col min="27" max="27" width="13.42578125" style="14" bestFit="1" customWidth="1"/>
    <col min="28" max="335" width="5.28515625" style="14" customWidth="1"/>
    <col min="336" max="337" width="6.42578125" style="14" customWidth="1"/>
    <col min="338" max="338" width="6.42578125" style="14" bestFit="1" customWidth="1"/>
    <col min="339" max="340" width="6.42578125" style="14" customWidth="1"/>
    <col min="341" max="341" width="6.42578125" style="14" bestFit="1" customWidth="1"/>
    <col min="342" max="343" width="6.42578125" style="14" customWidth="1"/>
    <col min="344" max="344" width="6.42578125" style="14" bestFit="1" customWidth="1"/>
    <col min="345" max="348" width="6.42578125" style="14" customWidth="1"/>
    <col min="349" max="352" width="6.42578125" style="14" bestFit="1" customWidth="1"/>
    <col min="353" max="359" width="6.42578125" style="14" customWidth="1"/>
    <col min="360" max="360" width="6.42578125" style="14" bestFit="1" customWidth="1"/>
    <col min="361" max="369" width="6.42578125" style="14" customWidth="1"/>
    <col min="370" max="370" width="6.42578125" style="14" bestFit="1" customWidth="1"/>
    <col min="371" max="377" width="6.42578125" style="14" customWidth="1"/>
    <col min="378" max="378" width="6.42578125" style="14" bestFit="1" customWidth="1"/>
    <col min="379" max="380" width="6.42578125" style="14" customWidth="1"/>
    <col min="381" max="381" width="6.42578125" style="14" bestFit="1" customWidth="1"/>
    <col min="382" max="390" width="6.42578125" style="14" customWidth="1"/>
    <col min="391" max="391" width="6.42578125" style="14" bestFit="1" customWidth="1"/>
    <col min="392" max="392" width="6.42578125" style="14" customWidth="1"/>
    <col min="393" max="393" width="6.42578125" style="14" bestFit="1" customWidth="1"/>
    <col min="394" max="394" width="6.42578125" style="14" customWidth="1"/>
    <col min="395" max="399" width="6.42578125" style="14" bestFit="1" customWidth="1"/>
    <col min="400" max="400" width="6.42578125" style="14" customWidth="1"/>
    <col min="401" max="401" width="6.42578125" style="14" bestFit="1" customWidth="1"/>
    <col min="402" max="403" width="6.42578125" style="14" customWidth="1"/>
    <col min="404" max="404" width="6.42578125" style="14" bestFit="1" customWidth="1"/>
    <col min="405" max="407" width="6.42578125" style="14" customWidth="1"/>
    <col min="408" max="408" width="6.42578125" style="14" bestFit="1" customWidth="1"/>
    <col min="409" max="411" width="6.42578125" style="14" customWidth="1"/>
    <col min="412" max="412" width="6.42578125" style="14" bestFit="1" customWidth="1"/>
    <col min="413" max="414" width="6.42578125" style="14" customWidth="1"/>
    <col min="415" max="415" width="6.42578125" style="14" bestFit="1" customWidth="1"/>
    <col min="416" max="416" width="6.42578125" style="14" customWidth="1"/>
    <col min="417" max="418" width="6.42578125" style="14" bestFit="1" customWidth="1"/>
    <col min="419" max="424" width="6.42578125" style="14" customWidth="1"/>
    <col min="425" max="428" width="6.42578125" style="14" bestFit="1" customWidth="1"/>
    <col min="429" max="430" width="6.42578125" style="14" customWidth="1"/>
    <col min="431" max="431" width="6.42578125" style="14" bestFit="1" customWidth="1"/>
    <col min="432" max="433" width="6.42578125" style="14" customWidth="1"/>
    <col min="434" max="434" width="6.42578125" style="14" bestFit="1" customWidth="1"/>
    <col min="435" max="436" width="6.42578125" style="14" customWidth="1"/>
    <col min="437" max="437" width="6.42578125" style="14" bestFit="1" customWidth="1"/>
    <col min="438" max="439" width="6.42578125" style="14" customWidth="1"/>
    <col min="440" max="440" width="6.42578125" style="14" bestFit="1" customWidth="1"/>
    <col min="441" max="441" width="6.42578125" style="14" customWidth="1"/>
    <col min="442" max="442" width="6.42578125" style="14" bestFit="1" customWidth="1"/>
    <col min="443" max="445" width="6.42578125" style="14" customWidth="1"/>
    <col min="446" max="446" width="6.42578125" style="14" bestFit="1" customWidth="1"/>
    <col min="447" max="448" width="6.42578125" style="14" customWidth="1"/>
    <col min="449" max="450" width="6.42578125" style="14" bestFit="1" customWidth="1"/>
    <col min="451" max="451" width="6.42578125" style="14" customWidth="1"/>
    <col min="452" max="452" width="6.42578125" style="14" bestFit="1" customWidth="1"/>
    <col min="453" max="453" width="6.42578125" style="14" customWidth="1"/>
    <col min="454" max="454" width="6.42578125" style="14" bestFit="1" customWidth="1"/>
    <col min="455" max="455" width="6.42578125" style="14" customWidth="1"/>
    <col min="456" max="456" width="6.42578125" style="14" bestFit="1" customWidth="1"/>
    <col min="457" max="458" width="6.42578125" style="14" customWidth="1"/>
    <col min="459" max="461" width="6.42578125" style="14" bestFit="1" customWidth="1"/>
    <col min="462" max="462" width="6.42578125" style="14" customWidth="1"/>
    <col min="463" max="463" width="6.42578125" style="14" bestFit="1" customWidth="1"/>
    <col min="464" max="465" width="6.42578125" style="14" customWidth="1"/>
    <col min="466" max="466" width="6.42578125" style="14" bestFit="1" customWidth="1"/>
    <col min="467" max="468" width="6.42578125" style="14" customWidth="1"/>
    <col min="469" max="469" width="6.42578125" style="14" bestFit="1" customWidth="1"/>
    <col min="470" max="471" width="6.42578125" style="14" customWidth="1"/>
    <col min="472" max="472" width="6.42578125" style="14" bestFit="1" customWidth="1"/>
    <col min="473" max="474" width="6.42578125" style="14" customWidth="1"/>
    <col min="475" max="475" width="6.42578125" style="14" bestFit="1" customWidth="1"/>
    <col min="476" max="477" width="6.42578125" style="14" customWidth="1"/>
    <col min="478" max="478" width="6.42578125" style="14" bestFit="1" customWidth="1"/>
    <col min="479" max="480" width="6.42578125" style="14" customWidth="1"/>
    <col min="481" max="481" width="6.42578125" style="14" bestFit="1" customWidth="1"/>
    <col min="482" max="482" width="6.42578125" style="14" customWidth="1"/>
    <col min="483" max="484" width="6.42578125" style="14" bestFit="1" customWidth="1"/>
    <col min="485" max="485" width="6.42578125" style="14" customWidth="1"/>
    <col min="486" max="487" width="6.42578125" style="14" bestFit="1" customWidth="1"/>
    <col min="488" max="488" width="6.42578125" style="14" customWidth="1"/>
    <col min="489" max="489" width="6.42578125" style="14" bestFit="1" customWidth="1"/>
    <col min="490" max="490" width="6.42578125" style="14" customWidth="1"/>
    <col min="491" max="491" width="6.42578125" style="14" bestFit="1" customWidth="1"/>
    <col min="492" max="492" width="6.42578125" style="14" customWidth="1"/>
    <col min="493" max="493" width="6.42578125" style="14" bestFit="1" customWidth="1"/>
    <col min="494" max="494" width="6.42578125" style="14" customWidth="1"/>
    <col min="495" max="497" width="6.42578125" style="14" bestFit="1" customWidth="1"/>
    <col min="498" max="498" width="6.42578125" style="14" customWidth="1"/>
    <col min="499" max="501" width="6.42578125" style="14" bestFit="1" customWidth="1"/>
    <col min="502" max="503" width="6.42578125" style="14" customWidth="1"/>
    <col min="504" max="506" width="6.42578125" style="14" bestFit="1" customWidth="1"/>
    <col min="507" max="507" width="6.42578125" style="14" customWidth="1"/>
    <col min="508" max="514" width="6.42578125" style="14" bestFit="1" customWidth="1"/>
    <col min="515" max="515" width="6.42578125" style="14" customWidth="1"/>
    <col min="516" max="521" width="6.42578125" style="14" bestFit="1" customWidth="1"/>
    <col min="522" max="526" width="6.42578125" style="14" customWidth="1"/>
    <col min="527" max="527" width="6.42578125" style="14" bestFit="1" customWidth="1"/>
    <col min="528" max="529" width="6.42578125" style="14" customWidth="1"/>
    <col min="530" max="531" width="6.42578125" style="14" bestFit="1" customWidth="1"/>
    <col min="532" max="544" width="6.42578125" style="14" customWidth="1"/>
    <col min="545" max="545" width="6.42578125" style="14" bestFit="1" customWidth="1"/>
    <col min="546" max="558" width="6.42578125" style="14" customWidth="1"/>
    <col min="559" max="559" width="6.42578125" style="14" bestFit="1" customWidth="1"/>
    <col min="560" max="564" width="6.42578125" style="14" customWidth="1"/>
    <col min="565" max="565" width="6.42578125" style="14" bestFit="1" customWidth="1"/>
    <col min="566" max="584" width="6.42578125" style="14" customWidth="1"/>
    <col min="585" max="587" width="6.42578125" style="14" bestFit="1" customWidth="1"/>
    <col min="588" max="589" width="6.42578125" style="14" customWidth="1"/>
    <col min="590" max="590" width="6.42578125" style="14" bestFit="1" customWidth="1"/>
    <col min="591" max="591" width="6.42578125" style="14" customWidth="1"/>
    <col min="592" max="592" width="6.42578125" style="14" bestFit="1" customWidth="1"/>
    <col min="593" max="593" width="6.42578125" style="14" customWidth="1"/>
    <col min="594" max="594" width="6.42578125" style="14" bestFit="1" customWidth="1"/>
    <col min="595" max="595" width="6.42578125" style="14" customWidth="1"/>
    <col min="596" max="596" width="6.42578125" style="14" bestFit="1" customWidth="1"/>
    <col min="597" max="597" width="6.42578125" style="14" customWidth="1"/>
    <col min="598" max="598" width="6.42578125" style="14" bestFit="1" customWidth="1"/>
    <col min="599" max="599" width="6.42578125" style="14" customWidth="1"/>
    <col min="600" max="600" width="6.42578125" style="14" bestFit="1" customWidth="1"/>
    <col min="601" max="601" width="6.42578125" style="14" customWidth="1"/>
    <col min="602" max="602" width="6.42578125" style="14" bestFit="1" customWidth="1"/>
    <col min="603" max="603" width="6.42578125" style="14" customWidth="1"/>
    <col min="604" max="604" width="6.42578125" style="14" bestFit="1" customWidth="1"/>
    <col min="605" max="606" width="6.42578125" style="14" customWidth="1"/>
    <col min="607" max="607" width="6.42578125" style="14" bestFit="1" customWidth="1"/>
    <col min="608" max="609" width="6.42578125" style="14" customWidth="1"/>
    <col min="610" max="610" width="6.42578125" style="14" bestFit="1" customWidth="1"/>
    <col min="611" max="611" width="6.42578125" style="14" customWidth="1"/>
    <col min="612" max="612" width="6.42578125" style="14" bestFit="1" customWidth="1"/>
    <col min="613" max="614" width="6.42578125" style="14" customWidth="1"/>
    <col min="615" max="615" width="6.42578125" style="14" bestFit="1" customWidth="1"/>
    <col min="616" max="617" width="6.42578125" style="14" customWidth="1"/>
    <col min="618" max="618" width="6.42578125" style="14" bestFit="1" customWidth="1"/>
    <col min="619" max="626" width="6.42578125" style="14" customWidth="1"/>
    <col min="627" max="627" width="6.42578125" style="14" bestFit="1" customWidth="1"/>
    <col min="628" max="629" width="6.42578125" style="14" customWidth="1"/>
    <col min="630" max="630" width="6.42578125" style="14" bestFit="1" customWidth="1"/>
    <col min="631" max="631" width="6.42578125" style="14" customWidth="1"/>
    <col min="632" max="632" width="6.42578125" style="14" bestFit="1" customWidth="1"/>
    <col min="633" max="633" width="6.42578125" style="14" customWidth="1"/>
    <col min="634" max="634" width="6.42578125" style="14" bestFit="1" customWidth="1"/>
    <col min="635" max="635" width="6.42578125" style="14" customWidth="1"/>
    <col min="636" max="636" width="6.42578125" style="14" bestFit="1" customWidth="1"/>
    <col min="637" max="637" width="6.42578125" style="14" customWidth="1"/>
    <col min="638" max="638" width="6.42578125" style="14" bestFit="1" customWidth="1"/>
    <col min="639" max="639" width="6.42578125" style="14" customWidth="1"/>
    <col min="640" max="640" width="6.42578125" style="14" bestFit="1" customWidth="1"/>
    <col min="641" max="642" width="6.42578125" style="14" customWidth="1"/>
    <col min="643" max="643" width="6.42578125" style="14" bestFit="1" customWidth="1"/>
    <col min="644" max="645" width="6.42578125" style="14" customWidth="1"/>
    <col min="646" max="646" width="6.42578125" style="14" bestFit="1" customWidth="1"/>
    <col min="647" max="647" width="6.42578125" style="14" customWidth="1"/>
    <col min="648" max="648" width="6.42578125" style="14" bestFit="1" customWidth="1"/>
    <col min="649" max="650" width="6.42578125" style="14" customWidth="1"/>
    <col min="651" max="651" width="6.42578125" style="14" bestFit="1" customWidth="1"/>
    <col min="652" max="656" width="6.42578125" style="14" customWidth="1"/>
    <col min="657" max="660" width="6.42578125" style="14" bestFit="1" customWidth="1"/>
    <col min="661" max="664" width="6.42578125" style="14" customWidth="1"/>
    <col min="665" max="665" width="6.42578125" style="14" bestFit="1" customWidth="1"/>
    <col min="666" max="666" width="6.42578125" style="14" customWidth="1"/>
    <col min="667" max="667" width="6.42578125" style="14" bestFit="1" customWidth="1"/>
    <col min="668" max="668" width="6.42578125" style="14" customWidth="1"/>
    <col min="669" max="669" width="6.42578125" style="14" bestFit="1" customWidth="1"/>
    <col min="670" max="670" width="6.42578125" style="14" customWidth="1"/>
    <col min="671" max="671" width="6.42578125" style="14" bestFit="1" customWidth="1"/>
    <col min="672" max="672" width="6.42578125" style="14" customWidth="1"/>
    <col min="673" max="673" width="6.42578125" style="14" bestFit="1" customWidth="1"/>
    <col min="674" max="674" width="6.42578125" style="14" customWidth="1"/>
    <col min="675" max="675" width="6.42578125" style="14" bestFit="1" customWidth="1"/>
    <col min="676" max="676" width="6.42578125" style="14" customWidth="1"/>
    <col min="677" max="677" width="6.42578125" style="14" bestFit="1" customWidth="1"/>
    <col min="678" max="679" width="6.42578125" style="14" customWidth="1"/>
    <col min="680" max="680" width="6.42578125" style="14" bestFit="1" customWidth="1"/>
    <col min="681" max="682" width="6.42578125" style="14" customWidth="1"/>
    <col min="683" max="683" width="6.42578125" style="14" bestFit="1" customWidth="1"/>
    <col min="684" max="684" width="6.42578125" style="14" customWidth="1"/>
    <col min="685" max="685" width="6.42578125" style="14" bestFit="1" customWidth="1"/>
    <col min="686" max="686" width="6.42578125" style="14" customWidth="1"/>
    <col min="687" max="687" width="6.42578125" style="14" bestFit="1" customWidth="1"/>
    <col min="688" max="688" width="6.42578125" style="14" customWidth="1"/>
    <col min="689" max="689" width="6.42578125" style="14" bestFit="1" customWidth="1"/>
    <col min="690" max="691" width="6.42578125" style="14" customWidth="1"/>
    <col min="692" max="692" width="6.42578125" style="14" bestFit="1" customWidth="1"/>
    <col min="693" max="696" width="6.42578125" style="14" customWidth="1"/>
    <col min="697" max="697" width="6.42578125" style="14" bestFit="1" customWidth="1"/>
    <col min="698" max="698" width="6.42578125" style="14" customWidth="1"/>
    <col min="699" max="699" width="6.42578125" style="14" bestFit="1" customWidth="1"/>
    <col min="700" max="700" width="6.42578125" style="14" customWidth="1"/>
    <col min="701" max="701" width="6.42578125" style="14" bestFit="1" customWidth="1"/>
    <col min="702" max="702" width="6.42578125" style="14" customWidth="1"/>
    <col min="703" max="703" width="6.42578125" style="14" bestFit="1" customWidth="1"/>
    <col min="704" max="704" width="6.42578125" style="14" customWidth="1"/>
    <col min="705" max="705" width="6.42578125" style="14" bestFit="1" customWidth="1"/>
    <col min="706" max="706" width="6.42578125" style="14" customWidth="1"/>
    <col min="707" max="707" width="6.42578125" style="14" bestFit="1" customWidth="1"/>
    <col min="708" max="708" width="6.42578125" style="14" customWidth="1"/>
    <col min="709" max="709" width="6.42578125" style="14" bestFit="1" customWidth="1"/>
    <col min="710" max="711" width="6.42578125" style="14" customWidth="1"/>
    <col min="712" max="712" width="6.42578125" style="14" bestFit="1" customWidth="1"/>
    <col min="713" max="714" width="6.42578125" style="14" customWidth="1"/>
    <col min="715" max="715" width="6.42578125" style="14" bestFit="1" customWidth="1"/>
    <col min="716" max="716" width="6.42578125" style="14" customWidth="1"/>
    <col min="717" max="717" width="6.42578125" style="14" bestFit="1" customWidth="1"/>
    <col min="718" max="718" width="6.42578125" style="14" customWidth="1"/>
    <col min="719" max="719" width="6.42578125" style="14" bestFit="1" customWidth="1"/>
    <col min="720" max="720" width="6.42578125" style="14" customWidth="1"/>
    <col min="721" max="721" width="6.42578125" style="14" bestFit="1" customWidth="1"/>
    <col min="722" max="722" width="6.42578125" style="14" customWidth="1"/>
    <col min="723" max="723" width="6.42578125" style="14" bestFit="1" customWidth="1"/>
    <col min="724" max="724" width="6.42578125" style="14" customWidth="1"/>
    <col min="725" max="725" width="6.42578125" style="14" bestFit="1" customWidth="1"/>
    <col min="726" max="752" width="7.5703125" style="14" bestFit="1" customWidth="1"/>
    <col min="753" max="753" width="15" style="14" bestFit="1" customWidth="1"/>
    <col min="754" max="754" width="6.28515625" style="14" bestFit="1" customWidth="1"/>
    <col min="755" max="755" width="7.42578125" style="14" bestFit="1" customWidth="1"/>
    <col min="756" max="756" width="7.5703125" style="14" bestFit="1" customWidth="1"/>
    <col min="757" max="757" width="6.28515625" style="14" bestFit="1" customWidth="1"/>
    <col min="758" max="758" width="7.42578125" style="14" bestFit="1" customWidth="1"/>
    <col min="759" max="759" width="7.5703125" style="14" bestFit="1" customWidth="1"/>
    <col min="760" max="760" width="6.28515625" style="14" bestFit="1" customWidth="1"/>
    <col min="761" max="761" width="7.42578125" style="14" bestFit="1" customWidth="1"/>
    <col min="762" max="762" width="6.28515625" style="14" bestFit="1" customWidth="1"/>
    <col min="763" max="763" width="7.42578125" style="14" bestFit="1" customWidth="1"/>
    <col min="764" max="764" width="6.28515625" style="14" bestFit="1" customWidth="1"/>
    <col min="765" max="765" width="7.42578125" style="14" bestFit="1" customWidth="1"/>
    <col min="766" max="766" width="6.28515625" style="14" bestFit="1" customWidth="1"/>
    <col min="767" max="767" width="7.42578125" style="14" bestFit="1" customWidth="1"/>
    <col min="768" max="768" width="6.28515625" style="14" bestFit="1" customWidth="1"/>
    <col min="769" max="769" width="7.42578125" style="14" bestFit="1" customWidth="1"/>
    <col min="770" max="770" width="7.5703125" style="14" bestFit="1" customWidth="1"/>
    <col min="771" max="771" width="6.28515625" style="14" bestFit="1" customWidth="1"/>
    <col min="772" max="772" width="7.42578125" style="14" bestFit="1" customWidth="1"/>
    <col min="773" max="773" width="7.5703125" style="14" bestFit="1" customWidth="1"/>
    <col min="774" max="774" width="6.28515625" style="14" bestFit="1" customWidth="1"/>
    <col min="775" max="775" width="7.42578125" style="14" bestFit="1" customWidth="1"/>
    <col min="776" max="776" width="6.28515625" style="14" bestFit="1" customWidth="1"/>
    <col min="777" max="777" width="7.42578125" style="14" bestFit="1" customWidth="1"/>
    <col min="778" max="778" width="7.5703125" style="14" bestFit="1" customWidth="1"/>
    <col min="779" max="779" width="6.28515625" style="14" bestFit="1" customWidth="1"/>
    <col min="780" max="780" width="7.42578125" style="14" bestFit="1" customWidth="1"/>
    <col min="781" max="781" width="7.5703125" style="14" bestFit="1" customWidth="1"/>
    <col min="782" max="785" width="6.28515625" style="14" bestFit="1" customWidth="1"/>
    <col min="786" max="786" width="7.42578125" style="14" bestFit="1" customWidth="1"/>
    <col min="787" max="788" width="7.5703125" style="14" bestFit="1" customWidth="1"/>
    <col min="789" max="789" width="7.28515625" style="14" bestFit="1" customWidth="1"/>
    <col min="790" max="790" width="6.28515625" style="14" bestFit="1" customWidth="1"/>
    <col min="791" max="791" width="7.42578125" style="14" bestFit="1" customWidth="1"/>
    <col min="792" max="798" width="6.28515625" style="14" bestFit="1" customWidth="1"/>
    <col min="799" max="799" width="7.42578125" style="14" bestFit="1" customWidth="1"/>
    <col min="800" max="800" width="7.5703125" style="14" bestFit="1" customWidth="1"/>
    <col min="801" max="801" width="7.42578125" style="14" bestFit="1" customWidth="1"/>
    <col min="802" max="802" width="7.5703125" style="14" bestFit="1" customWidth="1"/>
    <col min="803" max="805" width="6.28515625" style="14" bestFit="1" customWidth="1"/>
    <col min="806" max="806" width="7.42578125" style="14" bestFit="1" customWidth="1"/>
    <col min="807" max="807" width="7.5703125" style="14" bestFit="1" customWidth="1"/>
    <col min="808" max="808" width="6.28515625" style="14" bestFit="1" customWidth="1"/>
    <col min="809" max="809" width="7.42578125" style="14" bestFit="1" customWidth="1"/>
    <col min="810" max="810" width="7.5703125" style="14" bestFit="1" customWidth="1"/>
    <col min="811" max="811" width="6.28515625" style="14" bestFit="1" customWidth="1"/>
    <col min="812" max="812" width="7.42578125" style="14" bestFit="1" customWidth="1"/>
    <col min="813" max="813" width="6.28515625" style="14" bestFit="1" customWidth="1"/>
    <col min="814" max="814" width="7.42578125" style="14" bestFit="1" customWidth="1"/>
    <col min="815" max="815" width="6.28515625" style="14" bestFit="1" customWidth="1"/>
    <col min="816" max="816" width="7.42578125" style="14" bestFit="1" customWidth="1"/>
    <col min="817" max="817" width="6.28515625" style="14" bestFit="1" customWidth="1"/>
    <col min="818" max="818" width="7.42578125" style="14" bestFit="1" customWidth="1"/>
    <col min="819" max="819" width="6.28515625" style="14" bestFit="1" customWidth="1"/>
    <col min="820" max="820" width="7.42578125" style="14" bestFit="1" customWidth="1"/>
    <col min="821" max="821" width="7.5703125" style="14" bestFit="1" customWidth="1"/>
    <col min="822" max="822" width="6.28515625" style="14" bestFit="1" customWidth="1"/>
    <col min="823" max="823" width="7.42578125" style="14" bestFit="1" customWidth="1"/>
    <col min="824" max="824" width="7.5703125" style="14" bestFit="1" customWidth="1"/>
    <col min="825" max="825" width="6.28515625" style="14" bestFit="1" customWidth="1"/>
    <col min="826" max="826" width="7.42578125" style="14" bestFit="1" customWidth="1"/>
    <col min="827" max="827" width="6.28515625" style="14" bestFit="1" customWidth="1"/>
    <col min="828" max="828" width="7.42578125" style="14" bestFit="1" customWidth="1"/>
    <col min="829" max="829" width="7.5703125" style="14" bestFit="1" customWidth="1"/>
    <col min="830" max="830" width="6.28515625" style="14" bestFit="1" customWidth="1"/>
    <col min="831" max="831" width="7.42578125" style="14" bestFit="1" customWidth="1"/>
    <col min="832" max="832" width="7.5703125" style="14" bestFit="1" customWidth="1"/>
    <col min="833" max="833" width="6.28515625" style="14" bestFit="1" customWidth="1"/>
    <col min="834" max="834" width="7.42578125" style="14" bestFit="1" customWidth="1"/>
    <col min="835" max="835" width="7.5703125" style="14" bestFit="1" customWidth="1"/>
    <col min="836" max="836" width="6.28515625" style="14" bestFit="1" customWidth="1"/>
    <col min="837" max="837" width="7.42578125" style="14" bestFit="1" customWidth="1"/>
    <col min="838" max="838" width="7.5703125" style="14" bestFit="1" customWidth="1"/>
    <col min="839" max="839" width="6.28515625" style="14" bestFit="1" customWidth="1"/>
    <col min="840" max="840" width="7.42578125" style="14" bestFit="1" customWidth="1"/>
    <col min="841" max="841" width="6.28515625" style="14" bestFit="1" customWidth="1"/>
    <col min="842" max="842" width="7.42578125" style="14" bestFit="1" customWidth="1"/>
    <col min="843" max="843" width="7.5703125" style="14" bestFit="1" customWidth="1"/>
    <col min="844" max="846" width="6.28515625" style="14" bestFit="1" customWidth="1"/>
    <col min="847" max="847" width="7.5703125" style="14" bestFit="1" customWidth="1"/>
    <col min="848" max="848" width="7.42578125" style="14" bestFit="1" customWidth="1"/>
    <col min="849" max="849" width="7.5703125" style="14" bestFit="1" customWidth="1"/>
    <col min="850" max="850" width="7.42578125" style="14" bestFit="1" customWidth="1"/>
    <col min="851" max="851" width="6.140625" style="14" bestFit="1" customWidth="1"/>
    <col min="852" max="852" width="7.42578125" style="14" bestFit="1" customWidth="1"/>
    <col min="853" max="853" width="7.28515625" style="14" bestFit="1" customWidth="1"/>
    <col min="854" max="854" width="6.140625" style="14" bestFit="1" customWidth="1"/>
    <col min="855" max="855" width="7.28515625" style="14" bestFit="1" customWidth="1"/>
    <col min="856" max="856" width="7.42578125" style="14" bestFit="1" customWidth="1"/>
    <col min="857" max="857" width="6.140625" style="14" bestFit="1" customWidth="1"/>
    <col min="858" max="858" width="7.28515625" style="14" bestFit="1" customWidth="1"/>
    <col min="859" max="859" width="7.42578125" style="14" bestFit="1" customWidth="1"/>
    <col min="860" max="860" width="7.28515625" style="14" bestFit="1" customWidth="1"/>
    <col min="861" max="861" width="6.140625" style="14" bestFit="1" customWidth="1"/>
    <col min="862" max="862" width="7.42578125" style="14" bestFit="1" customWidth="1"/>
    <col min="863" max="864" width="6.140625" style="14" bestFit="1" customWidth="1"/>
    <col min="865" max="865" width="7.28515625" style="14" bestFit="1" customWidth="1"/>
    <col min="866" max="866" width="6.140625" style="14" bestFit="1" customWidth="1"/>
    <col min="867" max="867" width="7.28515625" style="14" bestFit="1" customWidth="1"/>
    <col min="868" max="874" width="6.140625" style="14" bestFit="1" customWidth="1"/>
    <col min="875" max="875" width="7.28515625" style="14" bestFit="1" customWidth="1"/>
    <col min="876" max="876" width="7.42578125" style="14" bestFit="1" customWidth="1"/>
    <col min="877" max="877" width="6.140625" style="14" bestFit="1" customWidth="1"/>
    <col min="878" max="878" width="7.28515625" style="14" bestFit="1" customWidth="1"/>
    <col min="879" max="879" width="7.42578125" style="14" bestFit="1" customWidth="1"/>
    <col min="880" max="880" width="6.140625" style="14" bestFit="1" customWidth="1"/>
    <col min="881" max="881" width="7.28515625" style="14" bestFit="1" customWidth="1"/>
    <col min="882" max="882" width="7.42578125" style="14" bestFit="1" customWidth="1"/>
    <col min="883" max="883" width="6.140625" style="14" bestFit="1" customWidth="1"/>
    <col min="884" max="884" width="7.28515625" style="14" bestFit="1" customWidth="1"/>
    <col min="885" max="888" width="6.140625" style="14" bestFit="1" customWidth="1"/>
    <col min="889" max="889" width="7.7109375" style="14" bestFit="1" customWidth="1"/>
    <col min="890" max="890" width="6.42578125" style="14" bestFit="1" customWidth="1"/>
    <col min="891" max="891" width="7.5703125" style="14" bestFit="1" customWidth="1"/>
    <col min="892" max="892" width="7.7109375" style="14" bestFit="1" customWidth="1"/>
    <col min="893" max="893" width="6.42578125" style="14" bestFit="1" customWidth="1"/>
    <col min="894" max="894" width="7.5703125" style="14" bestFit="1" customWidth="1"/>
    <col min="895" max="895" width="7.7109375" style="14" bestFit="1" customWidth="1"/>
    <col min="896" max="897" width="6.42578125" style="14" bestFit="1" customWidth="1"/>
    <col min="898" max="898" width="7.5703125" style="14" bestFit="1" customWidth="1"/>
    <col min="899" max="899" width="7.7109375" style="14" bestFit="1" customWidth="1"/>
    <col min="900" max="900" width="6.42578125" style="14" bestFit="1" customWidth="1"/>
    <col min="901" max="901" width="7.5703125" style="14" bestFit="1" customWidth="1"/>
    <col min="902" max="902" width="7.7109375" style="14" bestFit="1" customWidth="1"/>
    <col min="903" max="904" width="6.42578125" style="14" bestFit="1" customWidth="1"/>
    <col min="905" max="907" width="7.5703125" style="14" bestFit="1" customWidth="1"/>
    <col min="908" max="908" width="6.42578125" style="14" bestFit="1" customWidth="1"/>
    <col min="909" max="909" width="7.5703125" style="14" bestFit="1" customWidth="1"/>
    <col min="910" max="910" width="6.42578125" style="14" bestFit="1" customWidth="1"/>
    <col min="911" max="911" width="7.5703125" style="14" bestFit="1" customWidth="1"/>
    <col min="912" max="912" width="6.42578125" style="14" bestFit="1" customWidth="1"/>
    <col min="913" max="913" width="7.5703125" style="14" bestFit="1" customWidth="1"/>
    <col min="914" max="914" width="7.7109375" style="14" bestFit="1" customWidth="1"/>
    <col min="915" max="915" width="7.5703125" style="14" bestFit="1" customWidth="1"/>
    <col min="916" max="916" width="6.42578125" style="14" bestFit="1" customWidth="1"/>
    <col min="917" max="917" width="7.5703125" style="14" bestFit="1" customWidth="1"/>
    <col min="918" max="918" width="7.7109375" style="14" bestFit="1" customWidth="1"/>
    <col min="919" max="921" width="7.5703125" style="14" bestFit="1" customWidth="1"/>
    <col min="922" max="922" width="6.42578125" style="14" bestFit="1" customWidth="1"/>
    <col min="923" max="923" width="7.5703125" style="14" bestFit="1" customWidth="1"/>
    <col min="924" max="924" width="6.42578125" style="14" bestFit="1" customWidth="1"/>
    <col min="925" max="925" width="7.5703125" style="14" bestFit="1" customWidth="1"/>
    <col min="926" max="926" width="6.42578125" style="14" bestFit="1" customWidth="1"/>
    <col min="927" max="927" width="7.5703125" style="14" bestFit="1" customWidth="1"/>
    <col min="928" max="928" width="6.42578125" style="14" bestFit="1" customWidth="1"/>
    <col min="929" max="929" width="7.5703125" style="14" bestFit="1" customWidth="1"/>
    <col min="930" max="930" width="6.42578125" style="14" bestFit="1" customWidth="1"/>
    <col min="931" max="931" width="7.5703125" style="14" bestFit="1" customWidth="1"/>
    <col min="932" max="932" width="7.7109375" style="14" bestFit="1" customWidth="1"/>
    <col min="933" max="933" width="7.5703125" style="14" bestFit="1" customWidth="1"/>
    <col min="934" max="934" width="7.7109375" style="14" bestFit="1" customWidth="1"/>
    <col min="935" max="935" width="7.5703125" style="14" bestFit="1" customWidth="1"/>
    <col min="936" max="936" width="7.7109375" style="14" bestFit="1" customWidth="1"/>
    <col min="937" max="937" width="6.42578125" style="14" bestFit="1" customWidth="1"/>
    <col min="938" max="938" width="7.5703125" style="14" bestFit="1" customWidth="1"/>
    <col min="939" max="939" width="6.42578125" style="14" bestFit="1" customWidth="1"/>
    <col min="940" max="940" width="7.5703125" style="14" bestFit="1" customWidth="1"/>
    <col min="941" max="942" width="6.42578125" style="14" bestFit="1" customWidth="1"/>
    <col min="943" max="943" width="7.5703125" style="14" bestFit="1" customWidth="1"/>
    <col min="944" max="946" width="6.42578125" style="14" bestFit="1" customWidth="1"/>
    <col min="947" max="947" width="7.5703125" style="14" bestFit="1" customWidth="1"/>
    <col min="948" max="949" width="6.42578125" style="14" bestFit="1" customWidth="1"/>
    <col min="950" max="950" width="7.5703125" style="14" bestFit="1" customWidth="1"/>
    <col min="951" max="951" width="6.42578125" style="14" bestFit="1" customWidth="1"/>
    <col min="952" max="952" width="7.5703125" style="14" bestFit="1" customWidth="1"/>
    <col min="953" max="953" width="6.42578125" style="14" bestFit="1" customWidth="1"/>
    <col min="954" max="954" width="7.5703125" style="14" bestFit="1" customWidth="1"/>
    <col min="955" max="956" width="6.42578125" style="14" bestFit="1" customWidth="1"/>
    <col min="957" max="957" width="7.5703125" style="14" bestFit="1" customWidth="1"/>
    <col min="958" max="958" width="6.42578125" style="14" bestFit="1" customWidth="1"/>
    <col min="959" max="959" width="7.5703125" style="14" bestFit="1" customWidth="1"/>
    <col min="960" max="960" width="7.7109375" style="14" bestFit="1" customWidth="1"/>
    <col min="961" max="964" width="6.42578125" style="14" bestFit="1" customWidth="1"/>
    <col min="965" max="965" width="7.5703125" style="14" bestFit="1" customWidth="1"/>
    <col min="966" max="979" width="6.42578125" style="14" bestFit="1" customWidth="1"/>
    <col min="980" max="980" width="7.5703125" style="14" bestFit="1" customWidth="1"/>
    <col min="981" max="981" width="7.7109375" style="14" bestFit="1" customWidth="1"/>
    <col min="982" max="982" width="7.5703125" style="14" bestFit="1" customWidth="1"/>
    <col min="983" max="985" width="6.42578125" style="14" bestFit="1" customWidth="1"/>
    <col min="986" max="986" width="7.7109375" style="14" bestFit="1" customWidth="1"/>
    <col min="987" max="988" width="7.5703125" style="14" bestFit="1" customWidth="1"/>
    <col min="989" max="989" width="7.7109375" style="14" bestFit="1" customWidth="1"/>
    <col min="990" max="990" width="7.5703125" style="14" bestFit="1" customWidth="1"/>
    <col min="991" max="991" width="7.7109375" style="14" bestFit="1" customWidth="1"/>
    <col min="992" max="992" width="7.5703125" style="14" bestFit="1" customWidth="1"/>
    <col min="993" max="993" width="7.7109375" style="14" bestFit="1" customWidth="1"/>
    <col min="994" max="994" width="6.42578125" style="14" bestFit="1" customWidth="1"/>
    <col min="995" max="995" width="7.5703125" style="14" bestFit="1" customWidth="1"/>
    <col min="996" max="1003" width="6.42578125" style="14" bestFit="1" customWidth="1"/>
    <col min="1004" max="1004" width="7.5703125" style="14" bestFit="1" customWidth="1"/>
    <col min="1005" max="1005" width="6.42578125" style="14" bestFit="1" customWidth="1"/>
    <col min="1006" max="1006" width="7.5703125" style="14" bestFit="1" customWidth="1"/>
    <col min="1007" max="1007" width="7.7109375" style="14" bestFit="1" customWidth="1"/>
    <col min="1008" max="1008" width="7.5703125" style="14" bestFit="1" customWidth="1"/>
    <col min="1009" max="1010" width="6.42578125" style="14" bestFit="1" customWidth="1"/>
    <col min="1011" max="1011" width="7.5703125" style="14" bestFit="1" customWidth="1"/>
    <col min="1012" max="1012" width="7.7109375" style="14" bestFit="1" customWidth="1"/>
    <col min="1013" max="1014" width="6.42578125" style="14" bestFit="1" customWidth="1"/>
    <col min="1015" max="1015" width="7.5703125" style="14" bestFit="1" customWidth="1"/>
    <col min="1016" max="1021" width="7.7109375" style="14" bestFit="1" customWidth="1"/>
    <col min="1022" max="1022" width="6.42578125" style="14" bestFit="1" customWidth="1"/>
    <col min="1023" max="1023" width="7.5703125" style="14" bestFit="1" customWidth="1"/>
    <col min="1024" max="1024" width="6.42578125" style="14" bestFit="1" customWidth="1"/>
    <col min="1025" max="1027" width="7.5703125" style="14" bestFit="1" customWidth="1"/>
    <col min="1028" max="1028" width="7.7109375" style="14" bestFit="1" customWidth="1"/>
    <col min="1029" max="1029" width="6.42578125" style="14" bestFit="1" customWidth="1"/>
    <col min="1030" max="1030" width="7.5703125" style="14" bestFit="1" customWidth="1"/>
    <col min="1031" max="1031" width="7.7109375" style="14" bestFit="1" customWidth="1"/>
    <col min="1032" max="1032" width="7.5703125" style="14" bestFit="1" customWidth="1"/>
    <col min="1033" max="1033" width="6.42578125" style="14" bestFit="1" customWidth="1"/>
    <col min="1034" max="1034" width="7.5703125" style="14" bestFit="1" customWidth="1"/>
    <col min="1035" max="1035" width="7.7109375" style="14" bestFit="1" customWidth="1"/>
    <col min="1036" max="1036" width="6.42578125" style="14" bestFit="1" customWidth="1"/>
    <col min="1037" max="1037" width="7.5703125" style="14" bestFit="1" customWidth="1"/>
    <col min="1038" max="1039" width="7.7109375" style="14" bestFit="1" customWidth="1"/>
    <col min="1040" max="1041" width="6.140625" style="14" bestFit="1" customWidth="1"/>
    <col min="1042" max="1043" width="7.28515625" style="14" bestFit="1" customWidth="1"/>
    <col min="1044" max="1044" width="7.42578125" style="14" bestFit="1" customWidth="1"/>
    <col min="1045" max="1046" width="6.85546875" style="14" bestFit="1" customWidth="1"/>
    <col min="1047" max="1047" width="7.28515625" style="14" bestFit="1" customWidth="1"/>
    <col min="1048" max="1049" width="6.140625" style="14" bestFit="1" customWidth="1"/>
    <col min="1050" max="1050" width="7.28515625" style="14" bestFit="1" customWidth="1"/>
    <col min="1051" max="1051" width="7.42578125" style="14" bestFit="1" customWidth="1"/>
    <col min="1052" max="1053" width="6.140625" style="14" bestFit="1" customWidth="1"/>
    <col min="1054" max="1055" width="7.28515625" style="14" bestFit="1" customWidth="1"/>
    <col min="1056" max="1056" width="6.140625" style="14" bestFit="1" customWidth="1"/>
    <col min="1057" max="1057" width="7.28515625" style="14" bestFit="1" customWidth="1"/>
    <col min="1058" max="1058" width="6.140625" style="14" bestFit="1" customWidth="1"/>
    <col min="1059" max="1059" width="7.28515625" style="14" bestFit="1" customWidth="1"/>
    <col min="1060" max="1060" width="7.42578125" style="14" bestFit="1" customWidth="1"/>
    <col min="1061" max="1061" width="6.140625" style="14" bestFit="1" customWidth="1"/>
    <col min="1062" max="1062" width="7.28515625" style="14" bestFit="1" customWidth="1"/>
    <col min="1063" max="1065" width="7.42578125" style="14" bestFit="1" customWidth="1"/>
    <col min="1066" max="1067" width="6.140625" style="14" bestFit="1" customWidth="1"/>
    <col min="1068" max="1069" width="7.28515625" style="14" bestFit="1" customWidth="1"/>
    <col min="1070" max="1070" width="7.42578125" style="14" bestFit="1" customWidth="1"/>
    <col min="1071" max="1075" width="6.140625" style="14" bestFit="1" customWidth="1"/>
    <col min="1076" max="1076" width="7.28515625" style="14" bestFit="1" customWidth="1"/>
    <col min="1077" max="1077" width="6.140625" style="14" bestFit="1" customWidth="1"/>
    <col min="1078" max="1079" width="7.28515625" style="14" bestFit="1" customWidth="1"/>
    <col min="1080" max="1080" width="7.42578125" style="14" bestFit="1" customWidth="1"/>
    <col min="1081" max="1081" width="6.140625" style="14" bestFit="1" customWidth="1"/>
    <col min="1082" max="1082" width="7.42578125" style="14" bestFit="1" customWidth="1"/>
    <col min="1083" max="1083" width="7.28515625" style="14" bestFit="1" customWidth="1"/>
    <col min="1084" max="1086" width="6.140625" style="14" bestFit="1" customWidth="1"/>
    <col min="1087" max="1087" width="7.42578125" style="14" bestFit="1" customWidth="1"/>
    <col min="1088" max="1088" width="6.140625" style="14" bestFit="1" customWidth="1"/>
    <col min="1089" max="1090" width="7.28515625" style="14" bestFit="1" customWidth="1"/>
    <col min="1091" max="1091" width="7.42578125" style="14" bestFit="1" customWidth="1"/>
    <col min="1092" max="1092" width="7.28515625" style="14" bestFit="1" customWidth="1"/>
    <col min="1093" max="1093" width="6.140625" style="14" bestFit="1" customWidth="1"/>
    <col min="1094" max="1096" width="7.28515625" style="14" bestFit="1" customWidth="1"/>
    <col min="1097" max="1097" width="7.42578125" style="14" bestFit="1" customWidth="1"/>
    <col min="1098" max="1099" width="6.140625" style="14" bestFit="1" customWidth="1"/>
    <col min="1100" max="1100" width="7.28515625" style="14" bestFit="1" customWidth="1"/>
    <col min="1101" max="1101" width="7.42578125" style="14" bestFit="1" customWidth="1"/>
    <col min="1102" max="1102" width="7.28515625" style="14" bestFit="1" customWidth="1"/>
    <col min="1103" max="1103" width="7.42578125" style="14" bestFit="1" customWidth="1"/>
    <col min="1104" max="1104" width="6.140625" style="14" bestFit="1" customWidth="1"/>
    <col min="1105" max="1105" width="7.28515625" style="14" bestFit="1" customWidth="1"/>
    <col min="1106" max="1106" width="7.42578125" style="14" bestFit="1" customWidth="1"/>
    <col min="1107" max="1107" width="7.28515625" style="14" bestFit="1" customWidth="1"/>
    <col min="1108" max="1108" width="7.42578125" style="14" bestFit="1" customWidth="1"/>
    <col min="1109" max="1109" width="7.28515625" style="14" bestFit="1" customWidth="1"/>
    <col min="1110" max="1110" width="6.140625" style="14" bestFit="1" customWidth="1"/>
    <col min="1111" max="1111" width="7.28515625" style="14" bestFit="1" customWidth="1"/>
    <col min="1112" max="1112" width="6.140625" style="14" bestFit="1" customWidth="1"/>
    <col min="1113" max="1113" width="7.28515625" style="14" bestFit="1" customWidth="1"/>
    <col min="1114" max="1114" width="7.42578125" style="14" bestFit="1" customWidth="1"/>
    <col min="1115" max="1115" width="7.28515625" style="14" bestFit="1" customWidth="1"/>
    <col min="1116" max="1116" width="6.140625" style="14" bestFit="1" customWidth="1"/>
    <col min="1117" max="1117" width="7.42578125" style="14" bestFit="1" customWidth="1"/>
    <col min="1118" max="1118" width="6.140625" style="14" bestFit="1" customWidth="1"/>
    <col min="1119" max="1119" width="7.42578125" style="14" bestFit="1" customWidth="1"/>
    <col min="1120" max="1122" width="6.140625" style="14" bestFit="1" customWidth="1"/>
    <col min="1123" max="1124" width="7.42578125" style="14" bestFit="1" customWidth="1"/>
    <col min="1125" max="1126" width="7.28515625" style="14" bestFit="1" customWidth="1"/>
    <col min="1127" max="1131" width="6.140625" style="14" bestFit="1" customWidth="1"/>
    <col min="1132" max="1132" width="7.28515625" style="14" bestFit="1" customWidth="1"/>
    <col min="1133" max="1133" width="7.42578125" style="14" bestFit="1" customWidth="1"/>
    <col min="1134" max="1134" width="6.140625" style="14" bestFit="1" customWidth="1"/>
    <col min="1135" max="1135" width="7.28515625" style="14" bestFit="1" customWidth="1"/>
    <col min="1136" max="1136" width="6.140625" style="14" bestFit="1" customWidth="1"/>
    <col min="1137" max="1137" width="7.42578125" style="14" bestFit="1" customWidth="1"/>
    <col min="1138" max="1138" width="6.140625" style="14" bestFit="1" customWidth="1"/>
    <col min="1139" max="1139" width="7.42578125" style="14" bestFit="1" customWidth="1"/>
    <col min="1140" max="1140" width="6.140625" style="14" bestFit="1" customWidth="1"/>
    <col min="1141" max="1141" width="7.42578125" style="14" bestFit="1" customWidth="1"/>
    <col min="1142" max="1146" width="6.140625" style="14" bestFit="1" customWidth="1"/>
    <col min="1147" max="1147" width="7.28515625" style="14" bestFit="1" customWidth="1"/>
    <col min="1148" max="1148" width="7.42578125" style="14" bestFit="1" customWidth="1"/>
    <col min="1149" max="1149" width="7.28515625" style="14" bestFit="1" customWidth="1"/>
    <col min="1150" max="1158" width="6.140625" style="14" bestFit="1" customWidth="1"/>
    <col min="1159" max="1159" width="7.28515625" style="14" bestFit="1" customWidth="1"/>
    <col min="1160" max="1160" width="7.42578125" style="14" bestFit="1" customWidth="1"/>
    <col min="1161" max="1168" width="6.140625" style="14" bestFit="1" customWidth="1"/>
    <col min="1169" max="1170" width="7.28515625" style="14" bestFit="1" customWidth="1"/>
    <col min="1171" max="1171" width="7.42578125" style="14" bestFit="1" customWidth="1"/>
    <col min="1172" max="1176" width="6.140625" style="14" bestFit="1" customWidth="1"/>
    <col min="1177" max="1177" width="7.28515625" style="14" bestFit="1" customWidth="1"/>
    <col min="1178" max="1178" width="7.42578125" style="14" bestFit="1" customWidth="1"/>
    <col min="1179" max="1188" width="6.140625" style="14" bestFit="1" customWidth="1"/>
    <col min="1189" max="1189" width="7.28515625" style="14" bestFit="1" customWidth="1"/>
    <col min="1190" max="1190" width="7.42578125" style="14" bestFit="1" customWidth="1"/>
    <col min="1191" max="1191" width="7.28515625" style="14" bestFit="1" customWidth="1"/>
    <col min="1192" max="1192" width="7.42578125" style="14" bestFit="1" customWidth="1"/>
    <col min="1193" max="1193" width="6.140625" style="14" bestFit="1" customWidth="1"/>
    <col min="1194" max="1194" width="7.28515625" style="14" bestFit="1" customWidth="1"/>
    <col min="1195" max="1195" width="7.42578125" style="14" bestFit="1" customWidth="1"/>
    <col min="1196" max="1196" width="7.28515625" style="14" bestFit="1" customWidth="1"/>
    <col min="1197" max="1197" width="7.42578125" style="14" bestFit="1" customWidth="1"/>
    <col min="1198" max="1207" width="6.140625" style="14" bestFit="1" customWidth="1"/>
    <col min="1208" max="1208" width="7.42578125" style="14" bestFit="1" customWidth="1"/>
    <col min="1209" max="1210" width="6.140625" style="14" bestFit="1" customWidth="1"/>
    <col min="1211" max="1211" width="7.28515625" style="14" bestFit="1" customWidth="1"/>
    <col min="1212" max="1212" width="7.42578125" style="14" bestFit="1" customWidth="1"/>
    <col min="1213" max="1214" width="6.140625" style="14" bestFit="1" customWidth="1"/>
    <col min="1215" max="1215" width="7.28515625" style="14" bestFit="1" customWidth="1"/>
    <col min="1216" max="1217" width="6.140625" style="14" bestFit="1" customWidth="1"/>
    <col min="1218" max="1218" width="7.28515625" style="14" bestFit="1" customWidth="1"/>
    <col min="1219" max="1221" width="6.140625" style="14" bestFit="1" customWidth="1"/>
    <col min="1222" max="1222" width="7.42578125" style="14" bestFit="1" customWidth="1"/>
    <col min="1223" max="1223" width="6.140625" style="14" bestFit="1" customWidth="1"/>
    <col min="1224" max="1224" width="6" style="14" bestFit="1" customWidth="1"/>
    <col min="1225" max="1226" width="7.28515625" style="14" bestFit="1" customWidth="1"/>
    <col min="1227" max="1227" width="7.140625" style="14" bestFit="1" customWidth="1"/>
    <col min="1228" max="1232" width="7.28515625" style="14" bestFit="1" customWidth="1"/>
    <col min="1233" max="1234" width="6" style="14" bestFit="1" customWidth="1"/>
    <col min="1235" max="1237" width="7.28515625" style="14" bestFit="1" customWidth="1"/>
    <col min="1238" max="1238" width="6" style="14" bestFit="1" customWidth="1"/>
    <col min="1239" max="1239" width="7.28515625" style="14" bestFit="1" customWidth="1"/>
    <col min="1240" max="1240" width="6" style="14" bestFit="1" customWidth="1"/>
    <col min="1241" max="1242" width="7.28515625" style="14" bestFit="1" customWidth="1"/>
    <col min="1243" max="1243" width="6" style="14" bestFit="1" customWidth="1"/>
    <col min="1244" max="1249" width="7.28515625" style="14" bestFit="1" customWidth="1"/>
    <col min="1250" max="1250" width="6" style="14" bestFit="1" customWidth="1"/>
    <col min="1251" max="1251" width="7.28515625" style="14" bestFit="1" customWidth="1"/>
    <col min="1252" max="1252" width="6" style="14" bestFit="1" customWidth="1"/>
    <col min="1253" max="1253" width="7.28515625" style="14" bestFit="1" customWidth="1"/>
    <col min="1254" max="1254" width="6.28515625" style="14" bestFit="1" customWidth="1"/>
    <col min="1255" max="1255" width="7.5703125" style="14" bestFit="1" customWidth="1"/>
    <col min="1256" max="1256" width="6.28515625" style="14" bestFit="1" customWidth="1"/>
    <col min="1257" max="1257" width="7.5703125" style="14" bestFit="1" customWidth="1"/>
    <col min="1258" max="1260" width="6.28515625" style="14" bestFit="1" customWidth="1"/>
    <col min="1261" max="1261" width="7.5703125" style="14" bestFit="1" customWidth="1"/>
    <col min="1262" max="1263" width="6.28515625" style="14" bestFit="1" customWidth="1"/>
    <col min="1264" max="1265" width="7.5703125" style="14" bestFit="1" customWidth="1"/>
    <col min="1266" max="1269" width="6.28515625" style="14" bestFit="1" customWidth="1"/>
    <col min="1270" max="1270" width="7.5703125" style="14" bestFit="1" customWidth="1"/>
    <col min="1271" max="1285" width="6.28515625" style="14" bestFit="1" customWidth="1"/>
    <col min="1286" max="1286" width="7.5703125" style="14" bestFit="1" customWidth="1"/>
    <col min="1287" max="1288" width="6.28515625" style="14" bestFit="1" customWidth="1"/>
    <col min="1289" max="1290" width="7.5703125" style="14" bestFit="1" customWidth="1"/>
    <col min="1291" max="1291" width="6.28515625" style="14" bestFit="1" customWidth="1"/>
    <col min="1292" max="1292" width="7.5703125" style="14" bestFit="1" customWidth="1"/>
    <col min="1293" max="1295" width="6.28515625" style="14" bestFit="1" customWidth="1"/>
    <col min="1296" max="1297" width="7.5703125" style="14" bestFit="1" customWidth="1"/>
    <col min="1298" max="1298" width="7.42578125" style="14" bestFit="1" customWidth="1"/>
    <col min="1299" max="1300" width="7.5703125" style="14" bestFit="1" customWidth="1"/>
    <col min="1301" max="1301" width="6.28515625" style="14" bestFit="1" customWidth="1"/>
    <col min="1302" max="1303" width="7.5703125" style="14" bestFit="1" customWidth="1"/>
    <col min="1304" max="1304" width="7.42578125" style="14" bestFit="1" customWidth="1"/>
    <col min="1305" max="1305" width="7.5703125" style="14" bestFit="1" customWidth="1"/>
    <col min="1306" max="1306" width="6.28515625" style="14" bestFit="1" customWidth="1"/>
    <col min="1307" max="1308" width="7.5703125" style="14" bestFit="1" customWidth="1"/>
    <col min="1309" max="1310" width="6.28515625" style="14" bestFit="1" customWidth="1"/>
    <col min="1311" max="1312" width="7.5703125" style="14" bestFit="1" customWidth="1"/>
    <col min="1313" max="1313" width="6.28515625" style="14" bestFit="1" customWidth="1"/>
    <col min="1314" max="1315" width="7.5703125" style="14" bestFit="1" customWidth="1"/>
    <col min="1316" max="1316" width="7.42578125" style="14" bestFit="1" customWidth="1"/>
    <col min="1317" max="1320" width="6.28515625" style="14" bestFit="1" customWidth="1"/>
    <col min="1321" max="1321" width="7.5703125" style="14" bestFit="1" customWidth="1"/>
    <col min="1322" max="1322" width="6.28515625" style="14" bestFit="1" customWidth="1"/>
    <col min="1323" max="1323" width="6.42578125" style="14" bestFit="1" customWidth="1"/>
    <col min="1324" max="1325" width="7.5703125" style="14" bestFit="1" customWidth="1"/>
    <col min="1326" max="1326" width="7.7109375" style="14" bestFit="1" customWidth="1"/>
    <col min="1327" max="1327" width="7.5703125" style="14" bestFit="1" customWidth="1"/>
    <col min="1328" max="1329" width="7.7109375" style="14" bestFit="1" customWidth="1"/>
    <col min="1330" max="1330" width="6.42578125" style="14" bestFit="1" customWidth="1"/>
    <col min="1331" max="1331" width="7.5703125" style="14" bestFit="1" customWidth="1"/>
    <col min="1332" max="1332" width="6.42578125" style="14" bestFit="1" customWidth="1"/>
    <col min="1333" max="1333" width="7.5703125" style="14" bestFit="1" customWidth="1"/>
    <col min="1334" max="1334" width="5.85546875" style="14" bestFit="1" customWidth="1"/>
    <col min="1335" max="1335" width="7.140625" style="14" bestFit="1" customWidth="1"/>
    <col min="1336" max="1337" width="7" style="14" bestFit="1" customWidth="1"/>
    <col min="1338" max="1338" width="7.140625" style="14" bestFit="1" customWidth="1"/>
    <col min="1339" max="1339" width="7" style="14" bestFit="1" customWidth="1"/>
    <col min="1340" max="1340" width="5.85546875" style="14" bestFit="1" customWidth="1"/>
    <col min="1341" max="1341" width="7" style="14" bestFit="1" customWidth="1"/>
    <col min="1342" max="1342" width="7.140625" style="14" bestFit="1" customWidth="1"/>
    <col min="1343" max="1343" width="7" style="14" bestFit="1" customWidth="1"/>
    <col min="1344" max="1344" width="7.140625" style="14" bestFit="1" customWidth="1"/>
    <col min="1345" max="1346" width="7" style="14" bestFit="1" customWidth="1"/>
    <col min="1347" max="1347" width="7.140625" style="14" bestFit="1" customWidth="1"/>
    <col min="1348" max="1348" width="7" style="14" bestFit="1" customWidth="1"/>
    <col min="1349" max="1349" width="7.140625" style="14" bestFit="1" customWidth="1"/>
    <col min="1350" max="1351" width="7" style="14" bestFit="1" customWidth="1"/>
    <col min="1352" max="1352" width="7.42578125" style="14" bestFit="1" customWidth="1"/>
    <col min="1353" max="1353" width="7.5703125" style="14" bestFit="1" customWidth="1"/>
    <col min="1354" max="1354" width="6.28515625" style="14" bestFit="1" customWidth="1"/>
    <col min="1355" max="1355" width="7.42578125" style="14" bestFit="1" customWidth="1"/>
    <col min="1356" max="1356" width="6.28515625" style="14" bestFit="1" customWidth="1"/>
    <col min="1357" max="1358" width="7.42578125" style="14" bestFit="1" customWidth="1"/>
    <col min="1359" max="1359" width="7.5703125" style="14" bestFit="1" customWidth="1"/>
    <col min="1360" max="1360" width="6.28515625" style="14" bestFit="1" customWidth="1"/>
    <col min="1361" max="1361" width="7.42578125" style="14" bestFit="1" customWidth="1"/>
    <col min="1362" max="1362" width="7.5703125" style="14" bestFit="1" customWidth="1"/>
    <col min="1363" max="1363" width="6.85546875" style="14" bestFit="1" customWidth="1"/>
    <col min="1364" max="1364" width="7" style="14" bestFit="1" customWidth="1"/>
    <col min="1365" max="1370" width="6.28515625" style="14" bestFit="1" customWidth="1"/>
    <col min="1371" max="1371" width="7.42578125" style="14" bestFit="1" customWidth="1"/>
    <col min="1372" max="1372" width="7.5703125" style="14" bestFit="1" customWidth="1"/>
    <col min="1373" max="1373" width="7.28515625" style="14" bestFit="1" customWidth="1"/>
    <col min="1374" max="1374" width="6.28515625" style="14" bestFit="1" customWidth="1"/>
    <col min="1375" max="1375" width="7.42578125" style="14" bestFit="1" customWidth="1"/>
    <col min="1376" max="1377" width="7.5703125" style="14" bestFit="1" customWidth="1"/>
    <col min="1378" max="1378" width="6.28515625" style="14" bestFit="1" customWidth="1"/>
    <col min="1379" max="1379" width="7.42578125" style="14" bestFit="1" customWidth="1"/>
    <col min="1380" max="1380" width="7.5703125" style="14" bestFit="1" customWidth="1"/>
    <col min="1381" max="1381" width="7.28515625" style="14" bestFit="1" customWidth="1"/>
    <col min="1382" max="1382" width="7.5703125" style="14" bestFit="1" customWidth="1"/>
    <col min="1383" max="1383" width="7.42578125" style="14" bestFit="1" customWidth="1"/>
    <col min="1384" max="1384" width="6.28515625" style="14" bestFit="1" customWidth="1"/>
    <col min="1385" max="1385" width="7.42578125" style="14" bestFit="1" customWidth="1"/>
    <col min="1386" max="1386" width="7.5703125" style="14" bestFit="1" customWidth="1"/>
    <col min="1387" max="1387" width="6.28515625" style="14" bestFit="1" customWidth="1"/>
    <col min="1388" max="1388" width="7.42578125" style="14" bestFit="1" customWidth="1"/>
    <col min="1389" max="1389" width="6.28515625" style="14" bestFit="1" customWidth="1"/>
    <col min="1390" max="1390" width="7.42578125" style="14" bestFit="1" customWidth="1"/>
    <col min="1391" max="1391" width="7.5703125" style="14" bestFit="1" customWidth="1"/>
    <col min="1392" max="1392" width="7.28515625" style="14" bestFit="1" customWidth="1"/>
    <col min="1393" max="1395" width="7.42578125" style="14" bestFit="1" customWidth="1"/>
    <col min="1396" max="1396" width="7.5703125" style="14" bestFit="1" customWidth="1"/>
    <col min="1397" max="1425" width="6.28515625" style="14" bestFit="1" customWidth="1"/>
    <col min="1426" max="1426" width="7.42578125" style="14" bestFit="1" customWidth="1"/>
    <col min="1427" max="1427" width="7.5703125" style="14" bestFit="1" customWidth="1"/>
    <col min="1428" max="1428" width="7.28515625" style="14" bestFit="1" customWidth="1"/>
    <col min="1429" max="1430" width="6.28515625" style="14" bestFit="1" customWidth="1"/>
    <col min="1431" max="1431" width="7.42578125" style="14" bestFit="1" customWidth="1"/>
    <col min="1432" max="1432" width="7.5703125" style="14" bestFit="1" customWidth="1"/>
    <col min="1433" max="1433" width="7.28515625" style="14" bestFit="1" customWidth="1"/>
    <col min="1434" max="1434" width="7.5703125" style="14" bestFit="1" customWidth="1"/>
    <col min="1435" max="1436" width="6.28515625" style="14" bestFit="1" customWidth="1"/>
    <col min="1437" max="1437" width="7.5703125" style="14" bestFit="1" customWidth="1"/>
    <col min="1438" max="1438" width="6.28515625" style="14" bestFit="1" customWidth="1"/>
    <col min="1439" max="1440" width="7.5703125" style="14" bestFit="1" customWidth="1"/>
    <col min="1441" max="1441" width="6.28515625" style="14" bestFit="1" customWidth="1"/>
    <col min="1442" max="1443" width="7.5703125" style="14" bestFit="1" customWidth="1"/>
    <col min="1444" max="1444" width="6.28515625" style="14" bestFit="1" customWidth="1"/>
    <col min="1445" max="1446" width="7.5703125" style="14" bestFit="1" customWidth="1"/>
    <col min="1447" max="1447" width="6.28515625" style="14" bestFit="1" customWidth="1"/>
    <col min="1448" max="1449" width="7.5703125" style="14" bestFit="1" customWidth="1"/>
    <col min="1450" max="1450" width="6.28515625" style="14" bestFit="1" customWidth="1"/>
    <col min="1451" max="1452" width="7.5703125" style="14" bestFit="1" customWidth="1"/>
    <col min="1453" max="1453" width="6.28515625" style="14" bestFit="1" customWidth="1"/>
    <col min="1454" max="1455" width="7.5703125" style="14" bestFit="1" customWidth="1"/>
    <col min="1456" max="1456" width="6.28515625" style="14" bestFit="1" customWidth="1"/>
    <col min="1457" max="1458" width="7.5703125" style="14" bestFit="1" customWidth="1"/>
    <col min="1459" max="1459" width="6.28515625" style="14" bestFit="1" customWidth="1"/>
    <col min="1460" max="1461" width="7.5703125" style="14" bestFit="1" customWidth="1"/>
    <col min="1462" max="1462" width="6.28515625" style="14" bestFit="1" customWidth="1"/>
    <col min="1463" max="1464" width="7.5703125" style="14" bestFit="1" customWidth="1"/>
    <col min="1465" max="1465" width="6.28515625" style="14" bestFit="1" customWidth="1"/>
    <col min="1466" max="1467" width="7.5703125" style="14" bestFit="1" customWidth="1"/>
    <col min="1468" max="1473" width="6.28515625" style="14" bestFit="1" customWidth="1"/>
    <col min="1474" max="1474" width="7.5703125" style="14" bestFit="1" customWidth="1"/>
    <col min="1475" max="1475" width="6.28515625" style="14" bestFit="1" customWidth="1"/>
    <col min="1476" max="1476" width="7.5703125" style="14" bestFit="1" customWidth="1"/>
    <col min="1477" max="1477" width="6.28515625" style="14" bestFit="1" customWidth="1"/>
    <col min="1478" max="1479" width="7.5703125" style="14" bestFit="1" customWidth="1"/>
    <col min="1480" max="1480" width="6.28515625" style="14" bestFit="1" customWidth="1"/>
    <col min="1481" max="1482" width="7.5703125" style="14" bestFit="1" customWidth="1"/>
    <col min="1483" max="1485" width="6.28515625" style="14" bestFit="1" customWidth="1"/>
    <col min="1486" max="1487" width="7.5703125" style="14" bestFit="1" customWidth="1"/>
    <col min="1488" max="1488" width="6.28515625" style="14" bestFit="1" customWidth="1"/>
    <col min="1489" max="1490" width="7.5703125" style="14" bestFit="1" customWidth="1"/>
    <col min="1491" max="1491" width="6.28515625" style="14" bestFit="1" customWidth="1"/>
    <col min="1492" max="1493" width="7.5703125" style="14" bestFit="1" customWidth="1"/>
    <col min="1494" max="1494" width="6.28515625" style="14" bestFit="1" customWidth="1"/>
    <col min="1495" max="1496" width="7.5703125" style="14" bestFit="1" customWidth="1"/>
    <col min="1497" max="1497" width="6.28515625" style="14" bestFit="1" customWidth="1"/>
    <col min="1498" max="1499" width="7.5703125" style="14" bestFit="1" customWidth="1"/>
    <col min="1500" max="1500" width="6.28515625" style="14" bestFit="1" customWidth="1"/>
    <col min="1501" max="1502" width="7.5703125" style="14" bestFit="1" customWidth="1"/>
    <col min="1503" max="1503" width="6.28515625" style="14" bestFit="1" customWidth="1"/>
    <col min="1504" max="1505" width="7.5703125" style="14" bestFit="1" customWidth="1"/>
    <col min="1506" max="1506" width="6.28515625" style="14" bestFit="1" customWidth="1"/>
    <col min="1507" max="1508" width="7.5703125" style="14" bestFit="1" customWidth="1"/>
    <col min="1509" max="1509" width="6.28515625" style="14" bestFit="1" customWidth="1"/>
    <col min="1510" max="1511" width="7.5703125" style="14" bestFit="1" customWidth="1"/>
    <col min="1512" max="1512" width="6.28515625" style="14" bestFit="1" customWidth="1"/>
    <col min="1513" max="1514" width="7.5703125" style="14" bestFit="1" customWidth="1"/>
    <col min="1515" max="1515" width="6.28515625" style="14" bestFit="1" customWidth="1"/>
    <col min="1516" max="1517" width="7.5703125" style="14" bestFit="1" customWidth="1"/>
    <col min="1518" max="1518" width="6.28515625" style="14" bestFit="1" customWidth="1"/>
    <col min="1519" max="1520" width="7.5703125" style="14" bestFit="1" customWidth="1"/>
    <col min="1521" max="1521" width="6.28515625" style="14" bestFit="1" customWidth="1"/>
    <col min="1522" max="1523" width="7.5703125" style="14" bestFit="1" customWidth="1"/>
    <col min="1524" max="1524" width="6.28515625" style="14" bestFit="1" customWidth="1"/>
    <col min="1525" max="1526" width="7.5703125" style="14" bestFit="1" customWidth="1"/>
    <col min="1527" max="1527" width="6.28515625" style="14" bestFit="1" customWidth="1"/>
    <col min="1528" max="1529" width="7.5703125" style="14" bestFit="1" customWidth="1"/>
    <col min="1530" max="1530" width="6.28515625" style="14" bestFit="1" customWidth="1"/>
    <col min="1531" max="1532" width="7.5703125" style="14" bestFit="1" customWidth="1"/>
    <col min="1533" max="1533" width="6.28515625" style="14" bestFit="1" customWidth="1"/>
    <col min="1534" max="1535" width="7.5703125" style="14" bestFit="1" customWidth="1"/>
    <col min="1536" max="1536" width="6.28515625" style="14" bestFit="1" customWidth="1"/>
    <col min="1537" max="1538" width="7.5703125" style="14" bestFit="1" customWidth="1"/>
    <col min="1539" max="1539" width="6.28515625" style="14" bestFit="1" customWidth="1"/>
    <col min="1540" max="1541" width="7.5703125" style="14" bestFit="1" customWidth="1"/>
    <col min="1542" max="1546" width="6.28515625" style="14" bestFit="1" customWidth="1"/>
    <col min="1547" max="1548" width="7.5703125" style="14" bestFit="1" customWidth="1"/>
    <col min="1549" max="1549" width="6.28515625" style="14" bestFit="1" customWidth="1"/>
    <col min="1550" max="1551" width="7.5703125" style="14" bestFit="1" customWidth="1"/>
    <col min="1552" max="1552" width="6.28515625" style="14" bestFit="1" customWidth="1"/>
    <col min="1553" max="1554" width="7.5703125" style="14" bestFit="1" customWidth="1"/>
    <col min="1555" max="1555" width="6.28515625" style="14" bestFit="1" customWidth="1"/>
    <col min="1556" max="1557" width="7.5703125" style="14" bestFit="1" customWidth="1"/>
    <col min="1558" max="1558" width="6.28515625" style="14" bestFit="1" customWidth="1"/>
    <col min="1559" max="1560" width="7.5703125" style="14" bestFit="1" customWidth="1"/>
    <col min="1561" max="1561" width="6.28515625" style="14" bestFit="1" customWidth="1"/>
    <col min="1562" max="1563" width="7.5703125" style="14" bestFit="1" customWidth="1"/>
    <col min="1564" max="1564" width="6.28515625" style="14" bestFit="1" customWidth="1"/>
    <col min="1565" max="1566" width="7.5703125" style="14" bestFit="1" customWidth="1"/>
    <col min="1567" max="1567" width="6.28515625" style="14" bestFit="1" customWidth="1"/>
    <col min="1568" max="1569" width="7.5703125" style="14" bestFit="1" customWidth="1"/>
    <col min="1570" max="1570" width="6.28515625" style="14" bestFit="1" customWidth="1"/>
    <col min="1571" max="1572" width="7.5703125" style="14" bestFit="1" customWidth="1"/>
    <col min="1573" max="1573" width="6.28515625" style="14" bestFit="1" customWidth="1"/>
    <col min="1574" max="1575" width="7.5703125" style="14" bestFit="1" customWidth="1"/>
    <col min="1576" max="1576" width="6.28515625" style="14" bestFit="1" customWidth="1"/>
    <col min="1577" max="1578" width="7.5703125" style="14" bestFit="1" customWidth="1"/>
    <col min="1579" max="1579" width="6.28515625" style="14" bestFit="1" customWidth="1"/>
    <col min="1580" max="1581" width="7.5703125" style="14" bestFit="1" customWidth="1"/>
    <col min="1582" max="1582" width="6.28515625" style="14" bestFit="1" customWidth="1"/>
    <col min="1583" max="1584" width="7.5703125" style="14" bestFit="1" customWidth="1"/>
    <col min="1585" max="1585" width="6.28515625" style="14" bestFit="1" customWidth="1"/>
    <col min="1586" max="1587" width="7.5703125" style="14" bestFit="1" customWidth="1"/>
    <col min="1588" max="1588" width="6.28515625" style="14" bestFit="1" customWidth="1"/>
    <col min="1589" max="1590" width="7.5703125" style="14" bestFit="1" customWidth="1"/>
    <col min="1591" max="1591" width="6.28515625" style="14" bestFit="1" customWidth="1"/>
    <col min="1592" max="1593" width="7.5703125" style="14" bestFit="1" customWidth="1"/>
    <col min="1594" max="1594" width="6.28515625" style="14" bestFit="1" customWidth="1"/>
    <col min="1595" max="1596" width="7.5703125" style="14" bestFit="1" customWidth="1"/>
    <col min="1597" max="1597" width="6.28515625" style="14" bestFit="1" customWidth="1"/>
    <col min="1598" max="1599" width="7.5703125" style="14" bestFit="1" customWidth="1"/>
    <col min="1600" max="1603" width="6.28515625" style="14" bestFit="1" customWidth="1"/>
    <col min="1604" max="1605" width="7.5703125" style="14" bestFit="1" customWidth="1"/>
    <col min="1606" max="1606" width="6.28515625" style="14" bestFit="1" customWidth="1"/>
    <col min="1607" max="1608" width="7.5703125" style="14" bestFit="1" customWidth="1"/>
    <col min="1609" max="1609" width="6.28515625" style="14" bestFit="1" customWidth="1"/>
    <col min="1610" max="1611" width="7.5703125" style="14" bestFit="1" customWidth="1"/>
    <col min="1612" max="1612" width="6.28515625" style="14" bestFit="1" customWidth="1"/>
    <col min="1613" max="1614" width="7.5703125" style="14" bestFit="1" customWidth="1"/>
    <col min="1615" max="1615" width="6.28515625" style="14" bestFit="1" customWidth="1"/>
    <col min="1616" max="1617" width="7.5703125" style="14" bestFit="1" customWidth="1"/>
    <col min="1618" max="1618" width="6.28515625" style="14" bestFit="1" customWidth="1"/>
    <col min="1619" max="1620" width="7.5703125" style="14" bestFit="1" customWidth="1"/>
    <col min="1621" max="1621" width="6.28515625" style="14" bestFit="1" customWidth="1"/>
    <col min="1622" max="1623" width="7.5703125" style="14" bestFit="1" customWidth="1"/>
    <col min="1624" max="1624" width="6.28515625" style="14" bestFit="1" customWidth="1"/>
    <col min="1625" max="1626" width="7.5703125" style="14" bestFit="1" customWidth="1"/>
    <col min="1627" max="1627" width="6.28515625" style="14" bestFit="1" customWidth="1"/>
    <col min="1628" max="1629" width="7.5703125" style="14" bestFit="1" customWidth="1"/>
    <col min="1630" max="1630" width="6.28515625" style="14" bestFit="1" customWidth="1"/>
    <col min="1631" max="1632" width="7.5703125" style="14" bestFit="1" customWidth="1"/>
    <col min="1633" max="1633" width="6.28515625" style="14" bestFit="1" customWidth="1"/>
    <col min="1634" max="1635" width="7.5703125" style="14" bestFit="1" customWidth="1"/>
    <col min="1636" max="1636" width="6.28515625" style="14" bestFit="1" customWidth="1"/>
    <col min="1637" max="1638" width="7.5703125" style="14" bestFit="1" customWidth="1"/>
    <col min="1639" max="1639" width="6.28515625" style="14" bestFit="1" customWidth="1"/>
    <col min="1640" max="1641" width="7.5703125" style="14" bestFit="1" customWidth="1"/>
    <col min="1642" max="1642" width="6.28515625" style="14" bestFit="1" customWidth="1"/>
    <col min="1643" max="1644" width="7.5703125" style="14" bestFit="1" customWidth="1"/>
    <col min="1645" max="1645" width="6.28515625" style="14" bestFit="1" customWidth="1"/>
    <col min="1646" max="1647" width="7.5703125" style="14" bestFit="1" customWidth="1"/>
    <col min="1648" max="1648" width="6.28515625" style="14" bestFit="1" customWidth="1"/>
    <col min="1649" max="1650" width="7.5703125" style="14" bestFit="1" customWidth="1"/>
    <col min="1651" max="1651" width="6.28515625" style="14" bestFit="1" customWidth="1"/>
    <col min="1652" max="1653" width="7.5703125" style="14" bestFit="1" customWidth="1"/>
    <col min="1654" max="1654" width="6.28515625" style="14" bestFit="1" customWidth="1"/>
    <col min="1655" max="1656" width="7.5703125" style="14" bestFit="1" customWidth="1"/>
    <col min="1657" max="1660" width="6.28515625" style="14" bestFit="1" customWidth="1"/>
    <col min="1661" max="1662" width="7.5703125" style="14" bestFit="1" customWidth="1"/>
    <col min="1663" max="1663" width="6.28515625" style="14" bestFit="1" customWidth="1"/>
    <col min="1664" max="1665" width="7.5703125" style="14" bestFit="1" customWidth="1"/>
    <col min="1666" max="1666" width="6.28515625" style="14" bestFit="1" customWidth="1"/>
    <col min="1667" max="1668" width="7.5703125" style="14" bestFit="1" customWidth="1"/>
    <col min="1669" max="1669" width="6.28515625" style="14" bestFit="1" customWidth="1"/>
    <col min="1670" max="1671" width="7.5703125" style="14" bestFit="1" customWidth="1"/>
    <col min="1672" max="1672" width="6.28515625" style="14" bestFit="1" customWidth="1"/>
    <col min="1673" max="1674" width="7.5703125" style="14" bestFit="1" customWidth="1"/>
    <col min="1675" max="1675" width="6.28515625" style="14" bestFit="1" customWidth="1"/>
    <col min="1676" max="1677" width="7.5703125" style="14" bestFit="1" customWidth="1"/>
    <col min="1678" max="1678" width="6.28515625" style="14" bestFit="1" customWidth="1"/>
    <col min="1679" max="1680" width="7.5703125" style="14" bestFit="1" customWidth="1"/>
    <col min="1681" max="1681" width="6.28515625" style="14" bestFit="1" customWidth="1"/>
    <col min="1682" max="1683" width="7.5703125" style="14" bestFit="1" customWidth="1"/>
    <col min="1684" max="1684" width="6.28515625" style="14" bestFit="1" customWidth="1"/>
    <col min="1685" max="1686" width="7.5703125" style="14" bestFit="1" customWidth="1"/>
    <col min="1687" max="1687" width="6.28515625" style="14" bestFit="1" customWidth="1"/>
    <col min="1688" max="1689" width="7.5703125" style="14" bestFit="1" customWidth="1"/>
    <col min="1690" max="1690" width="6.28515625" style="14" bestFit="1" customWidth="1"/>
    <col min="1691" max="1692" width="7.5703125" style="14" bestFit="1" customWidth="1"/>
    <col min="1693" max="1693" width="6.28515625" style="14" bestFit="1" customWidth="1"/>
    <col min="1694" max="1695" width="7.5703125" style="14" bestFit="1" customWidth="1"/>
    <col min="1696" max="1696" width="6.28515625" style="14" bestFit="1" customWidth="1"/>
    <col min="1697" max="1698" width="7.5703125" style="14" bestFit="1" customWidth="1"/>
    <col min="1699" max="1699" width="6.28515625" style="14" bestFit="1" customWidth="1"/>
    <col min="1700" max="1701" width="7.5703125" style="14" bestFit="1" customWidth="1"/>
    <col min="1702" max="1702" width="6.28515625" style="14" bestFit="1" customWidth="1"/>
    <col min="1703" max="1704" width="7.5703125" style="14" bestFit="1" customWidth="1"/>
    <col min="1705" max="1705" width="6.28515625" style="14" bestFit="1" customWidth="1"/>
    <col min="1706" max="1707" width="7.5703125" style="14" bestFit="1" customWidth="1"/>
    <col min="1708" max="1708" width="6.28515625" style="14" bestFit="1" customWidth="1"/>
    <col min="1709" max="1710" width="7.5703125" style="14" bestFit="1" customWidth="1"/>
    <col min="1711" max="1711" width="6.28515625" style="14" bestFit="1" customWidth="1"/>
    <col min="1712" max="1713" width="7.5703125" style="14" bestFit="1" customWidth="1"/>
    <col min="1714" max="1719" width="6.28515625" style="14" bestFit="1" customWidth="1"/>
    <col min="1720" max="1720" width="7.42578125" style="14" bestFit="1" customWidth="1"/>
    <col min="1721" max="1721" width="6.28515625" style="14" bestFit="1" customWidth="1"/>
    <col min="1722" max="1722" width="7.42578125" style="14" bestFit="1" customWidth="1"/>
    <col min="1723" max="1723" width="7.85546875" style="14" bestFit="1" customWidth="1"/>
    <col min="1724" max="1724" width="9.140625" style="14"/>
    <col min="1725" max="1725" width="7.85546875" style="14" bestFit="1" customWidth="1"/>
    <col min="1726" max="1726" width="9.140625" style="14"/>
    <col min="1727" max="1728" width="7.5703125" style="14" bestFit="1" customWidth="1"/>
    <col min="1729" max="1729" width="16.5703125" style="14" bestFit="1" customWidth="1"/>
    <col min="1730" max="16384" width="9.140625" style="14"/>
  </cols>
  <sheetData>
    <row r="2" spans="2:27" s="4" customFormat="1" x14ac:dyDescent="0.2">
      <c r="B2" s="1"/>
      <c r="C2" s="2"/>
      <c r="D2" s="2"/>
      <c r="E2" s="2"/>
      <c r="F2" s="2"/>
      <c r="G2" s="2"/>
      <c r="H2" s="34">
        <v>0.187</v>
      </c>
      <c r="I2" s="3"/>
    </row>
    <row r="3" spans="2:27" s="4" customFormat="1" ht="63.75" x14ac:dyDescent="0.2">
      <c r="B3" s="1" t="s">
        <v>0</v>
      </c>
      <c r="C3" s="1" t="s">
        <v>3</v>
      </c>
      <c r="D3" s="1" t="s">
        <v>4</v>
      </c>
      <c r="E3" s="1" t="s">
        <v>5</v>
      </c>
      <c r="F3" s="1" t="s">
        <v>16</v>
      </c>
      <c r="G3" s="1" t="s">
        <v>6</v>
      </c>
      <c r="H3" s="1" t="s">
        <v>17</v>
      </c>
      <c r="I3" s="1" t="s">
        <v>7</v>
      </c>
      <c r="J3" s="1" t="s">
        <v>8</v>
      </c>
      <c r="K3" s="1" t="s">
        <v>9</v>
      </c>
      <c r="L3" s="1" t="s">
        <v>10</v>
      </c>
      <c r="M3" s="1" t="s">
        <v>11</v>
      </c>
      <c r="N3" s="1" t="s">
        <v>12</v>
      </c>
      <c r="O3" s="1" t="s">
        <v>13</v>
      </c>
      <c r="P3" s="1" t="s">
        <v>19</v>
      </c>
      <c r="Q3" s="5" t="s">
        <v>1</v>
      </c>
      <c r="S3" s="4" t="s">
        <v>18</v>
      </c>
      <c r="U3" s="6"/>
      <c r="V3" s="6"/>
      <c r="Y3" s="28"/>
    </row>
    <row r="4" spans="2:27" x14ac:dyDescent="0.2">
      <c r="B4" s="7" t="s">
        <v>29</v>
      </c>
      <c r="C4" s="8" t="s">
        <v>14</v>
      </c>
      <c r="D4" s="8">
        <v>1</v>
      </c>
      <c r="E4" s="8">
        <v>18</v>
      </c>
      <c r="F4" s="7">
        <f>D4*E4</f>
        <v>18</v>
      </c>
      <c r="G4" s="9">
        <v>159</v>
      </c>
      <c r="H4" s="10">
        <f>IF(C4="z",F4*(1+$H$2),F4)*G4/1000</f>
        <v>3.3971939999999998</v>
      </c>
      <c r="I4" s="11">
        <v>1500</v>
      </c>
      <c r="J4" s="33">
        <f>H4*I4</f>
        <v>5095.7910000000002</v>
      </c>
      <c r="K4" s="12">
        <f>T4*W4</f>
        <v>0</v>
      </c>
      <c r="L4" s="13">
        <f t="shared" ref="L4" si="0">G4</f>
        <v>159</v>
      </c>
      <c r="M4" s="10">
        <f>K4*L4/1000</f>
        <v>0</v>
      </c>
      <c r="N4" s="11">
        <f>I4</f>
        <v>1500</v>
      </c>
      <c r="O4" s="11">
        <f>M4*N4</f>
        <v>0</v>
      </c>
      <c r="P4" s="11">
        <f>J4-O4</f>
        <v>5095.7910000000002</v>
      </c>
      <c r="Q4" s="9"/>
      <c r="U4" s="29"/>
      <c r="V4" s="29"/>
      <c r="X4" s="26"/>
      <c r="Y4" s="30"/>
      <c r="AA4" s="15"/>
    </row>
    <row r="5" spans="2:27" x14ac:dyDescent="0.2">
      <c r="B5" s="7" t="s">
        <v>32</v>
      </c>
      <c r="C5" s="8" t="s">
        <v>14</v>
      </c>
      <c r="D5" s="8">
        <v>1</v>
      </c>
      <c r="E5" s="8">
        <v>22</v>
      </c>
      <c r="F5" s="7">
        <f t="shared" ref="F5:F14" si="1">D5*E5</f>
        <v>22</v>
      </c>
      <c r="G5" s="9">
        <v>69</v>
      </c>
      <c r="H5" s="10">
        <f t="shared" ref="H5:H14" si="2">IF(C5="z",F5*(1+$H$2),F5)*G5/1000</f>
        <v>1.801866</v>
      </c>
      <c r="I5" s="11">
        <v>1500</v>
      </c>
      <c r="J5" s="33">
        <f t="shared" ref="J5:J14" si="3">H5*I5</f>
        <v>2702.799</v>
      </c>
      <c r="K5" s="12">
        <f t="shared" ref="K5:K14" si="4">T5*W5</f>
        <v>0</v>
      </c>
      <c r="L5" s="13">
        <f t="shared" ref="L5:L14" si="5">G5</f>
        <v>69</v>
      </c>
      <c r="M5" s="10">
        <f t="shared" ref="M5:M14" si="6">K5*L5/1000</f>
        <v>0</v>
      </c>
      <c r="N5" s="11">
        <f t="shared" ref="N5:N14" si="7">I5</f>
        <v>1500</v>
      </c>
      <c r="O5" s="11">
        <f t="shared" ref="O5:O14" si="8">M5*N5</f>
        <v>0</v>
      </c>
      <c r="P5" s="11">
        <f t="shared" ref="P5:P14" si="9">J5-O5</f>
        <v>2702.799</v>
      </c>
      <c r="Q5" s="9"/>
      <c r="U5" s="29"/>
      <c r="V5" s="29"/>
      <c r="X5" s="26"/>
      <c r="Y5" s="30"/>
      <c r="AA5" s="15"/>
    </row>
    <row r="6" spans="2:27" x14ac:dyDescent="0.2">
      <c r="B6" s="7" t="s">
        <v>25</v>
      </c>
      <c r="C6" s="8" t="s">
        <v>14</v>
      </c>
      <c r="D6" s="32">
        <v>1</v>
      </c>
      <c r="E6" s="8">
        <v>36</v>
      </c>
      <c r="F6" s="7">
        <f t="shared" si="1"/>
        <v>36</v>
      </c>
      <c r="G6" s="9">
        <v>76</v>
      </c>
      <c r="H6" s="10">
        <f t="shared" si="2"/>
        <v>3.2476319999999999</v>
      </c>
      <c r="I6" s="11">
        <v>1500</v>
      </c>
      <c r="J6" s="33">
        <f t="shared" si="3"/>
        <v>4871.4479999999994</v>
      </c>
      <c r="K6" s="12">
        <f t="shared" si="4"/>
        <v>0</v>
      </c>
      <c r="L6" s="13">
        <f t="shared" si="5"/>
        <v>76</v>
      </c>
      <c r="M6" s="10">
        <f t="shared" si="6"/>
        <v>0</v>
      </c>
      <c r="N6" s="11">
        <f t="shared" si="7"/>
        <v>1500</v>
      </c>
      <c r="O6" s="11">
        <f t="shared" si="8"/>
        <v>0</v>
      </c>
      <c r="P6" s="11">
        <f t="shared" si="9"/>
        <v>4871.4479999999994</v>
      </c>
      <c r="Q6" s="9"/>
      <c r="U6" s="29"/>
      <c r="V6" s="29"/>
      <c r="X6" s="26"/>
      <c r="Y6" s="30"/>
      <c r="AA6" s="15"/>
    </row>
    <row r="7" spans="2:27" x14ac:dyDescent="0.2">
      <c r="B7" s="7" t="s">
        <v>33</v>
      </c>
      <c r="C7" s="8" t="s">
        <v>14</v>
      </c>
      <c r="D7" s="32">
        <v>1</v>
      </c>
      <c r="E7" s="8">
        <v>40</v>
      </c>
      <c r="F7" s="7">
        <f t="shared" si="1"/>
        <v>40</v>
      </c>
      <c r="G7" s="9">
        <v>126</v>
      </c>
      <c r="H7" s="10">
        <f t="shared" si="2"/>
        <v>5.9824800000000007</v>
      </c>
      <c r="I7" s="11">
        <v>1500</v>
      </c>
      <c r="J7" s="33">
        <f t="shared" si="3"/>
        <v>8973.7200000000012</v>
      </c>
      <c r="K7" s="12">
        <f t="shared" si="4"/>
        <v>0</v>
      </c>
      <c r="L7" s="13">
        <f t="shared" si="5"/>
        <v>126</v>
      </c>
      <c r="M7" s="10">
        <f t="shared" si="6"/>
        <v>0</v>
      </c>
      <c r="N7" s="11">
        <f t="shared" si="7"/>
        <v>1500</v>
      </c>
      <c r="O7" s="11">
        <f t="shared" si="8"/>
        <v>0</v>
      </c>
      <c r="P7" s="11">
        <f t="shared" si="9"/>
        <v>8973.7200000000012</v>
      </c>
      <c r="Q7" s="9"/>
      <c r="U7" s="29"/>
      <c r="V7" s="29"/>
      <c r="X7" s="26"/>
      <c r="Y7" s="30"/>
      <c r="AA7" s="15"/>
    </row>
    <row r="8" spans="2:27" x14ac:dyDescent="0.2">
      <c r="B8" s="7" t="s">
        <v>23</v>
      </c>
      <c r="C8" s="8" t="s">
        <v>14</v>
      </c>
      <c r="D8" s="32">
        <v>2</v>
      </c>
      <c r="E8" s="8">
        <v>18</v>
      </c>
      <c r="F8" s="7">
        <f t="shared" si="1"/>
        <v>36</v>
      </c>
      <c r="G8" s="9">
        <v>27</v>
      </c>
      <c r="H8" s="10">
        <f t="shared" si="2"/>
        <v>1.1537639999999998</v>
      </c>
      <c r="I8" s="11">
        <v>1500</v>
      </c>
      <c r="J8" s="33">
        <f t="shared" si="3"/>
        <v>1730.6459999999997</v>
      </c>
      <c r="K8" s="12">
        <f t="shared" si="4"/>
        <v>0</v>
      </c>
      <c r="L8" s="13">
        <f t="shared" si="5"/>
        <v>27</v>
      </c>
      <c r="M8" s="10">
        <f t="shared" si="6"/>
        <v>0</v>
      </c>
      <c r="N8" s="11">
        <f t="shared" si="7"/>
        <v>1500</v>
      </c>
      <c r="O8" s="11">
        <f t="shared" si="8"/>
        <v>0</v>
      </c>
      <c r="P8" s="11">
        <f t="shared" si="9"/>
        <v>1730.6459999999997</v>
      </c>
      <c r="Q8" s="9"/>
      <c r="U8" s="29"/>
      <c r="V8" s="29"/>
      <c r="X8" s="26"/>
      <c r="Y8" s="30"/>
      <c r="AA8" s="15"/>
    </row>
    <row r="9" spans="2:27" x14ac:dyDescent="0.2">
      <c r="B9" s="7" t="s">
        <v>27</v>
      </c>
      <c r="C9" s="8" t="s">
        <v>14</v>
      </c>
      <c r="D9" s="8">
        <v>2</v>
      </c>
      <c r="E9" s="8">
        <v>30</v>
      </c>
      <c r="F9" s="7">
        <f t="shared" si="1"/>
        <v>60</v>
      </c>
      <c r="G9" s="9">
        <v>63</v>
      </c>
      <c r="H9" s="10">
        <f t="shared" si="2"/>
        <v>4.4868600000000001</v>
      </c>
      <c r="I9" s="11">
        <v>1500</v>
      </c>
      <c r="J9" s="33">
        <f t="shared" si="3"/>
        <v>6730.29</v>
      </c>
      <c r="K9" s="12">
        <f t="shared" si="4"/>
        <v>0</v>
      </c>
      <c r="L9" s="13">
        <f t="shared" si="5"/>
        <v>63</v>
      </c>
      <c r="M9" s="10">
        <f t="shared" si="6"/>
        <v>0</v>
      </c>
      <c r="N9" s="11">
        <f t="shared" si="7"/>
        <v>1500</v>
      </c>
      <c r="O9" s="11">
        <f t="shared" si="8"/>
        <v>0</v>
      </c>
      <c r="P9" s="11">
        <f t="shared" si="9"/>
        <v>6730.29</v>
      </c>
      <c r="Q9" s="9"/>
      <c r="U9" s="29"/>
      <c r="V9" s="29"/>
      <c r="X9" s="26"/>
      <c r="Y9" s="30"/>
      <c r="AA9" s="15"/>
    </row>
    <row r="10" spans="2:27" x14ac:dyDescent="0.2">
      <c r="B10" s="7" t="s">
        <v>20</v>
      </c>
      <c r="C10" s="8" t="s">
        <v>14</v>
      </c>
      <c r="D10" s="8">
        <v>2</v>
      </c>
      <c r="E10" s="8">
        <v>36</v>
      </c>
      <c r="F10" s="7">
        <f t="shared" si="1"/>
        <v>72</v>
      </c>
      <c r="G10" s="9">
        <f>130+8+110</f>
        <v>248</v>
      </c>
      <c r="H10" s="10">
        <f t="shared" si="2"/>
        <v>21.195072</v>
      </c>
      <c r="I10" s="11">
        <v>1500</v>
      </c>
      <c r="J10" s="33">
        <f t="shared" si="3"/>
        <v>31792.608</v>
      </c>
      <c r="K10" s="12">
        <f t="shared" si="4"/>
        <v>0</v>
      </c>
      <c r="L10" s="13">
        <f t="shared" si="5"/>
        <v>248</v>
      </c>
      <c r="M10" s="10">
        <f t="shared" si="6"/>
        <v>0</v>
      </c>
      <c r="N10" s="11">
        <f t="shared" si="7"/>
        <v>1500</v>
      </c>
      <c r="O10" s="11">
        <f t="shared" si="8"/>
        <v>0</v>
      </c>
      <c r="P10" s="11">
        <f t="shared" si="9"/>
        <v>31792.608</v>
      </c>
      <c r="Q10" s="9"/>
      <c r="U10" s="29"/>
      <c r="V10" s="29"/>
      <c r="X10" s="26"/>
      <c r="Y10" s="30"/>
      <c r="AA10" s="15"/>
    </row>
    <row r="11" spans="2:27" x14ac:dyDescent="0.2">
      <c r="B11" s="7" t="s">
        <v>28</v>
      </c>
      <c r="C11" s="8" t="s">
        <v>14</v>
      </c>
      <c r="D11" s="8">
        <v>3</v>
      </c>
      <c r="E11" s="8">
        <v>36</v>
      </c>
      <c r="F11" s="7">
        <f t="shared" si="1"/>
        <v>108</v>
      </c>
      <c r="G11" s="9">
        <v>55</v>
      </c>
      <c r="H11" s="10">
        <f t="shared" si="2"/>
        <v>7.0507799999999996</v>
      </c>
      <c r="I11" s="11">
        <v>1500</v>
      </c>
      <c r="J11" s="33">
        <f t="shared" si="3"/>
        <v>10576.17</v>
      </c>
      <c r="K11" s="12">
        <f t="shared" si="4"/>
        <v>0</v>
      </c>
      <c r="L11" s="13">
        <f t="shared" si="5"/>
        <v>55</v>
      </c>
      <c r="M11" s="10">
        <f t="shared" si="6"/>
        <v>0</v>
      </c>
      <c r="N11" s="11">
        <f t="shared" si="7"/>
        <v>1500</v>
      </c>
      <c r="O11" s="11">
        <f t="shared" si="8"/>
        <v>0</v>
      </c>
      <c r="P11" s="11">
        <f t="shared" si="9"/>
        <v>10576.17</v>
      </c>
      <c r="Q11" s="9"/>
      <c r="U11" s="29"/>
      <c r="V11" s="29"/>
      <c r="X11" s="26"/>
      <c r="Y11" s="30"/>
      <c r="AA11" s="15"/>
    </row>
    <row r="12" spans="2:27" x14ac:dyDescent="0.2">
      <c r="B12" s="7" t="s">
        <v>21</v>
      </c>
      <c r="C12" s="8" t="s">
        <v>14</v>
      </c>
      <c r="D12" s="8">
        <v>4</v>
      </c>
      <c r="E12" s="8">
        <v>18</v>
      </c>
      <c r="F12" s="7">
        <f t="shared" si="1"/>
        <v>72</v>
      </c>
      <c r="G12" s="9">
        <v>132</v>
      </c>
      <c r="H12" s="10">
        <f t="shared" si="2"/>
        <v>11.281248</v>
      </c>
      <c r="I12" s="11">
        <v>1500</v>
      </c>
      <c r="J12" s="33">
        <f t="shared" si="3"/>
        <v>16921.871999999999</v>
      </c>
      <c r="K12" s="12">
        <f t="shared" si="4"/>
        <v>0</v>
      </c>
      <c r="L12" s="13">
        <f t="shared" si="5"/>
        <v>132</v>
      </c>
      <c r="M12" s="10">
        <f t="shared" si="6"/>
        <v>0</v>
      </c>
      <c r="N12" s="11">
        <f t="shared" si="7"/>
        <v>1500</v>
      </c>
      <c r="O12" s="11">
        <f t="shared" si="8"/>
        <v>0</v>
      </c>
      <c r="P12" s="11">
        <f t="shared" si="9"/>
        <v>16921.871999999999</v>
      </c>
      <c r="Q12" s="9"/>
      <c r="U12" s="29"/>
      <c r="V12" s="29"/>
      <c r="X12" s="26"/>
      <c r="Y12" s="30"/>
      <c r="AA12" s="15"/>
    </row>
    <row r="13" spans="2:27" x14ac:dyDescent="0.2">
      <c r="B13" s="7" t="s">
        <v>24</v>
      </c>
      <c r="C13" s="8" t="s">
        <v>15</v>
      </c>
      <c r="D13" s="8">
        <v>1</v>
      </c>
      <c r="E13" s="8">
        <v>18</v>
      </c>
      <c r="F13" s="7">
        <f t="shared" si="1"/>
        <v>18</v>
      </c>
      <c r="G13" s="9">
        <v>8</v>
      </c>
      <c r="H13" s="10">
        <f t="shared" si="2"/>
        <v>0.14399999999999999</v>
      </c>
      <c r="I13" s="11">
        <v>1500</v>
      </c>
      <c r="J13" s="33">
        <f t="shared" si="3"/>
        <v>215.99999999999997</v>
      </c>
      <c r="K13" s="12">
        <f t="shared" si="4"/>
        <v>0</v>
      </c>
      <c r="L13" s="13">
        <f t="shared" si="5"/>
        <v>8</v>
      </c>
      <c r="M13" s="10">
        <f t="shared" si="6"/>
        <v>0</v>
      </c>
      <c r="N13" s="11">
        <f t="shared" si="7"/>
        <v>1500</v>
      </c>
      <c r="O13" s="11">
        <f t="shared" si="8"/>
        <v>0</v>
      </c>
      <c r="P13" s="11">
        <f t="shared" si="9"/>
        <v>215.99999999999997</v>
      </c>
      <c r="Q13" s="9"/>
      <c r="U13" s="29"/>
      <c r="V13" s="29"/>
      <c r="X13" s="26"/>
      <c r="Y13" s="30"/>
      <c r="AA13" s="15"/>
    </row>
    <row r="14" spans="2:27" x14ac:dyDescent="0.2">
      <c r="B14" s="7" t="s">
        <v>22</v>
      </c>
      <c r="C14" s="8" t="s">
        <v>15</v>
      </c>
      <c r="D14" s="8">
        <v>1</v>
      </c>
      <c r="E14" s="8">
        <v>60</v>
      </c>
      <c r="F14" s="7">
        <f t="shared" si="1"/>
        <v>60</v>
      </c>
      <c r="G14" s="9">
        <v>8</v>
      </c>
      <c r="H14" s="10">
        <f t="shared" si="2"/>
        <v>0.48</v>
      </c>
      <c r="I14" s="11">
        <v>1500</v>
      </c>
      <c r="J14" s="33">
        <f t="shared" si="3"/>
        <v>720</v>
      </c>
      <c r="K14" s="12">
        <f t="shared" si="4"/>
        <v>0</v>
      </c>
      <c r="L14" s="13">
        <f t="shared" si="5"/>
        <v>8</v>
      </c>
      <c r="M14" s="10">
        <f t="shared" si="6"/>
        <v>0</v>
      </c>
      <c r="N14" s="11">
        <f t="shared" si="7"/>
        <v>1500</v>
      </c>
      <c r="O14" s="11">
        <f t="shared" si="8"/>
        <v>0</v>
      </c>
      <c r="P14" s="11">
        <f t="shared" si="9"/>
        <v>720</v>
      </c>
      <c r="Q14" s="9"/>
      <c r="U14" s="29"/>
      <c r="V14" s="29"/>
      <c r="X14" s="26"/>
      <c r="Y14" s="30"/>
      <c r="AA14" s="15"/>
    </row>
    <row r="15" spans="2:27" x14ac:dyDescent="0.2">
      <c r="B15" s="16" t="s">
        <v>2</v>
      </c>
      <c r="C15" s="17"/>
      <c r="D15" s="17"/>
      <c r="E15" s="17"/>
      <c r="F15" s="17"/>
      <c r="G15" s="18">
        <f>SUM(G4:G14)</f>
        <v>971</v>
      </c>
      <c r="H15" s="19">
        <f>SUM(H4:H14)</f>
        <v>60.220895999999989</v>
      </c>
      <c r="I15" s="17"/>
      <c r="J15" s="20">
        <f>SUM(J4:J14)</f>
        <v>90331.344000000012</v>
      </c>
      <c r="K15" s="17"/>
      <c r="L15" s="21">
        <f>SUM(L4:L14)</f>
        <v>971</v>
      </c>
      <c r="M15" s="20">
        <f>SUM(M4:M14)</f>
        <v>0</v>
      </c>
      <c r="N15" s="17"/>
      <c r="O15" s="20">
        <f>SUM(O4:O14)</f>
        <v>0</v>
      </c>
      <c r="P15" s="20">
        <f>J15-O15</f>
        <v>90331.344000000012</v>
      </c>
      <c r="Q15" s="18"/>
      <c r="V15" s="29"/>
      <c r="Y15" s="31"/>
      <c r="AA15" s="27"/>
    </row>
    <row r="16" spans="2:27" x14ac:dyDescent="0.2">
      <c r="B16" s="22"/>
      <c r="G16" s="23"/>
      <c r="H16" s="23"/>
      <c r="Q16" s="24"/>
    </row>
    <row r="17" spans="2:17" x14ac:dyDescent="0.2">
      <c r="B17" s="22"/>
      <c r="G17" s="24"/>
      <c r="J17" s="25"/>
      <c r="Q17" s="24"/>
    </row>
  </sheetData>
  <autoFilter ref="S2:S35" xr:uid="{00000000-0009-0000-0000-000001000000}"/>
  <pageMargins left="0.7" right="0.7" top="0.78740157499999996" bottom="0.78740157499999996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F2CC53-1690-4F4C-B758-5B93E724AF9E}">
  <dimension ref="B2:AA15"/>
  <sheetViews>
    <sheetView topLeftCell="B1" zoomScaleNormal="100" workbookViewId="0">
      <pane ySplit="3" topLeftCell="A4" activePane="bottomLeft" state="frozen"/>
      <selection pane="bottomLeft" activeCell="I21" sqref="I21"/>
    </sheetView>
  </sheetViews>
  <sheetFormatPr defaultColWidth="9.140625" defaultRowHeight="12.75" x14ac:dyDescent="0.2"/>
  <cols>
    <col min="1" max="1" width="4.28515625" style="14" customWidth="1"/>
    <col min="2" max="2" width="22.42578125" style="14" customWidth="1"/>
    <col min="3" max="16" width="14.7109375" style="14" customWidth="1"/>
    <col min="17" max="17" width="18.28515625" style="14" customWidth="1"/>
    <col min="18" max="18" width="5.28515625" style="14" customWidth="1"/>
    <col min="19" max="19" width="28.7109375" style="14" customWidth="1"/>
    <col min="20" max="20" width="6.28515625" style="14" bestFit="1" customWidth="1"/>
    <col min="21" max="21" width="12.28515625" style="14" bestFit="1" customWidth="1"/>
    <col min="22" max="22" width="10.7109375" style="14" bestFit="1" customWidth="1"/>
    <col min="23" max="23" width="9.5703125" style="14" customWidth="1"/>
    <col min="24" max="24" width="5.28515625" style="14" customWidth="1"/>
    <col min="25" max="25" width="12.28515625" style="14" bestFit="1" customWidth="1"/>
    <col min="26" max="26" width="5.28515625" style="14" customWidth="1"/>
    <col min="27" max="27" width="13.42578125" style="14" bestFit="1" customWidth="1"/>
    <col min="28" max="335" width="5.28515625" style="14" customWidth="1"/>
    <col min="336" max="337" width="6.42578125" style="14" customWidth="1"/>
    <col min="338" max="338" width="6.42578125" style="14" bestFit="1" customWidth="1"/>
    <col min="339" max="340" width="6.42578125" style="14" customWidth="1"/>
    <col min="341" max="341" width="6.42578125" style="14" bestFit="1" customWidth="1"/>
    <col min="342" max="343" width="6.42578125" style="14" customWidth="1"/>
    <col min="344" max="344" width="6.42578125" style="14" bestFit="1" customWidth="1"/>
    <col min="345" max="348" width="6.42578125" style="14" customWidth="1"/>
    <col min="349" max="352" width="6.42578125" style="14" bestFit="1" customWidth="1"/>
    <col min="353" max="359" width="6.42578125" style="14" customWidth="1"/>
    <col min="360" max="360" width="6.42578125" style="14" bestFit="1" customWidth="1"/>
    <col min="361" max="369" width="6.42578125" style="14" customWidth="1"/>
    <col min="370" max="370" width="6.42578125" style="14" bestFit="1" customWidth="1"/>
    <col min="371" max="377" width="6.42578125" style="14" customWidth="1"/>
    <col min="378" max="378" width="6.42578125" style="14" bestFit="1" customWidth="1"/>
    <col min="379" max="380" width="6.42578125" style="14" customWidth="1"/>
    <col min="381" max="381" width="6.42578125" style="14" bestFit="1" customWidth="1"/>
    <col min="382" max="390" width="6.42578125" style="14" customWidth="1"/>
    <col min="391" max="391" width="6.42578125" style="14" bestFit="1" customWidth="1"/>
    <col min="392" max="392" width="6.42578125" style="14" customWidth="1"/>
    <col min="393" max="393" width="6.42578125" style="14" bestFit="1" customWidth="1"/>
    <col min="394" max="394" width="6.42578125" style="14" customWidth="1"/>
    <col min="395" max="399" width="6.42578125" style="14" bestFit="1" customWidth="1"/>
    <col min="400" max="400" width="6.42578125" style="14" customWidth="1"/>
    <col min="401" max="401" width="6.42578125" style="14" bestFit="1" customWidth="1"/>
    <col min="402" max="403" width="6.42578125" style="14" customWidth="1"/>
    <col min="404" max="404" width="6.42578125" style="14" bestFit="1" customWidth="1"/>
    <col min="405" max="407" width="6.42578125" style="14" customWidth="1"/>
    <col min="408" max="408" width="6.42578125" style="14" bestFit="1" customWidth="1"/>
    <col min="409" max="411" width="6.42578125" style="14" customWidth="1"/>
    <col min="412" max="412" width="6.42578125" style="14" bestFit="1" customWidth="1"/>
    <col min="413" max="414" width="6.42578125" style="14" customWidth="1"/>
    <col min="415" max="415" width="6.42578125" style="14" bestFit="1" customWidth="1"/>
    <col min="416" max="416" width="6.42578125" style="14" customWidth="1"/>
    <col min="417" max="418" width="6.42578125" style="14" bestFit="1" customWidth="1"/>
    <col min="419" max="424" width="6.42578125" style="14" customWidth="1"/>
    <col min="425" max="428" width="6.42578125" style="14" bestFit="1" customWidth="1"/>
    <col min="429" max="430" width="6.42578125" style="14" customWidth="1"/>
    <col min="431" max="431" width="6.42578125" style="14" bestFit="1" customWidth="1"/>
    <col min="432" max="433" width="6.42578125" style="14" customWidth="1"/>
    <col min="434" max="434" width="6.42578125" style="14" bestFit="1" customWidth="1"/>
    <col min="435" max="436" width="6.42578125" style="14" customWidth="1"/>
    <col min="437" max="437" width="6.42578125" style="14" bestFit="1" customWidth="1"/>
    <col min="438" max="439" width="6.42578125" style="14" customWidth="1"/>
    <col min="440" max="440" width="6.42578125" style="14" bestFit="1" customWidth="1"/>
    <col min="441" max="441" width="6.42578125" style="14" customWidth="1"/>
    <col min="442" max="442" width="6.42578125" style="14" bestFit="1" customWidth="1"/>
    <col min="443" max="445" width="6.42578125" style="14" customWidth="1"/>
    <col min="446" max="446" width="6.42578125" style="14" bestFit="1" customWidth="1"/>
    <col min="447" max="448" width="6.42578125" style="14" customWidth="1"/>
    <col min="449" max="450" width="6.42578125" style="14" bestFit="1" customWidth="1"/>
    <col min="451" max="451" width="6.42578125" style="14" customWidth="1"/>
    <col min="452" max="452" width="6.42578125" style="14" bestFit="1" customWidth="1"/>
    <col min="453" max="453" width="6.42578125" style="14" customWidth="1"/>
    <col min="454" max="454" width="6.42578125" style="14" bestFit="1" customWidth="1"/>
    <col min="455" max="455" width="6.42578125" style="14" customWidth="1"/>
    <col min="456" max="456" width="6.42578125" style="14" bestFit="1" customWidth="1"/>
    <col min="457" max="458" width="6.42578125" style="14" customWidth="1"/>
    <col min="459" max="461" width="6.42578125" style="14" bestFit="1" customWidth="1"/>
    <col min="462" max="462" width="6.42578125" style="14" customWidth="1"/>
    <col min="463" max="463" width="6.42578125" style="14" bestFit="1" customWidth="1"/>
    <col min="464" max="465" width="6.42578125" style="14" customWidth="1"/>
    <col min="466" max="466" width="6.42578125" style="14" bestFit="1" customWidth="1"/>
    <col min="467" max="468" width="6.42578125" style="14" customWidth="1"/>
    <col min="469" max="469" width="6.42578125" style="14" bestFit="1" customWidth="1"/>
    <col min="470" max="471" width="6.42578125" style="14" customWidth="1"/>
    <col min="472" max="472" width="6.42578125" style="14" bestFit="1" customWidth="1"/>
    <col min="473" max="474" width="6.42578125" style="14" customWidth="1"/>
    <col min="475" max="475" width="6.42578125" style="14" bestFit="1" customWidth="1"/>
    <col min="476" max="477" width="6.42578125" style="14" customWidth="1"/>
    <col min="478" max="478" width="6.42578125" style="14" bestFit="1" customWidth="1"/>
    <col min="479" max="480" width="6.42578125" style="14" customWidth="1"/>
    <col min="481" max="481" width="6.42578125" style="14" bestFit="1" customWidth="1"/>
    <col min="482" max="482" width="6.42578125" style="14" customWidth="1"/>
    <col min="483" max="484" width="6.42578125" style="14" bestFit="1" customWidth="1"/>
    <col min="485" max="485" width="6.42578125" style="14" customWidth="1"/>
    <col min="486" max="487" width="6.42578125" style="14" bestFit="1" customWidth="1"/>
    <col min="488" max="488" width="6.42578125" style="14" customWidth="1"/>
    <col min="489" max="489" width="6.42578125" style="14" bestFit="1" customWidth="1"/>
    <col min="490" max="490" width="6.42578125" style="14" customWidth="1"/>
    <col min="491" max="491" width="6.42578125" style="14" bestFit="1" customWidth="1"/>
    <col min="492" max="492" width="6.42578125" style="14" customWidth="1"/>
    <col min="493" max="493" width="6.42578125" style="14" bestFit="1" customWidth="1"/>
    <col min="494" max="494" width="6.42578125" style="14" customWidth="1"/>
    <col min="495" max="497" width="6.42578125" style="14" bestFit="1" customWidth="1"/>
    <col min="498" max="498" width="6.42578125" style="14" customWidth="1"/>
    <col min="499" max="501" width="6.42578125" style="14" bestFit="1" customWidth="1"/>
    <col min="502" max="503" width="6.42578125" style="14" customWidth="1"/>
    <col min="504" max="506" width="6.42578125" style="14" bestFit="1" customWidth="1"/>
    <col min="507" max="507" width="6.42578125" style="14" customWidth="1"/>
    <col min="508" max="514" width="6.42578125" style="14" bestFit="1" customWidth="1"/>
    <col min="515" max="515" width="6.42578125" style="14" customWidth="1"/>
    <col min="516" max="521" width="6.42578125" style="14" bestFit="1" customWidth="1"/>
    <col min="522" max="526" width="6.42578125" style="14" customWidth="1"/>
    <col min="527" max="527" width="6.42578125" style="14" bestFit="1" customWidth="1"/>
    <col min="528" max="529" width="6.42578125" style="14" customWidth="1"/>
    <col min="530" max="531" width="6.42578125" style="14" bestFit="1" customWidth="1"/>
    <col min="532" max="544" width="6.42578125" style="14" customWidth="1"/>
    <col min="545" max="545" width="6.42578125" style="14" bestFit="1" customWidth="1"/>
    <col min="546" max="558" width="6.42578125" style="14" customWidth="1"/>
    <col min="559" max="559" width="6.42578125" style="14" bestFit="1" customWidth="1"/>
    <col min="560" max="564" width="6.42578125" style="14" customWidth="1"/>
    <col min="565" max="565" width="6.42578125" style="14" bestFit="1" customWidth="1"/>
    <col min="566" max="584" width="6.42578125" style="14" customWidth="1"/>
    <col min="585" max="587" width="6.42578125" style="14" bestFit="1" customWidth="1"/>
    <col min="588" max="589" width="6.42578125" style="14" customWidth="1"/>
    <col min="590" max="590" width="6.42578125" style="14" bestFit="1" customWidth="1"/>
    <col min="591" max="591" width="6.42578125" style="14" customWidth="1"/>
    <col min="592" max="592" width="6.42578125" style="14" bestFit="1" customWidth="1"/>
    <col min="593" max="593" width="6.42578125" style="14" customWidth="1"/>
    <col min="594" max="594" width="6.42578125" style="14" bestFit="1" customWidth="1"/>
    <col min="595" max="595" width="6.42578125" style="14" customWidth="1"/>
    <col min="596" max="596" width="6.42578125" style="14" bestFit="1" customWidth="1"/>
    <col min="597" max="597" width="6.42578125" style="14" customWidth="1"/>
    <col min="598" max="598" width="6.42578125" style="14" bestFit="1" customWidth="1"/>
    <col min="599" max="599" width="6.42578125" style="14" customWidth="1"/>
    <col min="600" max="600" width="6.42578125" style="14" bestFit="1" customWidth="1"/>
    <col min="601" max="601" width="6.42578125" style="14" customWidth="1"/>
    <col min="602" max="602" width="6.42578125" style="14" bestFit="1" customWidth="1"/>
    <col min="603" max="603" width="6.42578125" style="14" customWidth="1"/>
    <col min="604" max="604" width="6.42578125" style="14" bestFit="1" customWidth="1"/>
    <col min="605" max="606" width="6.42578125" style="14" customWidth="1"/>
    <col min="607" max="607" width="6.42578125" style="14" bestFit="1" customWidth="1"/>
    <col min="608" max="609" width="6.42578125" style="14" customWidth="1"/>
    <col min="610" max="610" width="6.42578125" style="14" bestFit="1" customWidth="1"/>
    <col min="611" max="611" width="6.42578125" style="14" customWidth="1"/>
    <col min="612" max="612" width="6.42578125" style="14" bestFit="1" customWidth="1"/>
    <col min="613" max="614" width="6.42578125" style="14" customWidth="1"/>
    <col min="615" max="615" width="6.42578125" style="14" bestFit="1" customWidth="1"/>
    <col min="616" max="617" width="6.42578125" style="14" customWidth="1"/>
    <col min="618" max="618" width="6.42578125" style="14" bestFit="1" customWidth="1"/>
    <col min="619" max="626" width="6.42578125" style="14" customWidth="1"/>
    <col min="627" max="627" width="6.42578125" style="14" bestFit="1" customWidth="1"/>
    <col min="628" max="629" width="6.42578125" style="14" customWidth="1"/>
    <col min="630" max="630" width="6.42578125" style="14" bestFit="1" customWidth="1"/>
    <col min="631" max="631" width="6.42578125" style="14" customWidth="1"/>
    <col min="632" max="632" width="6.42578125" style="14" bestFit="1" customWidth="1"/>
    <col min="633" max="633" width="6.42578125" style="14" customWidth="1"/>
    <col min="634" max="634" width="6.42578125" style="14" bestFit="1" customWidth="1"/>
    <col min="635" max="635" width="6.42578125" style="14" customWidth="1"/>
    <col min="636" max="636" width="6.42578125" style="14" bestFit="1" customWidth="1"/>
    <col min="637" max="637" width="6.42578125" style="14" customWidth="1"/>
    <col min="638" max="638" width="6.42578125" style="14" bestFit="1" customWidth="1"/>
    <col min="639" max="639" width="6.42578125" style="14" customWidth="1"/>
    <col min="640" max="640" width="6.42578125" style="14" bestFit="1" customWidth="1"/>
    <col min="641" max="642" width="6.42578125" style="14" customWidth="1"/>
    <col min="643" max="643" width="6.42578125" style="14" bestFit="1" customWidth="1"/>
    <col min="644" max="645" width="6.42578125" style="14" customWidth="1"/>
    <col min="646" max="646" width="6.42578125" style="14" bestFit="1" customWidth="1"/>
    <col min="647" max="647" width="6.42578125" style="14" customWidth="1"/>
    <col min="648" max="648" width="6.42578125" style="14" bestFit="1" customWidth="1"/>
    <col min="649" max="650" width="6.42578125" style="14" customWidth="1"/>
    <col min="651" max="651" width="6.42578125" style="14" bestFit="1" customWidth="1"/>
    <col min="652" max="656" width="6.42578125" style="14" customWidth="1"/>
    <col min="657" max="660" width="6.42578125" style="14" bestFit="1" customWidth="1"/>
    <col min="661" max="664" width="6.42578125" style="14" customWidth="1"/>
    <col min="665" max="665" width="6.42578125" style="14" bestFit="1" customWidth="1"/>
    <col min="666" max="666" width="6.42578125" style="14" customWidth="1"/>
    <col min="667" max="667" width="6.42578125" style="14" bestFit="1" customWidth="1"/>
    <col min="668" max="668" width="6.42578125" style="14" customWidth="1"/>
    <col min="669" max="669" width="6.42578125" style="14" bestFit="1" customWidth="1"/>
    <col min="670" max="670" width="6.42578125" style="14" customWidth="1"/>
    <col min="671" max="671" width="6.42578125" style="14" bestFit="1" customWidth="1"/>
    <col min="672" max="672" width="6.42578125" style="14" customWidth="1"/>
    <col min="673" max="673" width="6.42578125" style="14" bestFit="1" customWidth="1"/>
    <col min="674" max="674" width="6.42578125" style="14" customWidth="1"/>
    <col min="675" max="675" width="6.42578125" style="14" bestFit="1" customWidth="1"/>
    <col min="676" max="676" width="6.42578125" style="14" customWidth="1"/>
    <col min="677" max="677" width="6.42578125" style="14" bestFit="1" customWidth="1"/>
    <col min="678" max="679" width="6.42578125" style="14" customWidth="1"/>
    <col min="680" max="680" width="6.42578125" style="14" bestFit="1" customWidth="1"/>
    <col min="681" max="682" width="6.42578125" style="14" customWidth="1"/>
    <col min="683" max="683" width="6.42578125" style="14" bestFit="1" customWidth="1"/>
    <col min="684" max="684" width="6.42578125" style="14" customWidth="1"/>
    <col min="685" max="685" width="6.42578125" style="14" bestFit="1" customWidth="1"/>
    <col min="686" max="686" width="6.42578125" style="14" customWidth="1"/>
    <col min="687" max="687" width="6.42578125" style="14" bestFit="1" customWidth="1"/>
    <col min="688" max="688" width="6.42578125" style="14" customWidth="1"/>
    <col min="689" max="689" width="6.42578125" style="14" bestFit="1" customWidth="1"/>
    <col min="690" max="691" width="6.42578125" style="14" customWidth="1"/>
    <col min="692" max="692" width="6.42578125" style="14" bestFit="1" customWidth="1"/>
    <col min="693" max="696" width="6.42578125" style="14" customWidth="1"/>
    <col min="697" max="697" width="6.42578125" style="14" bestFit="1" customWidth="1"/>
    <col min="698" max="698" width="6.42578125" style="14" customWidth="1"/>
    <col min="699" max="699" width="6.42578125" style="14" bestFit="1" customWidth="1"/>
    <col min="700" max="700" width="6.42578125" style="14" customWidth="1"/>
    <col min="701" max="701" width="6.42578125" style="14" bestFit="1" customWidth="1"/>
    <col min="702" max="702" width="6.42578125" style="14" customWidth="1"/>
    <col min="703" max="703" width="6.42578125" style="14" bestFit="1" customWidth="1"/>
    <col min="704" max="704" width="6.42578125" style="14" customWidth="1"/>
    <col min="705" max="705" width="6.42578125" style="14" bestFit="1" customWidth="1"/>
    <col min="706" max="706" width="6.42578125" style="14" customWidth="1"/>
    <col min="707" max="707" width="6.42578125" style="14" bestFit="1" customWidth="1"/>
    <col min="708" max="708" width="6.42578125" style="14" customWidth="1"/>
    <col min="709" max="709" width="6.42578125" style="14" bestFit="1" customWidth="1"/>
    <col min="710" max="711" width="6.42578125" style="14" customWidth="1"/>
    <col min="712" max="712" width="6.42578125" style="14" bestFit="1" customWidth="1"/>
    <col min="713" max="714" width="6.42578125" style="14" customWidth="1"/>
    <col min="715" max="715" width="6.42578125" style="14" bestFit="1" customWidth="1"/>
    <col min="716" max="716" width="6.42578125" style="14" customWidth="1"/>
    <col min="717" max="717" width="6.42578125" style="14" bestFit="1" customWidth="1"/>
    <col min="718" max="718" width="6.42578125" style="14" customWidth="1"/>
    <col min="719" max="719" width="6.42578125" style="14" bestFit="1" customWidth="1"/>
    <col min="720" max="720" width="6.42578125" style="14" customWidth="1"/>
    <col min="721" max="721" width="6.42578125" style="14" bestFit="1" customWidth="1"/>
    <col min="722" max="722" width="6.42578125" style="14" customWidth="1"/>
    <col min="723" max="723" width="6.42578125" style="14" bestFit="1" customWidth="1"/>
    <col min="724" max="724" width="6.42578125" style="14" customWidth="1"/>
    <col min="725" max="725" width="6.42578125" style="14" bestFit="1" customWidth="1"/>
    <col min="726" max="752" width="7.5703125" style="14" bestFit="1" customWidth="1"/>
    <col min="753" max="753" width="15" style="14" bestFit="1" customWidth="1"/>
    <col min="754" max="754" width="6.28515625" style="14" bestFit="1" customWidth="1"/>
    <col min="755" max="755" width="7.42578125" style="14" bestFit="1" customWidth="1"/>
    <col min="756" max="756" width="7.5703125" style="14" bestFit="1" customWidth="1"/>
    <col min="757" max="757" width="6.28515625" style="14" bestFit="1" customWidth="1"/>
    <col min="758" max="758" width="7.42578125" style="14" bestFit="1" customWidth="1"/>
    <col min="759" max="759" width="7.5703125" style="14" bestFit="1" customWidth="1"/>
    <col min="760" max="760" width="6.28515625" style="14" bestFit="1" customWidth="1"/>
    <col min="761" max="761" width="7.42578125" style="14" bestFit="1" customWidth="1"/>
    <col min="762" max="762" width="6.28515625" style="14" bestFit="1" customWidth="1"/>
    <col min="763" max="763" width="7.42578125" style="14" bestFit="1" customWidth="1"/>
    <col min="764" max="764" width="6.28515625" style="14" bestFit="1" customWidth="1"/>
    <col min="765" max="765" width="7.42578125" style="14" bestFit="1" customWidth="1"/>
    <col min="766" max="766" width="6.28515625" style="14" bestFit="1" customWidth="1"/>
    <col min="767" max="767" width="7.42578125" style="14" bestFit="1" customWidth="1"/>
    <col min="768" max="768" width="6.28515625" style="14" bestFit="1" customWidth="1"/>
    <col min="769" max="769" width="7.42578125" style="14" bestFit="1" customWidth="1"/>
    <col min="770" max="770" width="7.5703125" style="14" bestFit="1" customWidth="1"/>
    <col min="771" max="771" width="6.28515625" style="14" bestFit="1" customWidth="1"/>
    <col min="772" max="772" width="7.42578125" style="14" bestFit="1" customWidth="1"/>
    <col min="773" max="773" width="7.5703125" style="14" bestFit="1" customWidth="1"/>
    <col min="774" max="774" width="6.28515625" style="14" bestFit="1" customWidth="1"/>
    <col min="775" max="775" width="7.42578125" style="14" bestFit="1" customWidth="1"/>
    <col min="776" max="776" width="6.28515625" style="14" bestFit="1" customWidth="1"/>
    <col min="777" max="777" width="7.42578125" style="14" bestFit="1" customWidth="1"/>
    <col min="778" max="778" width="7.5703125" style="14" bestFit="1" customWidth="1"/>
    <col min="779" max="779" width="6.28515625" style="14" bestFit="1" customWidth="1"/>
    <col min="780" max="780" width="7.42578125" style="14" bestFit="1" customWidth="1"/>
    <col min="781" max="781" width="7.5703125" style="14" bestFit="1" customWidth="1"/>
    <col min="782" max="785" width="6.28515625" style="14" bestFit="1" customWidth="1"/>
    <col min="786" max="786" width="7.42578125" style="14" bestFit="1" customWidth="1"/>
    <col min="787" max="788" width="7.5703125" style="14" bestFit="1" customWidth="1"/>
    <col min="789" max="789" width="7.28515625" style="14" bestFit="1" customWidth="1"/>
    <col min="790" max="790" width="6.28515625" style="14" bestFit="1" customWidth="1"/>
    <col min="791" max="791" width="7.42578125" style="14" bestFit="1" customWidth="1"/>
    <col min="792" max="798" width="6.28515625" style="14" bestFit="1" customWidth="1"/>
    <col min="799" max="799" width="7.42578125" style="14" bestFit="1" customWidth="1"/>
    <col min="800" max="800" width="7.5703125" style="14" bestFit="1" customWidth="1"/>
    <col min="801" max="801" width="7.42578125" style="14" bestFit="1" customWidth="1"/>
    <col min="802" max="802" width="7.5703125" style="14" bestFit="1" customWidth="1"/>
    <col min="803" max="805" width="6.28515625" style="14" bestFit="1" customWidth="1"/>
    <col min="806" max="806" width="7.42578125" style="14" bestFit="1" customWidth="1"/>
    <col min="807" max="807" width="7.5703125" style="14" bestFit="1" customWidth="1"/>
    <col min="808" max="808" width="6.28515625" style="14" bestFit="1" customWidth="1"/>
    <col min="809" max="809" width="7.42578125" style="14" bestFit="1" customWidth="1"/>
    <col min="810" max="810" width="7.5703125" style="14" bestFit="1" customWidth="1"/>
    <col min="811" max="811" width="6.28515625" style="14" bestFit="1" customWidth="1"/>
    <col min="812" max="812" width="7.42578125" style="14" bestFit="1" customWidth="1"/>
    <col min="813" max="813" width="6.28515625" style="14" bestFit="1" customWidth="1"/>
    <col min="814" max="814" width="7.42578125" style="14" bestFit="1" customWidth="1"/>
    <col min="815" max="815" width="6.28515625" style="14" bestFit="1" customWidth="1"/>
    <col min="816" max="816" width="7.42578125" style="14" bestFit="1" customWidth="1"/>
    <col min="817" max="817" width="6.28515625" style="14" bestFit="1" customWidth="1"/>
    <col min="818" max="818" width="7.42578125" style="14" bestFit="1" customWidth="1"/>
    <col min="819" max="819" width="6.28515625" style="14" bestFit="1" customWidth="1"/>
    <col min="820" max="820" width="7.42578125" style="14" bestFit="1" customWidth="1"/>
    <col min="821" max="821" width="7.5703125" style="14" bestFit="1" customWidth="1"/>
    <col min="822" max="822" width="6.28515625" style="14" bestFit="1" customWidth="1"/>
    <col min="823" max="823" width="7.42578125" style="14" bestFit="1" customWidth="1"/>
    <col min="824" max="824" width="7.5703125" style="14" bestFit="1" customWidth="1"/>
    <col min="825" max="825" width="6.28515625" style="14" bestFit="1" customWidth="1"/>
    <col min="826" max="826" width="7.42578125" style="14" bestFit="1" customWidth="1"/>
    <col min="827" max="827" width="6.28515625" style="14" bestFit="1" customWidth="1"/>
    <col min="828" max="828" width="7.42578125" style="14" bestFit="1" customWidth="1"/>
    <col min="829" max="829" width="7.5703125" style="14" bestFit="1" customWidth="1"/>
    <col min="830" max="830" width="6.28515625" style="14" bestFit="1" customWidth="1"/>
    <col min="831" max="831" width="7.42578125" style="14" bestFit="1" customWidth="1"/>
    <col min="832" max="832" width="7.5703125" style="14" bestFit="1" customWidth="1"/>
    <col min="833" max="833" width="6.28515625" style="14" bestFit="1" customWidth="1"/>
    <col min="834" max="834" width="7.42578125" style="14" bestFit="1" customWidth="1"/>
    <col min="835" max="835" width="7.5703125" style="14" bestFit="1" customWidth="1"/>
    <col min="836" max="836" width="6.28515625" style="14" bestFit="1" customWidth="1"/>
    <col min="837" max="837" width="7.42578125" style="14" bestFit="1" customWidth="1"/>
    <col min="838" max="838" width="7.5703125" style="14" bestFit="1" customWidth="1"/>
    <col min="839" max="839" width="6.28515625" style="14" bestFit="1" customWidth="1"/>
    <col min="840" max="840" width="7.42578125" style="14" bestFit="1" customWidth="1"/>
    <col min="841" max="841" width="6.28515625" style="14" bestFit="1" customWidth="1"/>
    <col min="842" max="842" width="7.42578125" style="14" bestFit="1" customWidth="1"/>
    <col min="843" max="843" width="7.5703125" style="14" bestFit="1" customWidth="1"/>
    <col min="844" max="846" width="6.28515625" style="14" bestFit="1" customWidth="1"/>
    <col min="847" max="847" width="7.5703125" style="14" bestFit="1" customWidth="1"/>
    <col min="848" max="848" width="7.42578125" style="14" bestFit="1" customWidth="1"/>
    <col min="849" max="849" width="7.5703125" style="14" bestFit="1" customWidth="1"/>
    <col min="850" max="850" width="7.42578125" style="14" bestFit="1" customWidth="1"/>
    <col min="851" max="851" width="6.140625" style="14" bestFit="1" customWidth="1"/>
    <col min="852" max="852" width="7.42578125" style="14" bestFit="1" customWidth="1"/>
    <col min="853" max="853" width="7.28515625" style="14" bestFit="1" customWidth="1"/>
    <col min="854" max="854" width="6.140625" style="14" bestFit="1" customWidth="1"/>
    <col min="855" max="855" width="7.28515625" style="14" bestFit="1" customWidth="1"/>
    <col min="856" max="856" width="7.42578125" style="14" bestFit="1" customWidth="1"/>
    <col min="857" max="857" width="6.140625" style="14" bestFit="1" customWidth="1"/>
    <col min="858" max="858" width="7.28515625" style="14" bestFit="1" customWidth="1"/>
    <col min="859" max="859" width="7.42578125" style="14" bestFit="1" customWidth="1"/>
    <col min="860" max="860" width="7.28515625" style="14" bestFit="1" customWidth="1"/>
    <col min="861" max="861" width="6.140625" style="14" bestFit="1" customWidth="1"/>
    <col min="862" max="862" width="7.42578125" style="14" bestFit="1" customWidth="1"/>
    <col min="863" max="864" width="6.140625" style="14" bestFit="1" customWidth="1"/>
    <col min="865" max="865" width="7.28515625" style="14" bestFit="1" customWidth="1"/>
    <col min="866" max="866" width="6.140625" style="14" bestFit="1" customWidth="1"/>
    <col min="867" max="867" width="7.28515625" style="14" bestFit="1" customWidth="1"/>
    <col min="868" max="874" width="6.140625" style="14" bestFit="1" customWidth="1"/>
    <col min="875" max="875" width="7.28515625" style="14" bestFit="1" customWidth="1"/>
    <col min="876" max="876" width="7.42578125" style="14" bestFit="1" customWidth="1"/>
    <col min="877" max="877" width="6.140625" style="14" bestFit="1" customWidth="1"/>
    <col min="878" max="878" width="7.28515625" style="14" bestFit="1" customWidth="1"/>
    <col min="879" max="879" width="7.42578125" style="14" bestFit="1" customWidth="1"/>
    <col min="880" max="880" width="6.140625" style="14" bestFit="1" customWidth="1"/>
    <col min="881" max="881" width="7.28515625" style="14" bestFit="1" customWidth="1"/>
    <col min="882" max="882" width="7.42578125" style="14" bestFit="1" customWidth="1"/>
    <col min="883" max="883" width="6.140625" style="14" bestFit="1" customWidth="1"/>
    <col min="884" max="884" width="7.28515625" style="14" bestFit="1" customWidth="1"/>
    <col min="885" max="888" width="6.140625" style="14" bestFit="1" customWidth="1"/>
    <col min="889" max="889" width="7.7109375" style="14" bestFit="1" customWidth="1"/>
    <col min="890" max="890" width="6.42578125" style="14" bestFit="1" customWidth="1"/>
    <col min="891" max="891" width="7.5703125" style="14" bestFit="1" customWidth="1"/>
    <col min="892" max="892" width="7.7109375" style="14" bestFit="1" customWidth="1"/>
    <col min="893" max="893" width="6.42578125" style="14" bestFit="1" customWidth="1"/>
    <col min="894" max="894" width="7.5703125" style="14" bestFit="1" customWidth="1"/>
    <col min="895" max="895" width="7.7109375" style="14" bestFit="1" customWidth="1"/>
    <col min="896" max="897" width="6.42578125" style="14" bestFit="1" customWidth="1"/>
    <col min="898" max="898" width="7.5703125" style="14" bestFit="1" customWidth="1"/>
    <col min="899" max="899" width="7.7109375" style="14" bestFit="1" customWidth="1"/>
    <col min="900" max="900" width="6.42578125" style="14" bestFit="1" customWidth="1"/>
    <col min="901" max="901" width="7.5703125" style="14" bestFit="1" customWidth="1"/>
    <col min="902" max="902" width="7.7109375" style="14" bestFit="1" customWidth="1"/>
    <col min="903" max="904" width="6.42578125" style="14" bestFit="1" customWidth="1"/>
    <col min="905" max="907" width="7.5703125" style="14" bestFit="1" customWidth="1"/>
    <col min="908" max="908" width="6.42578125" style="14" bestFit="1" customWidth="1"/>
    <col min="909" max="909" width="7.5703125" style="14" bestFit="1" customWidth="1"/>
    <col min="910" max="910" width="6.42578125" style="14" bestFit="1" customWidth="1"/>
    <col min="911" max="911" width="7.5703125" style="14" bestFit="1" customWidth="1"/>
    <col min="912" max="912" width="6.42578125" style="14" bestFit="1" customWidth="1"/>
    <col min="913" max="913" width="7.5703125" style="14" bestFit="1" customWidth="1"/>
    <col min="914" max="914" width="7.7109375" style="14" bestFit="1" customWidth="1"/>
    <col min="915" max="915" width="7.5703125" style="14" bestFit="1" customWidth="1"/>
    <col min="916" max="916" width="6.42578125" style="14" bestFit="1" customWidth="1"/>
    <col min="917" max="917" width="7.5703125" style="14" bestFit="1" customWidth="1"/>
    <col min="918" max="918" width="7.7109375" style="14" bestFit="1" customWidth="1"/>
    <col min="919" max="921" width="7.5703125" style="14" bestFit="1" customWidth="1"/>
    <col min="922" max="922" width="6.42578125" style="14" bestFit="1" customWidth="1"/>
    <col min="923" max="923" width="7.5703125" style="14" bestFit="1" customWidth="1"/>
    <col min="924" max="924" width="6.42578125" style="14" bestFit="1" customWidth="1"/>
    <col min="925" max="925" width="7.5703125" style="14" bestFit="1" customWidth="1"/>
    <col min="926" max="926" width="6.42578125" style="14" bestFit="1" customWidth="1"/>
    <col min="927" max="927" width="7.5703125" style="14" bestFit="1" customWidth="1"/>
    <col min="928" max="928" width="6.42578125" style="14" bestFit="1" customWidth="1"/>
    <col min="929" max="929" width="7.5703125" style="14" bestFit="1" customWidth="1"/>
    <col min="930" max="930" width="6.42578125" style="14" bestFit="1" customWidth="1"/>
    <col min="931" max="931" width="7.5703125" style="14" bestFit="1" customWidth="1"/>
    <col min="932" max="932" width="7.7109375" style="14" bestFit="1" customWidth="1"/>
    <col min="933" max="933" width="7.5703125" style="14" bestFit="1" customWidth="1"/>
    <col min="934" max="934" width="7.7109375" style="14" bestFit="1" customWidth="1"/>
    <col min="935" max="935" width="7.5703125" style="14" bestFit="1" customWidth="1"/>
    <col min="936" max="936" width="7.7109375" style="14" bestFit="1" customWidth="1"/>
    <col min="937" max="937" width="6.42578125" style="14" bestFit="1" customWidth="1"/>
    <col min="938" max="938" width="7.5703125" style="14" bestFit="1" customWidth="1"/>
    <col min="939" max="939" width="6.42578125" style="14" bestFit="1" customWidth="1"/>
    <col min="940" max="940" width="7.5703125" style="14" bestFit="1" customWidth="1"/>
    <col min="941" max="942" width="6.42578125" style="14" bestFit="1" customWidth="1"/>
    <col min="943" max="943" width="7.5703125" style="14" bestFit="1" customWidth="1"/>
    <col min="944" max="946" width="6.42578125" style="14" bestFit="1" customWidth="1"/>
    <col min="947" max="947" width="7.5703125" style="14" bestFit="1" customWidth="1"/>
    <col min="948" max="949" width="6.42578125" style="14" bestFit="1" customWidth="1"/>
    <col min="950" max="950" width="7.5703125" style="14" bestFit="1" customWidth="1"/>
    <col min="951" max="951" width="6.42578125" style="14" bestFit="1" customWidth="1"/>
    <col min="952" max="952" width="7.5703125" style="14" bestFit="1" customWidth="1"/>
    <col min="953" max="953" width="6.42578125" style="14" bestFit="1" customWidth="1"/>
    <col min="954" max="954" width="7.5703125" style="14" bestFit="1" customWidth="1"/>
    <col min="955" max="956" width="6.42578125" style="14" bestFit="1" customWidth="1"/>
    <col min="957" max="957" width="7.5703125" style="14" bestFit="1" customWidth="1"/>
    <col min="958" max="958" width="6.42578125" style="14" bestFit="1" customWidth="1"/>
    <col min="959" max="959" width="7.5703125" style="14" bestFit="1" customWidth="1"/>
    <col min="960" max="960" width="7.7109375" style="14" bestFit="1" customWidth="1"/>
    <col min="961" max="964" width="6.42578125" style="14" bestFit="1" customWidth="1"/>
    <col min="965" max="965" width="7.5703125" style="14" bestFit="1" customWidth="1"/>
    <col min="966" max="979" width="6.42578125" style="14" bestFit="1" customWidth="1"/>
    <col min="980" max="980" width="7.5703125" style="14" bestFit="1" customWidth="1"/>
    <col min="981" max="981" width="7.7109375" style="14" bestFit="1" customWidth="1"/>
    <col min="982" max="982" width="7.5703125" style="14" bestFit="1" customWidth="1"/>
    <col min="983" max="985" width="6.42578125" style="14" bestFit="1" customWidth="1"/>
    <col min="986" max="986" width="7.7109375" style="14" bestFit="1" customWidth="1"/>
    <col min="987" max="988" width="7.5703125" style="14" bestFit="1" customWidth="1"/>
    <col min="989" max="989" width="7.7109375" style="14" bestFit="1" customWidth="1"/>
    <col min="990" max="990" width="7.5703125" style="14" bestFit="1" customWidth="1"/>
    <col min="991" max="991" width="7.7109375" style="14" bestFit="1" customWidth="1"/>
    <col min="992" max="992" width="7.5703125" style="14" bestFit="1" customWidth="1"/>
    <col min="993" max="993" width="7.7109375" style="14" bestFit="1" customWidth="1"/>
    <col min="994" max="994" width="6.42578125" style="14" bestFit="1" customWidth="1"/>
    <col min="995" max="995" width="7.5703125" style="14" bestFit="1" customWidth="1"/>
    <col min="996" max="1003" width="6.42578125" style="14" bestFit="1" customWidth="1"/>
    <col min="1004" max="1004" width="7.5703125" style="14" bestFit="1" customWidth="1"/>
    <col min="1005" max="1005" width="6.42578125" style="14" bestFit="1" customWidth="1"/>
    <col min="1006" max="1006" width="7.5703125" style="14" bestFit="1" customWidth="1"/>
    <col min="1007" max="1007" width="7.7109375" style="14" bestFit="1" customWidth="1"/>
    <col min="1008" max="1008" width="7.5703125" style="14" bestFit="1" customWidth="1"/>
    <col min="1009" max="1010" width="6.42578125" style="14" bestFit="1" customWidth="1"/>
    <col min="1011" max="1011" width="7.5703125" style="14" bestFit="1" customWidth="1"/>
    <col min="1012" max="1012" width="7.7109375" style="14" bestFit="1" customWidth="1"/>
    <col min="1013" max="1014" width="6.42578125" style="14" bestFit="1" customWidth="1"/>
    <col min="1015" max="1015" width="7.5703125" style="14" bestFit="1" customWidth="1"/>
    <col min="1016" max="1021" width="7.7109375" style="14" bestFit="1" customWidth="1"/>
    <col min="1022" max="1022" width="6.42578125" style="14" bestFit="1" customWidth="1"/>
    <col min="1023" max="1023" width="7.5703125" style="14" bestFit="1" customWidth="1"/>
    <col min="1024" max="1024" width="6.42578125" style="14" bestFit="1" customWidth="1"/>
    <col min="1025" max="1027" width="7.5703125" style="14" bestFit="1" customWidth="1"/>
    <col min="1028" max="1028" width="7.7109375" style="14" bestFit="1" customWidth="1"/>
    <col min="1029" max="1029" width="6.42578125" style="14" bestFit="1" customWidth="1"/>
    <col min="1030" max="1030" width="7.5703125" style="14" bestFit="1" customWidth="1"/>
    <col min="1031" max="1031" width="7.7109375" style="14" bestFit="1" customWidth="1"/>
    <col min="1032" max="1032" width="7.5703125" style="14" bestFit="1" customWidth="1"/>
    <col min="1033" max="1033" width="6.42578125" style="14" bestFit="1" customWidth="1"/>
    <col min="1034" max="1034" width="7.5703125" style="14" bestFit="1" customWidth="1"/>
    <col min="1035" max="1035" width="7.7109375" style="14" bestFit="1" customWidth="1"/>
    <col min="1036" max="1036" width="6.42578125" style="14" bestFit="1" customWidth="1"/>
    <col min="1037" max="1037" width="7.5703125" style="14" bestFit="1" customWidth="1"/>
    <col min="1038" max="1039" width="7.7109375" style="14" bestFit="1" customWidth="1"/>
    <col min="1040" max="1041" width="6.140625" style="14" bestFit="1" customWidth="1"/>
    <col min="1042" max="1043" width="7.28515625" style="14" bestFit="1" customWidth="1"/>
    <col min="1044" max="1044" width="7.42578125" style="14" bestFit="1" customWidth="1"/>
    <col min="1045" max="1046" width="6.85546875" style="14" bestFit="1" customWidth="1"/>
    <col min="1047" max="1047" width="7.28515625" style="14" bestFit="1" customWidth="1"/>
    <col min="1048" max="1049" width="6.140625" style="14" bestFit="1" customWidth="1"/>
    <col min="1050" max="1050" width="7.28515625" style="14" bestFit="1" customWidth="1"/>
    <col min="1051" max="1051" width="7.42578125" style="14" bestFit="1" customWidth="1"/>
    <col min="1052" max="1053" width="6.140625" style="14" bestFit="1" customWidth="1"/>
    <col min="1054" max="1055" width="7.28515625" style="14" bestFit="1" customWidth="1"/>
    <col min="1056" max="1056" width="6.140625" style="14" bestFit="1" customWidth="1"/>
    <col min="1057" max="1057" width="7.28515625" style="14" bestFit="1" customWidth="1"/>
    <col min="1058" max="1058" width="6.140625" style="14" bestFit="1" customWidth="1"/>
    <col min="1059" max="1059" width="7.28515625" style="14" bestFit="1" customWidth="1"/>
    <col min="1060" max="1060" width="7.42578125" style="14" bestFit="1" customWidth="1"/>
    <col min="1061" max="1061" width="6.140625" style="14" bestFit="1" customWidth="1"/>
    <col min="1062" max="1062" width="7.28515625" style="14" bestFit="1" customWidth="1"/>
    <col min="1063" max="1065" width="7.42578125" style="14" bestFit="1" customWidth="1"/>
    <col min="1066" max="1067" width="6.140625" style="14" bestFit="1" customWidth="1"/>
    <col min="1068" max="1069" width="7.28515625" style="14" bestFit="1" customWidth="1"/>
    <col min="1070" max="1070" width="7.42578125" style="14" bestFit="1" customWidth="1"/>
    <col min="1071" max="1075" width="6.140625" style="14" bestFit="1" customWidth="1"/>
    <col min="1076" max="1076" width="7.28515625" style="14" bestFit="1" customWidth="1"/>
    <col min="1077" max="1077" width="6.140625" style="14" bestFit="1" customWidth="1"/>
    <col min="1078" max="1079" width="7.28515625" style="14" bestFit="1" customWidth="1"/>
    <col min="1080" max="1080" width="7.42578125" style="14" bestFit="1" customWidth="1"/>
    <col min="1081" max="1081" width="6.140625" style="14" bestFit="1" customWidth="1"/>
    <col min="1082" max="1082" width="7.42578125" style="14" bestFit="1" customWidth="1"/>
    <col min="1083" max="1083" width="7.28515625" style="14" bestFit="1" customWidth="1"/>
    <col min="1084" max="1086" width="6.140625" style="14" bestFit="1" customWidth="1"/>
    <col min="1087" max="1087" width="7.42578125" style="14" bestFit="1" customWidth="1"/>
    <col min="1088" max="1088" width="6.140625" style="14" bestFit="1" customWidth="1"/>
    <col min="1089" max="1090" width="7.28515625" style="14" bestFit="1" customWidth="1"/>
    <col min="1091" max="1091" width="7.42578125" style="14" bestFit="1" customWidth="1"/>
    <col min="1092" max="1092" width="7.28515625" style="14" bestFit="1" customWidth="1"/>
    <col min="1093" max="1093" width="6.140625" style="14" bestFit="1" customWidth="1"/>
    <col min="1094" max="1096" width="7.28515625" style="14" bestFit="1" customWidth="1"/>
    <col min="1097" max="1097" width="7.42578125" style="14" bestFit="1" customWidth="1"/>
    <col min="1098" max="1099" width="6.140625" style="14" bestFit="1" customWidth="1"/>
    <col min="1100" max="1100" width="7.28515625" style="14" bestFit="1" customWidth="1"/>
    <col min="1101" max="1101" width="7.42578125" style="14" bestFit="1" customWidth="1"/>
    <col min="1102" max="1102" width="7.28515625" style="14" bestFit="1" customWidth="1"/>
    <col min="1103" max="1103" width="7.42578125" style="14" bestFit="1" customWidth="1"/>
    <col min="1104" max="1104" width="6.140625" style="14" bestFit="1" customWidth="1"/>
    <col min="1105" max="1105" width="7.28515625" style="14" bestFit="1" customWidth="1"/>
    <col min="1106" max="1106" width="7.42578125" style="14" bestFit="1" customWidth="1"/>
    <col min="1107" max="1107" width="7.28515625" style="14" bestFit="1" customWidth="1"/>
    <col min="1108" max="1108" width="7.42578125" style="14" bestFit="1" customWidth="1"/>
    <col min="1109" max="1109" width="7.28515625" style="14" bestFit="1" customWidth="1"/>
    <col min="1110" max="1110" width="6.140625" style="14" bestFit="1" customWidth="1"/>
    <col min="1111" max="1111" width="7.28515625" style="14" bestFit="1" customWidth="1"/>
    <col min="1112" max="1112" width="6.140625" style="14" bestFit="1" customWidth="1"/>
    <col min="1113" max="1113" width="7.28515625" style="14" bestFit="1" customWidth="1"/>
    <col min="1114" max="1114" width="7.42578125" style="14" bestFit="1" customWidth="1"/>
    <col min="1115" max="1115" width="7.28515625" style="14" bestFit="1" customWidth="1"/>
    <col min="1116" max="1116" width="6.140625" style="14" bestFit="1" customWidth="1"/>
    <col min="1117" max="1117" width="7.42578125" style="14" bestFit="1" customWidth="1"/>
    <col min="1118" max="1118" width="6.140625" style="14" bestFit="1" customWidth="1"/>
    <col min="1119" max="1119" width="7.42578125" style="14" bestFit="1" customWidth="1"/>
    <col min="1120" max="1122" width="6.140625" style="14" bestFit="1" customWidth="1"/>
    <col min="1123" max="1124" width="7.42578125" style="14" bestFit="1" customWidth="1"/>
    <col min="1125" max="1126" width="7.28515625" style="14" bestFit="1" customWidth="1"/>
    <col min="1127" max="1131" width="6.140625" style="14" bestFit="1" customWidth="1"/>
    <col min="1132" max="1132" width="7.28515625" style="14" bestFit="1" customWidth="1"/>
    <col min="1133" max="1133" width="7.42578125" style="14" bestFit="1" customWidth="1"/>
    <col min="1134" max="1134" width="6.140625" style="14" bestFit="1" customWidth="1"/>
    <col min="1135" max="1135" width="7.28515625" style="14" bestFit="1" customWidth="1"/>
    <col min="1136" max="1136" width="6.140625" style="14" bestFit="1" customWidth="1"/>
    <col min="1137" max="1137" width="7.42578125" style="14" bestFit="1" customWidth="1"/>
    <col min="1138" max="1138" width="6.140625" style="14" bestFit="1" customWidth="1"/>
    <col min="1139" max="1139" width="7.42578125" style="14" bestFit="1" customWidth="1"/>
    <col min="1140" max="1140" width="6.140625" style="14" bestFit="1" customWidth="1"/>
    <col min="1141" max="1141" width="7.42578125" style="14" bestFit="1" customWidth="1"/>
    <col min="1142" max="1146" width="6.140625" style="14" bestFit="1" customWidth="1"/>
    <col min="1147" max="1147" width="7.28515625" style="14" bestFit="1" customWidth="1"/>
    <col min="1148" max="1148" width="7.42578125" style="14" bestFit="1" customWidth="1"/>
    <col min="1149" max="1149" width="7.28515625" style="14" bestFit="1" customWidth="1"/>
    <col min="1150" max="1158" width="6.140625" style="14" bestFit="1" customWidth="1"/>
    <col min="1159" max="1159" width="7.28515625" style="14" bestFit="1" customWidth="1"/>
    <col min="1160" max="1160" width="7.42578125" style="14" bestFit="1" customWidth="1"/>
    <col min="1161" max="1168" width="6.140625" style="14" bestFit="1" customWidth="1"/>
    <col min="1169" max="1170" width="7.28515625" style="14" bestFit="1" customWidth="1"/>
    <col min="1171" max="1171" width="7.42578125" style="14" bestFit="1" customWidth="1"/>
    <col min="1172" max="1176" width="6.140625" style="14" bestFit="1" customWidth="1"/>
    <col min="1177" max="1177" width="7.28515625" style="14" bestFit="1" customWidth="1"/>
    <col min="1178" max="1178" width="7.42578125" style="14" bestFit="1" customWidth="1"/>
    <col min="1179" max="1188" width="6.140625" style="14" bestFit="1" customWidth="1"/>
    <col min="1189" max="1189" width="7.28515625" style="14" bestFit="1" customWidth="1"/>
    <col min="1190" max="1190" width="7.42578125" style="14" bestFit="1" customWidth="1"/>
    <col min="1191" max="1191" width="7.28515625" style="14" bestFit="1" customWidth="1"/>
    <col min="1192" max="1192" width="7.42578125" style="14" bestFit="1" customWidth="1"/>
    <col min="1193" max="1193" width="6.140625" style="14" bestFit="1" customWidth="1"/>
    <col min="1194" max="1194" width="7.28515625" style="14" bestFit="1" customWidth="1"/>
    <col min="1195" max="1195" width="7.42578125" style="14" bestFit="1" customWidth="1"/>
    <col min="1196" max="1196" width="7.28515625" style="14" bestFit="1" customWidth="1"/>
    <col min="1197" max="1197" width="7.42578125" style="14" bestFit="1" customWidth="1"/>
    <col min="1198" max="1207" width="6.140625" style="14" bestFit="1" customWidth="1"/>
    <col min="1208" max="1208" width="7.42578125" style="14" bestFit="1" customWidth="1"/>
    <col min="1209" max="1210" width="6.140625" style="14" bestFit="1" customWidth="1"/>
    <col min="1211" max="1211" width="7.28515625" style="14" bestFit="1" customWidth="1"/>
    <col min="1212" max="1212" width="7.42578125" style="14" bestFit="1" customWidth="1"/>
    <col min="1213" max="1214" width="6.140625" style="14" bestFit="1" customWidth="1"/>
    <col min="1215" max="1215" width="7.28515625" style="14" bestFit="1" customWidth="1"/>
    <col min="1216" max="1217" width="6.140625" style="14" bestFit="1" customWidth="1"/>
    <col min="1218" max="1218" width="7.28515625" style="14" bestFit="1" customWidth="1"/>
    <col min="1219" max="1221" width="6.140625" style="14" bestFit="1" customWidth="1"/>
    <col min="1222" max="1222" width="7.42578125" style="14" bestFit="1" customWidth="1"/>
    <col min="1223" max="1223" width="6.140625" style="14" bestFit="1" customWidth="1"/>
    <col min="1224" max="1224" width="6" style="14" bestFit="1" customWidth="1"/>
    <col min="1225" max="1226" width="7.28515625" style="14" bestFit="1" customWidth="1"/>
    <col min="1227" max="1227" width="7.140625" style="14" bestFit="1" customWidth="1"/>
    <col min="1228" max="1232" width="7.28515625" style="14" bestFit="1" customWidth="1"/>
    <col min="1233" max="1234" width="6" style="14" bestFit="1" customWidth="1"/>
    <col min="1235" max="1237" width="7.28515625" style="14" bestFit="1" customWidth="1"/>
    <col min="1238" max="1238" width="6" style="14" bestFit="1" customWidth="1"/>
    <col min="1239" max="1239" width="7.28515625" style="14" bestFit="1" customWidth="1"/>
    <col min="1240" max="1240" width="6" style="14" bestFit="1" customWidth="1"/>
    <col min="1241" max="1242" width="7.28515625" style="14" bestFit="1" customWidth="1"/>
    <col min="1243" max="1243" width="6" style="14" bestFit="1" customWidth="1"/>
    <col min="1244" max="1249" width="7.28515625" style="14" bestFit="1" customWidth="1"/>
    <col min="1250" max="1250" width="6" style="14" bestFit="1" customWidth="1"/>
    <col min="1251" max="1251" width="7.28515625" style="14" bestFit="1" customWidth="1"/>
    <col min="1252" max="1252" width="6" style="14" bestFit="1" customWidth="1"/>
    <col min="1253" max="1253" width="7.28515625" style="14" bestFit="1" customWidth="1"/>
    <col min="1254" max="1254" width="6.28515625" style="14" bestFit="1" customWidth="1"/>
    <col min="1255" max="1255" width="7.5703125" style="14" bestFit="1" customWidth="1"/>
    <col min="1256" max="1256" width="6.28515625" style="14" bestFit="1" customWidth="1"/>
    <col min="1257" max="1257" width="7.5703125" style="14" bestFit="1" customWidth="1"/>
    <col min="1258" max="1260" width="6.28515625" style="14" bestFit="1" customWidth="1"/>
    <col min="1261" max="1261" width="7.5703125" style="14" bestFit="1" customWidth="1"/>
    <col min="1262" max="1263" width="6.28515625" style="14" bestFit="1" customWidth="1"/>
    <col min="1264" max="1265" width="7.5703125" style="14" bestFit="1" customWidth="1"/>
    <col min="1266" max="1269" width="6.28515625" style="14" bestFit="1" customWidth="1"/>
    <col min="1270" max="1270" width="7.5703125" style="14" bestFit="1" customWidth="1"/>
    <col min="1271" max="1285" width="6.28515625" style="14" bestFit="1" customWidth="1"/>
    <col min="1286" max="1286" width="7.5703125" style="14" bestFit="1" customWidth="1"/>
    <col min="1287" max="1288" width="6.28515625" style="14" bestFit="1" customWidth="1"/>
    <col min="1289" max="1290" width="7.5703125" style="14" bestFit="1" customWidth="1"/>
    <col min="1291" max="1291" width="6.28515625" style="14" bestFit="1" customWidth="1"/>
    <col min="1292" max="1292" width="7.5703125" style="14" bestFit="1" customWidth="1"/>
    <col min="1293" max="1295" width="6.28515625" style="14" bestFit="1" customWidth="1"/>
    <col min="1296" max="1297" width="7.5703125" style="14" bestFit="1" customWidth="1"/>
    <col min="1298" max="1298" width="7.42578125" style="14" bestFit="1" customWidth="1"/>
    <col min="1299" max="1300" width="7.5703125" style="14" bestFit="1" customWidth="1"/>
    <col min="1301" max="1301" width="6.28515625" style="14" bestFit="1" customWidth="1"/>
    <col min="1302" max="1303" width="7.5703125" style="14" bestFit="1" customWidth="1"/>
    <col min="1304" max="1304" width="7.42578125" style="14" bestFit="1" customWidth="1"/>
    <col min="1305" max="1305" width="7.5703125" style="14" bestFit="1" customWidth="1"/>
    <col min="1306" max="1306" width="6.28515625" style="14" bestFit="1" customWidth="1"/>
    <col min="1307" max="1308" width="7.5703125" style="14" bestFit="1" customWidth="1"/>
    <col min="1309" max="1310" width="6.28515625" style="14" bestFit="1" customWidth="1"/>
    <col min="1311" max="1312" width="7.5703125" style="14" bestFit="1" customWidth="1"/>
    <col min="1313" max="1313" width="6.28515625" style="14" bestFit="1" customWidth="1"/>
    <col min="1314" max="1315" width="7.5703125" style="14" bestFit="1" customWidth="1"/>
    <col min="1316" max="1316" width="7.42578125" style="14" bestFit="1" customWidth="1"/>
    <col min="1317" max="1320" width="6.28515625" style="14" bestFit="1" customWidth="1"/>
    <col min="1321" max="1321" width="7.5703125" style="14" bestFit="1" customWidth="1"/>
    <col min="1322" max="1322" width="6.28515625" style="14" bestFit="1" customWidth="1"/>
    <col min="1323" max="1323" width="6.42578125" style="14" bestFit="1" customWidth="1"/>
    <col min="1324" max="1325" width="7.5703125" style="14" bestFit="1" customWidth="1"/>
    <col min="1326" max="1326" width="7.7109375" style="14" bestFit="1" customWidth="1"/>
    <col min="1327" max="1327" width="7.5703125" style="14" bestFit="1" customWidth="1"/>
    <col min="1328" max="1329" width="7.7109375" style="14" bestFit="1" customWidth="1"/>
    <col min="1330" max="1330" width="6.42578125" style="14" bestFit="1" customWidth="1"/>
    <col min="1331" max="1331" width="7.5703125" style="14" bestFit="1" customWidth="1"/>
    <col min="1332" max="1332" width="6.42578125" style="14" bestFit="1" customWidth="1"/>
    <col min="1333" max="1333" width="7.5703125" style="14" bestFit="1" customWidth="1"/>
    <col min="1334" max="1334" width="5.85546875" style="14" bestFit="1" customWidth="1"/>
    <col min="1335" max="1335" width="7.140625" style="14" bestFit="1" customWidth="1"/>
    <col min="1336" max="1337" width="7" style="14" bestFit="1" customWidth="1"/>
    <col min="1338" max="1338" width="7.140625" style="14" bestFit="1" customWidth="1"/>
    <col min="1339" max="1339" width="7" style="14" bestFit="1" customWidth="1"/>
    <col min="1340" max="1340" width="5.85546875" style="14" bestFit="1" customWidth="1"/>
    <col min="1341" max="1341" width="7" style="14" bestFit="1" customWidth="1"/>
    <col min="1342" max="1342" width="7.140625" style="14" bestFit="1" customWidth="1"/>
    <col min="1343" max="1343" width="7" style="14" bestFit="1" customWidth="1"/>
    <col min="1344" max="1344" width="7.140625" style="14" bestFit="1" customWidth="1"/>
    <col min="1345" max="1346" width="7" style="14" bestFit="1" customWidth="1"/>
    <col min="1347" max="1347" width="7.140625" style="14" bestFit="1" customWidth="1"/>
    <col min="1348" max="1348" width="7" style="14" bestFit="1" customWidth="1"/>
    <col min="1349" max="1349" width="7.140625" style="14" bestFit="1" customWidth="1"/>
    <col min="1350" max="1351" width="7" style="14" bestFit="1" customWidth="1"/>
    <col min="1352" max="1352" width="7.42578125" style="14" bestFit="1" customWidth="1"/>
    <col min="1353" max="1353" width="7.5703125" style="14" bestFit="1" customWidth="1"/>
    <col min="1354" max="1354" width="6.28515625" style="14" bestFit="1" customWidth="1"/>
    <col min="1355" max="1355" width="7.42578125" style="14" bestFit="1" customWidth="1"/>
    <col min="1356" max="1356" width="6.28515625" style="14" bestFit="1" customWidth="1"/>
    <col min="1357" max="1358" width="7.42578125" style="14" bestFit="1" customWidth="1"/>
    <col min="1359" max="1359" width="7.5703125" style="14" bestFit="1" customWidth="1"/>
    <col min="1360" max="1360" width="6.28515625" style="14" bestFit="1" customWidth="1"/>
    <col min="1361" max="1361" width="7.42578125" style="14" bestFit="1" customWidth="1"/>
    <col min="1362" max="1362" width="7.5703125" style="14" bestFit="1" customWidth="1"/>
    <col min="1363" max="1363" width="6.85546875" style="14" bestFit="1" customWidth="1"/>
    <col min="1364" max="1364" width="7" style="14" bestFit="1" customWidth="1"/>
    <col min="1365" max="1370" width="6.28515625" style="14" bestFit="1" customWidth="1"/>
    <col min="1371" max="1371" width="7.42578125" style="14" bestFit="1" customWidth="1"/>
    <col min="1372" max="1372" width="7.5703125" style="14" bestFit="1" customWidth="1"/>
    <col min="1373" max="1373" width="7.28515625" style="14" bestFit="1" customWidth="1"/>
    <col min="1374" max="1374" width="6.28515625" style="14" bestFit="1" customWidth="1"/>
    <col min="1375" max="1375" width="7.42578125" style="14" bestFit="1" customWidth="1"/>
    <col min="1376" max="1377" width="7.5703125" style="14" bestFit="1" customWidth="1"/>
    <col min="1378" max="1378" width="6.28515625" style="14" bestFit="1" customWidth="1"/>
    <col min="1379" max="1379" width="7.42578125" style="14" bestFit="1" customWidth="1"/>
    <col min="1380" max="1380" width="7.5703125" style="14" bestFit="1" customWidth="1"/>
    <col min="1381" max="1381" width="7.28515625" style="14" bestFit="1" customWidth="1"/>
    <col min="1382" max="1382" width="7.5703125" style="14" bestFit="1" customWidth="1"/>
    <col min="1383" max="1383" width="7.42578125" style="14" bestFit="1" customWidth="1"/>
    <col min="1384" max="1384" width="6.28515625" style="14" bestFit="1" customWidth="1"/>
    <col min="1385" max="1385" width="7.42578125" style="14" bestFit="1" customWidth="1"/>
    <col min="1386" max="1386" width="7.5703125" style="14" bestFit="1" customWidth="1"/>
    <col min="1387" max="1387" width="6.28515625" style="14" bestFit="1" customWidth="1"/>
    <col min="1388" max="1388" width="7.42578125" style="14" bestFit="1" customWidth="1"/>
    <col min="1389" max="1389" width="6.28515625" style="14" bestFit="1" customWidth="1"/>
    <col min="1390" max="1390" width="7.42578125" style="14" bestFit="1" customWidth="1"/>
    <col min="1391" max="1391" width="7.5703125" style="14" bestFit="1" customWidth="1"/>
    <col min="1392" max="1392" width="7.28515625" style="14" bestFit="1" customWidth="1"/>
    <col min="1393" max="1395" width="7.42578125" style="14" bestFit="1" customWidth="1"/>
    <col min="1396" max="1396" width="7.5703125" style="14" bestFit="1" customWidth="1"/>
    <col min="1397" max="1425" width="6.28515625" style="14" bestFit="1" customWidth="1"/>
    <col min="1426" max="1426" width="7.42578125" style="14" bestFit="1" customWidth="1"/>
    <col min="1427" max="1427" width="7.5703125" style="14" bestFit="1" customWidth="1"/>
    <col min="1428" max="1428" width="7.28515625" style="14" bestFit="1" customWidth="1"/>
    <col min="1429" max="1430" width="6.28515625" style="14" bestFit="1" customWidth="1"/>
    <col min="1431" max="1431" width="7.42578125" style="14" bestFit="1" customWidth="1"/>
    <col min="1432" max="1432" width="7.5703125" style="14" bestFit="1" customWidth="1"/>
    <col min="1433" max="1433" width="7.28515625" style="14" bestFit="1" customWidth="1"/>
    <col min="1434" max="1434" width="7.5703125" style="14" bestFit="1" customWidth="1"/>
    <col min="1435" max="1436" width="6.28515625" style="14" bestFit="1" customWidth="1"/>
    <col min="1437" max="1437" width="7.5703125" style="14" bestFit="1" customWidth="1"/>
    <col min="1438" max="1438" width="6.28515625" style="14" bestFit="1" customWidth="1"/>
    <col min="1439" max="1440" width="7.5703125" style="14" bestFit="1" customWidth="1"/>
    <col min="1441" max="1441" width="6.28515625" style="14" bestFit="1" customWidth="1"/>
    <col min="1442" max="1443" width="7.5703125" style="14" bestFit="1" customWidth="1"/>
    <col min="1444" max="1444" width="6.28515625" style="14" bestFit="1" customWidth="1"/>
    <col min="1445" max="1446" width="7.5703125" style="14" bestFit="1" customWidth="1"/>
    <col min="1447" max="1447" width="6.28515625" style="14" bestFit="1" customWidth="1"/>
    <col min="1448" max="1449" width="7.5703125" style="14" bestFit="1" customWidth="1"/>
    <col min="1450" max="1450" width="6.28515625" style="14" bestFit="1" customWidth="1"/>
    <col min="1451" max="1452" width="7.5703125" style="14" bestFit="1" customWidth="1"/>
    <col min="1453" max="1453" width="6.28515625" style="14" bestFit="1" customWidth="1"/>
    <col min="1454" max="1455" width="7.5703125" style="14" bestFit="1" customWidth="1"/>
    <col min="1456" max="1456" width="6.28515625" style="14" bestFit="1" customWidth="1"/>
    <col min="1457" max="1458" width="7.5703125" style="14" bestFit="1" customWidth="1"/>
    <col min="1459" max="1459" width="6.28515625" style="14" bestFit="1" customWidth="1"/>
    <col min="1460" max="1461" width="7.5703125" style="14" bestFit="1" customWidth="1"/>
    <col min="1462" max="1462" width="6.28515625" style="14" bestFit="1" customWidth="1"/>
    <col min="1463" max="1464" width="7.5703125" style="14" bestFit="1" customWidth="1"/>
    <col min="1465" max="1465" width="6.28515625" style="14" bestFit="1" customWidth="1"/>
    <col min="1466" max="1467" width="7.5703125" style="14" bestFit="1" customWidth="1"/>
    <col min="1468" max="1473" width="6.28515625" style="14" bestFit="1" customWidth="1"/>
    <col min="1474" max="1474" width="7.5703125" style="14" bestFit="1" customWidth="1"/>
    <col min="1475" max="1475" width="6.28515625" style="14" bestFit="1" customWidth="1"/>
    <col min="1476" max="1476" width="7.5703125" style="14" bestFit="1" customWidth="1"/>
    <col min="1477" max="1477" width="6.28515625" style="14" bestFit="1" customWidth="1"/>
    <col min="1478" max="1479" width="7.5703125" style="14" bestFit="1" customWidth="1"/>
    <col min="1480" max="1480" width="6.28515625" style="14" bestFit="1" customWidth="1"/>
    <col min="1481" max="1482" width="7.5703125" style="14" bestFit="1" customWidth="1"/>
    <col min="1483" max="1485" width="6.28515625" style="14" bestFit="1" customWidth="1"/>
    <col min="1486" max="1487" width="7.5703125" style="14" bestFit="1" customWidth="1"/>
    <col min="1488" max="1488" width="6.28515625" style="14" bestFit="1" customWidth="1"/>
    <col min="1489" max="1490" width="7.5703125" style="14" bestFit="1" customWidth="1"/>
    <col min="1491" max="1491" width="6.28515625" style="14" bestFit="1" customWidth="1"/>
    <col min="1492" max="1493" width="7.5703125" style="14" bestFit="1" customWidth="1"/>
    <col min="1494" max="1494" width="6.28515625" style="14" bestFit="1" customWidth="1"/>
    <col min="1495" max="1496" width="7.5703125" style="14" bestFit="1" customWidth="1"/>
    <col min="1497" max="1497" width="6.28515625" style="14" bestFit="1" customWidth="1"/>
    <col min="1498" max="1499" width="7.5703125" style="14" bestFit="1" customWidth="1"/>
    <col min="1500" max="1500" width="6.28515625" style="14" bestFit="1" customWidth="1"/>
    <col min="1501" max="1502" width="7.5703125" style="14" bestFit="1" customWidth="1"/>
    <col min="1503" max="1503" width="6.28515625" style="14" bestFit="1" customWidth="1"/>
    <col min="1504" max="1505" width="7.5703125" style="14" bestFit="1" customWidth="1"/>
    <col min="1506" max="1506" width="6.28515625" style="14" bestFit="1" customWidth="1"/>
    <col min="1507" max="1508" width="7.5703125" style="14" bestFit="1" customWidth="1"/>
    <col min="1509" max="1509" width="6.28515625" style="14" bestFit="1" customWidth="1"/>
    <col min="1510" max="1511" width="7.5703125" style="14" bestFit="1" customWidth="1"/>
    <col min="1512" max="1512" width="6.28515625" style="14" bestFit="1" customWidth="1"/>
    <col min="1513" max="1514" width="7.5703125" style="14" bestFit="1" customWidth="1"/>
    <col min="1515" max="1515" width="6.28515625" style="14" bestFit="1" customWidth="1"/>
    <col min="1516" max="1517" width="7.5703125" style="14" bestFit="1" customWidth="1"/>
    <col min="1518" max="1518" width="6.28515625" style="14" bestFit="1" customWidth="1"/>
    <col min="1519" max="1520" width="7.5703125" style="14" bestFit="1" customWidth="1"/>
    <col min="1521" max="1521" width="6.28515625" style="14" bestFit="1" customWidth="1"/>
    <col min="1522" max="1523" width="7.5703125" style="14" bestFit="1" customWidth="1"/>
    <col min="1524" max="1524" width="6.28515625" style="14" bestFit="1" customWidth="1"/>
    <col min="1525" max="1526" width="7.5703125" style="14" bestFit="1" customWidth="1"/>
    <col min="1527" max="1527" width="6.28515625" style="14" bestFit="1" customWidth="1"/>
    <col min="1528" max="1529" width="7.5703125" style="14" bestFit="1" customWidth="1"/>
    <col min="1530" max="1530" width="6.28515625" style="14" bestFit="1" customWidth="1"/>
    <col min="1531" max="1532" width="7.5703125" style="14" bestFit="1" customWidth="1"/>
    <col min="1533" max="1533" width="6.28515625" style="14" bestFit="1" customWidth="1"/>
    <col min="1534" max="1535" width="7.5703125" style="14" bestFit="1" customWidth="1"/>
    <col min="1536" max="1536" width="6.28515625" style="14" bestFit="1" customWidth="1"/>
    <col min="1537" max="1538" width="7.5703125" style="14" bestFit="1" customWidth="1"/>
    <col min="1539" max="1539" width="6.28515625" style="14" bestFit="1" customWidth="1"/>
    <col min="1540" max="1541" width="7.5703125" style="14" bestFit="1" customWidth="1"/>
    <col min="1542" max="1546" width="6.28515625" style="14" bestFit="1" customWidth="1"/>
    <col min="1547" max="1548" width="7.5703125" style="14" bestFit="1" customWidth="1"/>
    <col min="1549" max="1549" width="6.28515625" style="14" bestFit="1" customWidth="1"/>
    <col min="1550" max="1551" width="7.5703125" style="14" bestFit="1" customWidth="1"/>
    <col min="1552" max="1552" width="6.28515625" style="14" bestFit="1" customWidth="1"/>
    <col min="1553" max="1554" width="7.5703125" style="14" bestFit="1" customWidth="1"/>
    <col min="1555" max="1555" width="6.28515625" style="14" bestFit="1" customWidth="1"/>
    <col min="1556" max="1557" width="7.5703125" style="14" bestFit="1" customWidth="1"/>
    <col min="1558" max="1558" width="6.28515625" style="14" bestFit="1" customWidth="1"/>
    <col min="1559" max="1560" width="7.5703125" style="14" bestFit="1" customWidth="1"/>
    <col min="1561" max="1561" width="6.28515625" style="14" bestFit="1" customWidth="1"/>
    <col min="1562" max="1563" width="7.5703125" style="14" bestFit="1" customWidth="1"/>
    <col min="1564" max="1564" width="6.28515625" style="14" bestFit="1" customWidth="1"/>
    <col min="1565" max="1566" width="7.5703125" style="14" bestFit="1" customWidth="1"/>
    <col min="1567" max="1567" width="6.28515625" style="14" bestFit="1" customWidth="1"/>
    <col min="1568" max="1569" width="7.5703125" style="14" bestFit="1" customWidth="1"/>
    <col min="1570" max="1570" width="6.28515625" style="14" bestFit="1" customWidth="1"/>
    <col min="1571" max="1572" width="7.5703125" style="14" bestFit="1" customWidth="1"/>
    <col min="1573" max="1573" width="6.28515625" style="14" bestFit="1" customWidth="1"/>
    <col min="1574" max="1575" width="7.5703125" style="14" bestFit="1" customWidth="1"/>
    <col min="1576" max="1576" width="6.28515625" style="14" bestFit="1" customWidth="1"/>
    <col min="1577" max="1578" width="7.5703125" style="14" bestFit="1" customWidth="1"/>
    <col min="1579" max="1579" width="6.28515625" style="14" bestFit="1" customWidth="1"/>
    <col min="1580" max="1581" width="7.5703125" style="14" bestFit="1" customWidth="1"/>
    <col min="1582" max="1582" width="6.28515625" style="14" bestFit="1" customWidth="1"/>
    <col min="1583" max="1584" width="7.5703125" style="14" bestFit="1" customWidth="1"/>
    <col min="1585" max="1585" width="6.28515625" style="14" bestFit="1" customWidth="1"/>
    <col min="1586" max="1587" width="7.5703125" style="14" bestFit="1" customWidth="1"/>
    <col min="1588" max="1588" width="6.28515625" style="14" bestFit="1" customWidth="1"/>
    <col min="1589" max="1590" width="7.5703125" style="14" bestFit="1" customWidth="1"/>
    <col min="1591" max="1591" width="6.28515625" style="14" bestFit="1" customWidth="1"/>
    <col min="1592" max="1593" width="7.5703125" style="14" bestFit="1" customWidth="1"/>
    <col min="1594" max="1594" width="6.28515625" style="14" bestFit="1" customWidth="1"/>
    <col min="1595" max="1596" width="7.5703125" style="14" bestFit="1" customWidth="1"/>
    <col min="1597" max="1597" width="6.28515625" style="14" bestFit="1" customWidth="1"/>
    <col min="1598" max="1599" width="7.5703125" style="14" bestFit="1" customWidth="1"/>
    <col min="1600" max="1603" width="6.28515625" style="14" bestFit="1" customWidth="1"/>
    <col min="1604" max="1605" width="7.5703125" style="14" bestFit="1" customWidth="1"/>
    <col min="1606" max="1606" width="6.28515625" style="14" bestFit="1" customWidth="1"/>
    <col min="1607" max="1608" width="7.5703125" style="14" bestFit="1" customWidth="1"/>
    <col min="1609" max="1609" width="6.28515625" style="14" bestFit="1" customWidth="1"/>
    <col min="1610" max="1611" width="7.5703125" style="14" bestFit="1" customWidth="1"/>
    <col min="1612" max="1612" width="6.28515625" style="14" bestFit="1" customWidth="1"/>
    <col min="1613" max="1614" width="7.5703125" style="14" bestFit="1" customWidth="1"/>
    <col min="1615" max="1615" width="6.28515625" style="14" bestFit="1" customWidth="1"/>
    <col min="1616" max="1617" width="7.5703125" style="14" bestFit="1" customWidth="1"/>
    <col min="1618" max="1618" width="6.28515625" style="14" bestFit="1" customWidth="1"/>
    <col min="1619" max="1620" width="7.5703125" style="14" bestFit="1" customWidth="1"/>
    <col min="1621" max="1621" width="6.28515625" style="14" bestFit="1" customWidth="1"/>
    <col min="1622" max="1623" width="7.5703125" style="14" bestFit="1" customWidth="1"/>
    <col min="1624" max="1624" width="6.28515625" style="14" bestFit="1" customWidth="1"/>
    <col min="1625" max="1626" width="7.5703125" style="14" bestFit="1" customWidth="1"/>
    <col min="1627" max="1627" width="6.28515625" style="14" bestFit="1" customWidth="1"/>
    <col min="1628" max="1629" width="7.5703125" style="14" bestFit="1" customWidth="1"/>
    <col min="1630" max="1630" width="6.28515625" style="14" bestFit="1" customWidth="1"/>
    <col min="1631" max="1632" width="7.5703125" style="14" bestFit="1" customWidth="1"/>
    <col min="1633" max="1633" width="6.28515625" style="14" bestFit="1" customWidth="1"/>
    <col min="1634" max="1635" width="7.5703125" style="14" bestFit="1" customWidth="1"/>
    <col min="1636" max="1636" width="6.28515625" style="14" bestFit="1" customWidth="1"/>
    <col min="1637" max="1638" width="7.5703125" style="14" bestFit="1" customWidth="1"/>
    <col min="1639" max="1639" width="6.28515625" style="14" bestFit="1" customWidth="1"/>
    <col min="1640" max="1641" width="7.5703125" style="14" bestFit="1" customWidth="1"/>
    <col min="1642" max="1642" width="6.28515625" style="14" bestFit="1" customWidth="1"/>
    <col min="1643" max="1644" width="7.5703125" style="14" bestFit="1" customWidth="1"/>
    <col min="1645" max="1645" width="6.28515625" style="14" bestFit="1" customWidth="1"/>
    <col min="1646" max="1647" width="7.5703125" style="14" bestFit="1" customWidth="1"/>
    <col min="1648" max="1648" width="6.28515625" style="14" bestFit="1" customWidth="1"/>
    <col min="1649" max="1650" width="7.5703125" style="14" bestFit="1" customWidth="1"/>
    <col min="1651" max="1651" width="6.28515625" style="14" bestFit="1" customWidth="1"/>
    <col min="1652" max="1653" width="7.5703125" style="14" bestFit="1" customWidth="1"/>
    <col min="1654" max="1654" width="6.28515625" style="14" bestFit="1" customWidth="1"/>
    <col min="1655" max="1656" width="7.5703125" style="14" bestFit="1" customWidth="1"/>
    <col min="1657" max="1660" width="6.28515625" style="14" bestFit="1" customWidth="1"/>
    <col min="1661" max="1662" width="7.5703125" style="14" bestFit="1" customWidth="1"/>
    <col min="1663" max="1663" width="6.28515625" style="14" bestFit="1" customWidth="1"/>
    <col min="1664" max="1665" width="7.5703125" style="14" bestFit="1" customWidth="1"/>
    <col min="1666" max="1666" width="6.28515625" style="14" bestFit="1" customWidth="1"/>
    <col min="1667" max="1668" width="7.5703125" style="14" bestFit="1" customWidth="1"/>
    <col min="1669" max="1669" width="6.28515625" style="14" bestFit="1" customWidth="1"/>
    <col min="1670" max="1671" width="7.5703125" style="14" bestFit="1" customWidth="1"/>
    <col min="1672" max="1672" width="6.28515625" style="14" bestFit="1" customWidth="1"/>
    <col min="1673" max="1674" width="7.5703125" style="14" bestFit="1" customWidth="1"/>
    <col min="1675" max="1675" width="6.28515625" style="14" bestFit="1" customWidth="1"/>
    <col min="1676" max="1677" width="7.5703125" style="14" bestFit="1" customWidth="1"/>
    <col min="1678" max="1678" width="6.28515625" style="14" bestFit="1" customWidth="1"/>
    <col min="1679" max="1680" width="7.5703125" style="14" bestFit="1" customWidth="1"/>
    <col min="1681" max="1681" width="6.28515625" style="14" bestFit="1" customWidth="1"/>
    <col min="1682" max="1683" width="7.5703125" style="14" bestFit="1" customWidth="1"/>
    <col min="1684" max="1684" width="6.28515625" style="14" bestFit="1" customWidth="1"/>
    <col min="1685" max="1686" width="7.5703125" style="14" bestFit="1" customWidth="1"/>
    <col min="1687" max="1687" width="6.28515625" style="14" bestFit="1" customWidth="1"/>
    <col min="1688" max="1689" width="7.5703125" style="14" bestFit="1" customWidth="1"/>
    <col min="1690" max="1690" width="6.28515625" style="14" bestFit="1" customWidth="1"/>
    <col min="1691" max="1692" width="7.5703125" style="14" bestFit="1" customWidth="1"/>
    <col min="1693" max="1693" width="6.28515625" style="14" bestFit="1" customWidth="1"/>
    <col min="1694" max="1695" width="7.5703125" style="14" bestFit="1" customWidth="1"/>
    <col min="1696" max="1696" width="6.28515625" style="14" bestFit="1" customWidth="1"/>
    <col min="1697" max="1698" width="7.5703125" style="14" bestFit="1" customWidth="1"/>
    <col min="1699" max="1699" width="6.28515625" style="14" bestFit="1" customWidth="1"/>
    <col min="1700" max="1701" width="7.5703125" style="14" bestFit="1" customWidth="1"/>
    <col min="1702" max="1702" width="6.28515625" style="14" bestFit="1" customWidth="1"/>
    <col min="1703" max="1704" width="7.5703125" style="14" bestFit="1" customWidth="1"/>
    <col min="1705" max="1705" width="6.28515625" style="14" bestFit="1" customWidth="1"/>
    <col min="1706" max="1707" width="7.5703125" style="14" bestFit="1" customWidth="1"/>
    <col min="1708" max="1708" width="6.28515625" style="14" bestFit="1" customWidth="1"/>
    <col min="1709" max="1710" width="7.5703125" style="14" bestFit="1" customWidth="1"/>
    <col min="1711" max="1711" width="6.28515625" style="14" bestFit="1" customWidth="1"/>
    <col min="1712" max="1713" width="7.5703125" style="14" bestFit="1" customWidth="1"/>
    <col min="1714" max="1719" width="6.28515625" style="14" bestFit="1" customWidth="1"/>
    <col min="1720" max="1720" width="7.42578125" style="14" bestFit="1" customWidth="1"/>
    <col min="1721" max="1721" width="6.28515625" style="14" bestFit="1" customWidth="1"/>
    <col min="1722" max="1722" width="7.42578125" style="14" bestFit="1" customWidth="1"/>
    <col min="1723" max="1723" width="7.85546875" style="14" bestFit="1" customWidth="1"/>
    <col min="1724" max="1724" width="9.140625" style="14"/>
    <col min="1725" max="1725" width="7.85546875" style="14" bestFit="1" customWidth="1"/>
    <col min="1726" max="1726" width="9.140625" style="14"/>
    <col min="1727" max="1728" width="7.5703125" style="14" bestFit="1" customWidth="1"/>
    <col min="1729" max="1729" width="16.5703125" style="14" bestFit="1" customWidth="1"/>
    <col min="1730" max="16384" width="9.140625" style="14"/>
  </cols>
  <sheetData>
    <row r="2" spans="2:27" s="4" customFormat="1" x14ac:dyDescent="0.2">
      <c r="B2" s="1"/>
      <c r="C2" s="2"/>
      <c r="D2" s="2"/>
      <c r="E2" s="2"/>
      <c r="F2" s="2"/>
      <c r="G2" s="2"/>
      <c r="H2" s="34">
        <v>0.187</v>
      </c>
      <c r="I2" s="3"/>
    </row>
    <row r="3" spans="2:27" s="4" customFormat="1" ht="63.75" x14ac:dyDescent="0.2">
      <c r="B3" s="1" t="s">
        <v>0</v>
      </c>
      <c r="C3" s="1" t="s">
        <v>3</v>
      </c>
      <c r="D3" s="1" t="s">
        <v>4</v>
      </c>
      <c r="E3" s="1" t="s">
        <v>5</v>
      </c>
      <c r="F3" s="1" t="s">
        <v>16</v>
      </c>
      <c r="G3" s="1" t="s">
        <v>6</v>
      </c>
      <c r="H3" s="1" t="s">
        <v>17</v>
      </c>
      <c r="I3" s="1" t="s">
        <v>7</v>
      </c>
      <c r="J3" s="1" t="s">
        <v>8</v>
      </c>
      <c r="K3" s="1" t="s">
        <v>9</v>
      </c>
      <c r="L3" s="1" t="s">
        <v>10</v>
      </c>
      <c r="M3" s="1" t="s">
        <v>11</v>
      </c>
      <c r="N3" s="1" t="s">
        <v>12</v>
      </c>
      <c r="O3" s="1" t="s">
        <v>13</v>
      </c>
      <c r="P3" s="1" t="s">
        <v>19</v>
      </c>
      <c r="Q3" s="5" t="s">
        <v>1</v>
      </c>
      <c r="S3" s="4" t="s">
        <v>18</v>
      </c>
      <c r="U3" s="6"/>
      <c r="V3" s="6"/>
      <c r="Y3" s="28"/>
    </row>
    <row r="4" spans="2:27" x14ac:dyDescent="0.2">
      <c r="B4" s="7" t="s">
        <v>29</v>
      </c>
      <c r="C4" s="8" t="s">
        <v>14</v>
      </c>
      <c r="D4" s="8">
        <v>1</v>
      </c>
      <c r="E4" s="8">
        <v>18</v>
      </c>
      <c r="F4" s="7">
        <f>D4*E4</f>
        <v>18</v>
      </c>
      <c r="G4" s="9">
        <f>48+30+301</f>
        <v>379</v>
      </c>
      <c r="H4" s="10">
        <f>IF(C4="z",F4*(1+$H$2),F4)*G4/1000</f>
        <v>8.0977139999999999</v>
      </c>
      <c r="I4" s="11">
        <v>1500</v>
      </c>
      <c r="J4" s="33">
        <f>H4*I4</f>
        <v>12146.571</v>
      </c>
      <c r="K4" s="12">
        <f>T4*W4</f>
        <v>0</v>
      </c>
      <c r="L4" s="13">
        <f t="shared" ref="L4:L12" si="0">G4</f>
        <v>379</v>
      </c>
      <c r="M4" s="10">
        <f>K4*L4/1000</f>
        <v>0</v>
      </c>
      <c r="N4" s="11">
        <f>I4</f>
        <v>1500</v>
      </c>
      <c r="O4" s="11">
        <f>M4*N4</f>
        <v>0</v>
      </c>
      <c r="P4" s="11">
        <f>J4-O4</f>
        <v>12146.571</v>
      </c>
      <c r="Q4" s="9"/>
      <c r="U4" s="29"/>
      <c r="V4" s="29"/>
      <c r="X4" s="26"/>
      <c r="Y4" s="30"/>
      <c r="AA4" s="15"/>
    </row>
    <row r="5" spans="2:27" x14ac:dyDescent="0.2">
      <c r="B5" s="7" t="s">
        <v>32</v>
      </c>
      <c r="C5" s="8" t="s">
        <v>14</v>
      </c>
      <c r="D5" s="32">
        <v>1</v>
      </c>
      <c r="E5" s="8">
        <v>22</v>
      </c>
      <c r="F5" s="7">
        <f t="shared" ref="F5:F12" si="1">D5*E5</f>
        <v>22</v>
      </c>
      <c r="G5" s="9">
        <v>113</v>
      </c>
      <c r="H5" s="10">
        <f t="shared" ref="H5:H12" si="2">IF(C5="z",F5*(1+$H$2),F5)*G5/1000</f>
        <v>2.950882</v>
      </c>
      <c r="I5" s="11">
        <v>1500</v>
      </c>
      <c r="J5" s="33">
        <f t="shared" ref="J5:J12" si="3">H5*I5</f>
        <v>4426.3230000000003</v>
      </c>
      <c r="K5" s="12">
        <f t="shared" ref="K5:K12" si="4">T5*W5</f>
        <v>0</v>
      </c>
      <c r="L5" s="13">
        <f t="shared" si="0"/>
        <v>113</v>
      </c>
      <c r="M5" s="10">
        <f t="shared" ref="M5:M12" si="5">K5*L5/1000</f>
        <v>0</v>
      </c>
      <c r="N5" s="11">
        <f t="shared" ref="N5:N12" si="6">I5</f>
        <v>1500</v>
      </c>
      <c r="O5" s="11">
        <f t="shared" ref="O5:O12" si="7">M5*N5</f>
        <v>0</v>
      </c>
      <c r="P5" s="11">
        <f t="shared" ref="P5:P12" si="8">J5-O5</f>
        <v>4426.3230000000003</v>
      </c>
      <c r="Q5" s="9"/>
      <c r="U5" s="29"/>
      <c r="V5" s="29"/>
      <c r="X5" s="26"/>
      <c r="Y5" s="30"/>
      <c r="AA5" s="15"/>
    </row>
    <row r="6" spans="2:27" x14ac:dyDescent="0.2">
      <c r="B6" s="7" t="s">
        <v>25</v>
      </c>
      <c r="C6" s="8" t="s">
        <v>14</v>
      </c>
      <c r="D6" s="32">
        <v>1</v>
      </c>
      <c r="E6" s="8">
        <v>36</v>
      </c>
      <c r="F6" s="7">
        <f t="shared" si="1"/>
        <v>36</v>
      </c>
      <c r="G6" s="9">
        <v>149</v>
      </c>
      <c r="H6" s="10">
        <f t="shared" si="2"/>
        <v>6.3670680000000006</v>
      </c>
      <c r="I6" s="11">
        <v>1500</v>
      </c>
      <c r="J6" s="33">
        <f t="shared" si="3"/>
        <v>9550.6020000000008</v>
      </c>
      <c r="K6" s="12">
        <f t="shared" si="4"/>
        <v>0</v>
      </c>
      <c r="L6" s="13">
        <f t="shared" si="0"/>
        <v>149</v>
      </c>
      <c r="M6" s="10">
        <f t="shared" si="5"/>
        <v>0</v>
      </c>
      <c r="N6" s="11">
        <f t="shared" si="6"/>
        <v>1500</v>
      </c>
      <c r="O6" s="11">
        <f t="shared" si="7"/>
        <v>0</v>
      </c>
      <c r="P6" s="11">
        <f t="shared" si="8"/>
        <v>9550.6020000000008</v>
      </c>
      <c r="Q6" s="9"/>
      <c r="U6" s="29"/>
      <c r="V6" s="29"/>
      <c r="X6" s="26"/>
      <c r="Y6" s="30"/>
      <c r="AA6" s="15"/>
    </row>
    <row r="7" spans="2:27" x14ac:dyDescent="0.2">
      <c r="B7" s="7" t="s">
        <v>33</v>
      </c>
      <c r="C7" s="8" t="s">
        <v>14</v>
      </c>
      <c r="D7" s="32">
        <v>1</v>
      </c>
      <c r="E7" s="8">
        <v>40</v>
      </c>
      <c r="F7" s="7">
        <f t="shared" ref="F7" si="9">D7*E7</f>
        <v>40</v>
      </c>
      <c r="G7" s="9">
        <v>101</v>
      </c>
      <c r="H7" s="10">
        <f t="shared" ref="H7" si="10">IF(C7="z",F7*(1+$H$2),F7)*G7/1000</f>
        <v>4.7954800000000004</v>
      </c>
      <c r="I7" s="11">
        <v>1500</v>
      </c>
      <c r="J7" s="33">
        <f t="shared" ref="J7" si="11">H7*I7</f>
        <v>7193.22</v>
      </c>
      <c r="K7" s="12">
        <f t="shared" ref="K7" si="12">T7*W7</f>
        <v>0</v>
      </c>
      <c r="L7" s="13">
        <f t="shared" ref="L7" si="13">G7</f>
        <v>101</v>
      </c>
      <c r="M7" s="10">
        <f t="shared" ref="M7" si="14">K7*L7/1000</f>
        <v>0</v>
      </c>
      <c r="N7" s="11">
        <f t="shared" ref="N7" si="15">I7</f>
        <v>1500</v>
      </c>
      <c r="O7" s="11">
        <f t="shared" ref="O7" si="16">M7*N7</f>
        <v>0</v>
      </c>
      <c r="P7" s="11">
        <f t="shared" ref="P7" si="17">J7-O7</f>
        <v>7193.22</v>
      </c>
      <c r="Q7" s="9"/>
      <c r="U7" s="29"/>
      <c r="V7" s="29"/>
      <c r="X7" s="26"/>
      <c r="Y7" s="30"/>
      <c r="AA7" s="15"/>
    </row>
    <row r="8" spans="2:27" x14ac:dyDescent="0.2">
      <c r="B8" s="7" t="s">
        <v>23</v>
      </c>
      <c r="C8" s="8" t="s">
        <v>14</v>
      </c>
      <c r="D8" s="32">
        <v>2</v>
      </c>
      <c r="E8" s="8">
        <v>18</v>
      </c>
      <c r="F8" s="7">
        <f t="shared" si="1"/>
        <v>36</v>
      </c>
      <c r="G8" s="9">
        <f>8+16</f>
        <v>24</v>
      </c>
      <c r="H8" s="10">
        <f t="shared" si="2"/>
        <v>1.025568</v>
      </c>
      <c r="I8" s="11">
        <v>1500</v>
      </c>
      <c r="J8" s="33">
        <f t="shared" si="3"/>
        <v>1538.3520000000001</v>
      </c>
      <c r="K8" s="12">
        <f t="shared" si="4"/>
        <v>0</v>
      </c>
      <c r="L8" s="13">
        <f t="shared" si="0"/>
        <v>24</v>
      </c>
      <c r="M8" s="10">
        <f t="shared" si="5"/>
        <v>0</v>
      </c>
      <c r="N8" s="11">
        <f t="shared" si="6"/>
        <v>1500</v>
      </c>
      <c r="O8" s="11">
        <f t="shared" si="7"/>
        <v>0</v>
      </c>
      <c r="P8" s="11">
        <f t="shared" si="8"/>
        <v>1538.3520000000001</v>
      </c>
      <c r="Q8" s="9"/>
      <c r="U8" s="29"/>
      <c r="V8" s="29"/>
      <c r="X8" s="26"/>
      <c r="Y8" s="30"/>
      <c r="AA8" s="15"/>
    </row>
    <row r="9" spans="2:27" x14ac:dyDescent="0.2">
      <c r="B9" s="7" t="s">
        <v>20</v>
      </c>
      <c r="C9" s="8" t="s">
        <v>14</v>
      </c>
      <c r="D9" s="32">
        <v>2</v>
      </c>
      <c r="E9" s="8">
        <v>36</v>
      </c>
      <c r="F9" s="7">
        <f t="shared" si="1"/>
        <v>72</v>
      </c>
      <c r="G9" s="9">
        <f>88+80+67+24</f>
        <v>259</v>
      </c>
      <c r="H9" s="10">
        <f t="shared" si="2"/>
        <v>22.135175999999998</v>
      </c>
      <c r="I9" s="11">
        <v>1500</v>
      </c>
      <c r="J9" s="33">
        <f t="shared" si="3"/>
        <v>33202.763999999996</v>
      </c>
      <c r="K9" s="12">
        <f t="shared" si="4"/>
        <v>0</v>
      </c>
      <c r="L9" s="13">
        <f t="shared" si="0"/>
        <v>259</v>
      </c>
      <c r="M9" s="10">
        <f t="shared" si="5"/>
        <v>0</v>
      </c>
      <c r="N9" s="11">
        <f t="shared" si="6"/>
        <v>1500</v>
      </c>
      <c r="O9" s="11">
        <f t="shared" si="7"/>
        <v>0</v>
      </c>
      <c r="P9" s="11">
        <f t="shared" si="8"/>
        <v>33202.763999999996</v>
      </c>
      <c r="Q9" s="9"/>
      <c r="U9" s="29"/>
      <c r="V9" s="29"/>
      <c r="X9" s="26"/>
      <c r="Y9" s="30"/>
      <c r="AA9" s="15"/>
    </row>
    <row r="10" spans="2:27" x14ac:dyDescent="0.2">
      <c r="B10" s="7" t="s">
        <v>28</v>
      </c>
      <c r="C10" s="8" t="s">
        <v>14</v>
      </c>
      <c r="D10" s="32">
        <v>3</v>
      </c>
      <c r="E10" s="8">
        <v>36</v>
      </c>
      <c r="F10" s="7">
        <f t="shared" si="1"/>
        <v>108</v>
      </c>
      <c r="G10" s="9">
        <v>12</v>
      </c>
      <c r="H10" s="10">
        <f t="shared" si="2"/>
        <v>1.5383519999999999</v>
      </c>
      <c r="I10" s="11">
        <v>1500</v>
      </c>
      <c r="J10" s="33">
        <f t="shared" si="3"/>
        <v>2307.5279999999998</v>
      </c>
      <c r="K10" s="12">
        <f t="shared" si="4"/>
        <v>0</v>
      </c>
      <c r="L10" s="13">
        <f t="shared" si="0"/>
        <v>12</v>
      </c>
      <c r="M10" s="10">
        <f t="shared" si="5"/>
        <v>0</v>
      </c>
      <c r="N10" s="11">
        <f t="shared" si="6"/>
        <v>1500</v>
      </c>
      <c r="O10" s="11">
        <f t="shared" si="7"/>
        <v>0</v>
      </c>
      <c r="P10" s="11">
        <f t="shared" si="8"/>
        <v>2307.5279999999998</v>
      </c>
      <c r="Q10" s="9"/>
      <c r="U10" s="29"/>
      <c r="V10" s="29"/>
      <c r="X10" s="26"/>
      <c r="Y10" s="30"/>
      <c r="AA10" s="15"/>
    </row>
    <row r="11" spans="2:27" x14ac:dyDescent="0.2">
      <c r="B11" s="7" t="s">
        <v>21</v>
      </c>
      <c r="C11" s="8" t="s">
        <v>14</v>
      </c>
      <c r="D11" s="32">
        <v>4</v>
      </c>
      <c r="E11" s="8">
        <v>18</v>
      </c>
      <c r="F11" s="7">
        <f t="shared" si="1"/>
        <v>72</v>
      </c>
      <c r="G11" s="9">
        <v>55</v>
      </c>
      <c r="H11" s="10">
        <f t="shared" si="2"/>
        <v>4.7005199999999991</v>
      </c>
      <c r="I11" s="11">
        <v>1500</v>
      </c>
      <c r="J11" s="33">
        <f t="shared" si="3"/>
        <v>7050.7799999999988</v>
      </c>
      <c r="K11" s="12">
        <f t="shared" si="4"/>
        <v>0</v>
      </c>
      <c r="L11" s="13">
        <f t="shared" si="0"/>
        <v>55</v>
      </c>
      <c r="M11" s="10">
        <f t="shared" si="5"/>
        <v>0</v>
      </c>
      <c r="N11" s="11">
        <f t="shared" si="6"/>
        <v>1500</v>
      </c>
      <c r="O11" s="11">
        <f t="shared" si="7"/>
        <v>0</v>
      </c>
      <c r="P11" s="11">
        <f t="shared" si="8"/>
        <v>7050.7799999999988</v>
      </c>
      <c r="Q11" s="9"/>
      <c r="U11" s="29"/>
      <c r="V11" s="29"/>
      <c r="X11" s="26"/>
      <c r="Y11" s="30"/>
      <c r="AA11" s="15"/>
    </row>
    <row r="12" spans="2:27" x14ac:dyDescent="0.2">
      <c r="B12" s="7" t="s">
        <v>22</v>
      </c>
      <c r="C12" s="8" t="s">
        <v>15</v>
      </c>
      <c r="D12" s="32">
        <v>1</v>
      </c>
      <c r="E12" s="8">
        <v>60</v>
      </c>
      <c r="F12" s="7">
        <f t="shared" si="1"/>
        <v>60</v>
      </c>
      <c r="G12" s="9">
        <v>3</v>
      </c>
      <c r="H12" s="10">
        <f t="shared" si="2"/>
        <v>0.18</v>
      </c>
      <c r="I12" s="11">
        <v>1500</v>
      </c>
      <c r="J12" s="33">
        <f t="shared" si="3"/>
        <v>270</v>
      </c>
      <c r="K12" s="12">
        <f t="shared" si="4"/>
        <v>0</v>
      </c>
      <c r="L12" s="13">
        <f t="shared" si="0"/>
        <v>3</v>
      </c>
      <c r="M12" s="10">
        <f t="shared" si="5"/>
        <v>0</v>
      </c>
      <c r="N12" s="11">
        <f t="shared" si="6"/>
        <v>1500</v>
      </c>
      <c r="O12" s="11">
        <f t="shared" si="7"/>
        <v>0</v>
      </c>
      <c r="P12" s="11">
        <f t="shared" si="8"/>
        <v>270</v>
      </c>
      <c r="Q12" s="9"/>
      <c r="U12" s="29"/>
      <c r="V12" s="29"/>
      <c r="X12" s="26"/>
      <c r="Y12" s="30"/>
      <c r="AA12" s="15"/>
    </row>
    <row r="13" spans="2:27" x14ac:dyDescent="0.2">
      <c r="B13" s="16" t="s">
        <v>2</v>
      </c>
      <c r="C13" s="17"/>
      <c r="D13" s="17"/>
      <c r="E13" s="17"/>
      <c r="F13" s="17"/>
      <c r="G13" s="18">
        <f>SUM(G4:G12)</f>
        <v>1095</v>
      </c>
      <c r="H13" s="19">
        <f>SUM(H4:H12)</f>
        <v>51.790759999999999</v>
      </c>
      <c r="I13" s="17"/>
      <c r="J13" s="20">
        <f>SUM(J4:J12)</f>
        <v>77686.14</v>
      </c>
      <c r="K13" s="17"/>
      <c r="L13" s="21">
        <f>SUM(L4:L12)</f>
        <v>1095</v>
      </c>
      <c r="M13" s="20">
        <f>SUM(M4:M12)</f>
        <v>0</v>
      </c>
      <c r="N13" s="17"/>
      <c r="O13" s="20">
        <f>SUM(O4:O12)</f>
        <v>0</v>
      </c>
      <c r="P13" s="20">
        <f>J13-O13</f>
        <v>77686.14</v>
      </c>
      <c r="Q13" s="18"/>
      <c r="V13" s="29"/>
      <c r="Y13" s="31"/>
      <c r="AA13" s="27"/>
    </row>
    <row r="14" spans="2:27" x14ac:dyDescent="0.2">
      <c r="B14" s="22"/>
      <c r="G14" s="23"/>
      <c r="H14" s="23"/>
      <c r="Q14" s="24"/>
    </row>
    <row r="15" spans="2:27" x14ac:dyDescent="0.2">
      <c r="B15" s="22"/>
      <c r="G15" s="24"/>
      <c r="J15" s="25"/>
      <c r="Q15" s="24"/>
    </row>
  </sheetData>
  <autoFilter ref="S2:S33" xr:uid="{00000000-0009-0000-0000-000001000000}"/>
  <pageMargins left="0.7" right="0.7" top="0.78740157499999996" bottom="0.78740157499999996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2440A2-1275-4D83-B239-6E59390FA4D4}">
  <dimension ref="B2:AA17"/>
  <sheetViews>
    <sheetView zoomScaleNormal="100" workbookViewId="0">
      <pane ySplit="3" topLeftCell="A4" activePane="bottomLeft" state="frozen"/>
      <selection pane="bottomLeft" activeCell="I27" sqref="I27"/>
    </sheetView>
  </sheetViews>
  <sheetFormatPr defaultColWidth="9.140625" defaultRowHeight="12.75" x14ac:dyDescent="0.2"/>
  <cols>
    <col min="1" max="1" width="4.28515625" style="14" customWidth="1"/>
    <col min="2" max="2" width="22.42578125" style="14" customWidth="1"/>
    <col min="3" max="16" width="14.7109375" style="14" customWidth="1"/>
    <col min="17" max="17" width="18.28515625" style="14" customWidth="1"/>
    <col min="18" max="18" width="5.28515625" style="14" customWidth="1"/>
    <col min="19" max="19" width="28.7109375" style="14" customWidth="1"/>
    <col min="20" max="20" width="6.28515625" style="14" bestFit="1" customWidth="1"/>
    <col min="21" max="21" width="12.28515625" style="14" bestFit="1" customWidth="1"/>
    <col min="22" max="22" width="10.7109375" style="14" bestFit="1" customWidth="1"/>
    <col min="23" max="23" width="9.5703125" style="14" customWidth="1"/>
    <col min="24" max="24" width="5.28515625" style="14" customWidth="1"/>
    <col min="25" max="25" width="12.28515625" style="14" bestFit="1" customWidth="1"/>
    <col min="26" max="26" width="5.28515625" style="14" customWidth="1"/>
    <col min="27" max="27" width="13.42578125" style="14" bestFit="1" customWidth="1"/>
    <col min="28" max="335" width="5.28515625" style="14" customWidth="1"/>
    <col min="336" max="337" width="6.42578125" style="14" customWidth="1"/>
    <col min="338" max="338" width="6.42578125" style="14" bestFit="1" customWidth="1"/>
    <col min="339" max="340" width="6.42578125" style="14" customWidth="1"/>
    <col min="341" max="341" width="6.42578125" style="14" bestFit="1" customWidth="1"/>
    <col min="342" max="343" width="6.42578125" style="14" customWidth="1"/>
    <col min="344" max="344" width="6.42578125" style="14" bestFit="1" customWidth="1"/>
    <col min="345" max="348" width="6.42578125" style="14" customWidth="1"/>
    <col min="349" max="352" width="6.42578125" style="14" bestFit="1" customWidth="1"/>
    <col min="353" max="359" width="6.42578125" style="14" customWidth="1"/>
    <col min="360" max="360" width="6.42578125" style="14" bestFit="1" customWidth="1"/>
    <col min="361" max="369" width="6.42578125" style="14" customWidth="1"/>
    <col min="370" max="370" width="6.42578125" style="14" bestFit="1" customWidth="1"/>
    <col min="371" max="377" width="6.42578125" style="14" customWidth="1"/>
    <col min="378" max="378" width="6.42578125" style="14" bestFit="1" customWidth="1"/>
    <col min="379" max="380" width="6.42578125" style="14" customWidth="1"/>
    <col min="381" max="381" width="6.42578125" style="14" bestFit="1" customWidth="1"/>
    <col min="382" max="390" width="6.42578125" style="14" customWidth="1"/>
    <col min="391" max="391" width="6.42578125" style="14" bestFit="1" customWidth="1"/>
    <col min="392" max="392" width="6.42578125" style="14" customWidth="1"/>
    <col min="393" max="393" width="6.42578125" style="14" bestFit="1" customWidth="1"/>
    <col min="394" max="394" width="6.42578125" style="14" customWidth="1"/>
    <col min="395" max="399" width="6.42578125" style="14" bestFit="1" customWidth="1"/>
    <col min="400" max="400" width="6.42578125" style="14" customWidth="1"/>
    <col min="401" max="401" width="6.42578125" style="14" bestFit="1" customWidth="1"/>
    <col min="402" max="403" width="6.42578125" style="14" customWidth="1"/>
    <col min="404" max="404" width="6.42578125" style="14" bestFit="1" customWidth="1"/>
    <col min="405" max="407" width="6.42578125" style="14" customWidth="1"/>
    <col min="408" max="408" width="6.42578125" style="14" bestFit="1" customWidth="1"/>
    <col min="409" max="411" width="6.42578125" style="14" customWidth="1"/>
    <col min="412" max="412" width="6.42578125" style="14" bestFit="1" customWidth="1"/>
    <col min="413" max="414" width="6.42578125" style="14" customWidth="1"/>
    <col min="415" max="415" width="6.42578125" style="14" bestFit="1" customWidth="1"/>
    <col min="416" max="416" width="6.42578125" style="14" customWidth="1"/>
    <col min="417" max="418" width="6.42578125" style="14" bestFit="1" customWidth="1"/>
    <col min="419" max="424" width="6.42578125" style="14" customWidth="1"/>
    <col min="425" max="428" width="6.42578125" style="14" bestFit="1" customWidth="1"/>
    <col min="429" max="430" width="6.42578125" style="14" customWidth="1"/>
    <col min="431" max="431" width="6.42578125" style="14" bestFit="1" customWidth="1"/>
    <col min="432" max="433" width="6.42578125" style="14" customWidth="1"/>
    <col min="434" max="434" width="6.42578125" style="14" bestFit="1" customWidth="1"/>
    <col min="435" max="436" width="6.42578125" style="14" customWidth="1"/>
    <col min="437" max="437" width="6.42578125" style="14" bestFit="1" customWidth="1"/>
    <col min="438" max="439" width="6.42578125" style="14" customWidth="1"/>
    <col min="440" max="440" width="6.42578125" style="14" bestFit="1" customWidth="1"/>
    <col min="441" max="441" width="6.42578125" style="14" customWidth="1"/>
    <col min="442" max="442" width="6.42578125" style="14" bestFit="1" customWidth="1"/>
    <col min="443" max="445" width="6.42578125" style="14" customWidth="1"/>
    <col min="446" max="446" width="6.42578125" style="14" bestFit="1" customWidth="1"/>
    <col min="447" max="448" width="6.42578125" style="14" customWidth="1"/>
    <col min="449" max="450" width="6.42578125" style="14" bestFit="1" customWidth="1"/>
    <col min="451" max="451" width="6.42578125" style="14" customWidth="1"/>
    <col min="452" max="452" width="6.42578125" style="14" bestFit="1" customWidth="1"/>
    <col min="453" max="453" width="6.42578125" style="14" customWidth="1"/>
    <col min="454" max="454" width="6.42578125" style="14" bestFit="1" customWidth="1"/>
    <col min="455" max="455" width="6.42578125" style="14" customWidth="1"/>
    <col min="456" max="456" width="6.42578125" style="14" bestFit="1" customWidth="1"/>
    <col min="457" max="458" width="6.42578125" style="14" customWidth="1"/>
    <col min="459" max="461" width="6.42578125" style="14" bestFit="1" customWidth="1"/>
    <col min="462" max="462" width="6.42578125" style="14" customWidth="1"/>
    <col min="463" max="463" width="6.42578125" style="14" bestFit="1" customWidth="1"/>
    <col min="464" max="465" width="6.42578125" style="14" customWidth="1"/>
    <col min="466" max="466" width="6.42578125" style="14" bestFit="1" customWidth="1"/>
    <col min="467" max="468" width="6.42578125" style="14" customWidth="1"/>
    <col min="469" max="469" width="6.42578125" style="14" bestFit="1" customWidth="1"/>
    <col min="470" max="471" width="6.42578125" style="14" customWidth="1"/>
    <col min="472" max="472" width="6.42578125" style="14" bestFit="1" customWidth="1"/>
    <col min="473" max="474" width="6.42578125" style="14" customWidth="1"/>
    <col min="475" max="475" width="6.42578125" style="14" bestFit="1" customWidth="1"/>
    <col min="476" max="477" width="6.42578125" style="14" customWidth="1"/>
    <col min="478" max="478" width="6.42578125" style="14" bestFit="1" customWidth="1"/>
    <col min="479" max="480" width="6.42578125" style="14" customWidth="1"/>
    <col min="481" max="481" width="6.42578125" style="14" bestFit="1" customWidth="1"/>
    <col min="482" max="482" width="6.42578125" style="14" customWidth="1"/>
    <col min="483" max="484" width="6.42578125" style="14" bestFit="1" customWidth="1"/>
    <col min="485" max="485" width="6.42578125" style="14" customWidth="1"/>
    <col min="486" max="487" width="6.42578125" style="14" bestFit="1" customWidth="1"/>
    <col min="488" max="488" width="6.42578125" style="14" customWidth="1"/>
    <col min="489" max="489" width="6.42578125" style="14" bestFit="1" customWidth="1"/>
    <col min="490" max="490" width="6.42578125" style="14" customWidth="1"/>
    <col min="491" max="491" width="6.42578125" style="14" bestFit="1" customWidth="1"/>
    <col min="492" max="492" width="6.42578125" style="14" customWidth="1"/>
    <col min="493" max="493" width="6.42578125" style="14" bestFit="1" customWidth="1"/>
    <col min="494" max="494" width="6.42578125" style="14" customWidth="1"/>
    <col min="495" max="497" width="6.42578125" style="14" bestFit="1" customWidth="1"/>
    <col min="498" max="498" width="6.42578125" style="14" customWidth="1"/>
    <col min="499" max="501" width="6.42578125" style="14" bestFit="1" customWidth="1"/>
    <col min="502" max="503" width="6.42578125" style="14" customWidth="1"/>
    <col min="504" max="506" width="6.42578125" style="14" bestFit="1" customWidth="1"/>
    <col min="507" max="507" width="6.42578125" style="14" customWidth="1"/>
    <col min="508" max="514" width="6.42578125" style="14" bestFit="1" customWidth="1"/>
    <col min="515" max="515" width="6.42578125" style="14" customWidth="1"/>
    <col min="516" max="521" width="6.42578125" style="14" bestFit="1" customWidth="1"/>
    <col min="522" max="526" width="6.42578125" style="14" customWidth="1"/>
    <col min="527" max="527" width="6.42578125" style="14" bestFit="1" customWidth="1"/>
    <col min="528" max="529" width="6.42578125" style="14" customWidth="1"/>
    <col min="530" max="531" width="6.42578125" style="14" bestFit="1" customWidth="1"/>
    <col min="532" max="544" width="6.42578125" style="14" customWidth="1"/>
    <col min="545" max="545" width="6.42578125" style="14" bestFit="1" customWidth="1"/>
    <col min="546" max="558" width="6.42578125" style="14" customWidth="1"/>
    <col min="559" max="559" width="6.42578125" style="14" bestFit="1" customWidth="1"/>
    <col min="560" max="564" width="6.42578125" style="14" customWidth="1"/>
    <col min="565" max="565" width="6.42578125" style="14" bestFit="1" customWidth="1"/>
    <col min="566" max="584" width="6.42578125" style="14" customWidth="1"/>
    <col min="585" max="587" width="6.42578125" style="14" bestFit="1" customWidth="1"/>
    <col min="588" max="589" width="6.42578125" style="14" customWidth="1"/>
    <col min="590" max="590" width="6.42578125" style="14" bestFit="1" customWidth="1"/>
    <col min="591" max="591" width="6.42578125" style="14" customWidth="1"/>
    <col min="592" max="592" width="6.42578125" style="14" bestFit="1" customWidth="1"/>
    <col min="593" max="593" width="6.42578125" style="14" customWidth="1"/>
    <col min="594" max="594" width="6.42578125" style="14" bestFit="1" customWidth="1"/>
    <col min="595" max="595" width="6.42578125" style="14" customWidth="1"/>
    <col min="596" max="596" width="6.42578125" style="14" bestFit="1" customWidth="1"/>
    <col min="597" max="597" width="6.42578125" style="14" customWidth="1"/>
    <col min="598" max="598" width="6.42578125" style="14" bestFit="1" customWidth="1"/>
    <col min="599" max="599" width="6.42578125" style="14" customWidth="1"/>
    <col min="600" max="600" width="6.42578125" style="14" bestFit="1" customWidth="1"/>
    <col min="601" max="601" width="6.42578125" style="14" customWidth="1"/>
    <col min="602" max="602" width="6.42578125" style="14" bestFit="1" customWidth="1"/>
    <col min="603" max="603" width="6.42578125" style="14" customWidth="1"/>
    <col min="604" max="604" width="6.42578125" style="14" bestFit="1" customWidth="1"/>
    <col min="605" max="606" width="6.42578125" style="14" customWidth="1"/>
    <col min="607" max="607" width="6.42578125" style="14" bestFit="1" customWidth="1"/>
    <col min="608" max="609" width="6.42578125" style="14" customWidth="1"/>
    <col min="610" max="610" width="6.42578125" style="14" bestFit="1" customWidth="1"/>
    <col min="611" max="611" width="6.42578125" style="14" customWidth="1"/>
    <col min="612" max="612" width="6.42578125" style="14" bestFit="1" customWidth="1"/>
    <col min="613" max="614" width="6.42578125" style="14" customWidth="1"/>
    <col min="615" max="615" width="6.42578125" style="14" bestFit="1" customWidth="1"/>
    <col min="616" max="617" width="6.42578125" style="14" customWidth="1"/>
    <col min="618" max="618" width="6.42578125" style="14" bestFit="1" customWidth="1"/>
    <col min="619" max="626" width="6.42578125" style="14" customWidth="1"/>
    <col min="627" max="627" width="6.42578125" style="14" bestFit="1" customWidth="1"/>
    <col min="628" max="629" width="6.42578125" style="14" customWidth="1"/>
    <col min="630" max="630" width="6.42578125" style="14" bestFit="1" customWidth="1"/>
    <col min="631" max="631" width="6.42578125" style="14" customWidth="1"/>
    <col min="632" max="632" width="6.42578125" style="14" bestFit="1" customWidth="1"/>
    <col min="633" max="633" width="6.42578125" style="14" customWidth="1"/>
    <col min="634" max="634" width="6.42578125" style="14" bestFit="1" customWidth="1"/>
    <col min="635" max="635" width="6.42578125" style="14" customWidth="1"/>
    <col min="636" max="636" width="6.42578125" style="14" bestFit="1" customWidth="1"/>
    <col min="637" max="637" width="6.42578125" style="14" customWidth="1"/>
    <col min="638" max="638" width="6.42578125" style="14" bestFit="1" customWidth="1"/>
    <col min="639" max="639" width="6.42578125" style="14" customWidth="1"/>
    <col min="640" max="640" width="6.42578125" style="14" bestFit="1" customWidth="1"/>
    <col min="641" max="642" width="6.42578125" style="14" customWidth="1"/>
    <col min="643" max="643" width="6.42578125" style="14" bestFit="1" customWidth="1"/>
    <col min="644" max="645" width="6.42578125" style="14" customWidth="1"/>
    <col min="646" max="646" width="6.42578125" style="14" bestFit="1" customWidth="1"/>
    <col min="647" max="647" width="6.42578125" style="14" customWidth="1"/>
    <col min="648" max="648" width="6.42578125" style="14" bestFit="1" customWidth="1"/>
    <col min="649" max="650" width="6.42578125" style="14" customWidth="1"/>
    <col min="651" max="651" width="6.42578125" style="14" bestFit="1" customWidth="1"/>
    <col min="652" max="656" width="6.42578125" style="14" customWidth="1"/>
    <col min="657" max="660" width="6.42578125" style="14" bestFit="1" customWidth="1"/>
    <col min="661" max="664" width="6.42578125" style="14" customWidth="1"/>
    <col min="665" max="665" width="6.42578125" style="14" bestFit="1" customWidth="1"/>
    <col min="666" max="666" width="6.42578125" style="14" customWidth="1"/>
    <col min="667" max="667" width="6.42578125" style="14" bestFit="1" customWidth="1"/>
    <col min="668" max="668" width="6.42578125" style="14" customWidth="1"/>
    <col min="669" max="669" width="6.42578125" style="14" bestFit="1" customWidth="1"/>
    <col min="670" max="670" width="6.42578125" style="14" customWidth="1"/>
    <col min="671" max="671" width="6.42578125" style="14" bestFit="1" customWidth="1"/>
    <col min="672" max="672" width="6.42578125" style="14" customWidth="1"/>
    <col min="673" max="673" width="6.42578125" style="14" bestFit="1" customWidth="1"/>
    <col min="674" max="674" width="6.42578125" style="14" customWidth="1"/>
    <col min="675" max="675" width="6.42578125" style="14" bestFit="1" customWidth="1"/>
    <col min="676" max="676" width="6.42578125" style="14" customWidth="1"/>
    <col min="677" max="677" width="6.42578125" style="14" bestFit="1" customWidth="1"/>
    <col min="678" max="679" width="6.42578125" style="14" customWidth="1"/>
    <col min="680" max="680" width="6.42578125" style="14" bestFit="1" customWidth="1"/>
    <col min="681" max="682" width="6.42578125" style="14" customWidth="1"/>
    <col min="683" max="683" width="6.42578125" style="14" bestFit="1" customWidth="1"/>
    <col min="684" max="684" width="6.42578125" style="14" customWidth="1"/>
    <col min="685" max="685" width="6.42578125" style="14" bestFit="1" customWidth="1"/>
    <col min="686" max="686" width="6.42578125" style="14" customWidth="1"/>
    <col min="687" max="687" width="6.42578125" style="14" bestFit="1" customWidth="1"/>
    <col min="688" max="688" width="6.42578125" style="14" customWidth="1"/>
    <col min="689" max="689" width="6.42578125" style="14" bestFit="1" customWidth="1"/>
    <col min="690" max="691" width="6.42578125" style="14" customWidth="1"/>
    <col min="692" max="692" width="6.42578125" style="14" bestFit="1" customWidth="1"/>
    <col min="693" max="696" width="6.42578125" style="14" customWidth="1"/>
    <col min="697" max="697" width="6.42578125" style="14" bestFit="1" customWidth="1"/>
    <col min="698" max="698" width="6.42578125" style="14" customWidth="1"/>
    <col min="699" max="699" width="6.42578125" style="14" bestFit="1" customWidth="1"/>
    <col min="700" max="700" width="6.42578125" style="14" customWidth="1"/>
    <col min="701" max="701" width="6.42578125" style="14" bestFit="1" customWidth="1"/>
    <col min="702" max="702" width="6.42578125" style="14" customWidth="1"/>
    <col min="703" max="703" width="6.42578125" style="14" bestFit="1" customWidth="1"/>
    <col min="704" max="704" width="6.42578125" style="14" customWidth="1"/>
    <col min="705" max="705" width="6.42578125" style="14" bestFit="1" customWidth="1"/>
    <col min="706" max="706" width="6.42578125" style="14" customWidth="1"/>
    <col min="707" max="707" width="6.42578125" style="14" bestFit="1" customWidth="1"/>
    <col min="708" max="708" width="6.42578125" style="14" customWidth="1"/>
    <col min="709" max="709" width="6.42578125" style="14" bestFit="1" customWidth="1"/>
    <col min="710" max="711" width="6.42578125" style="14" customWidth="1"/>
    <col min="712" max="712" width="6.42578125" style="14" bestFit="1" customWidth="1"/>
    <col min="713" max="714" width="6.42578125" style="14" customWidth="1"/>
    <col min="715" max="715" width="6.42578125" style="14" bestFit="1" customWidth="1"/>
    <col min="716" max="716" width="6.42578125" style="14" customWidth="1"/>
    <col min="717" max="717" width="6.42578125" style="14" bestFit="1" customWidth="1"/>
    <col min="718" max="718" width="6.42578125" style="14" customWidth="1"/>
    <col min="719" max="719" width="6.42578125" style="14" bestFit="1" customWidth="1"/>
    <col min="720" max="720" width="6.42578125" style="14" customWidth="1"/>
    <col min="721" max="721" width="6.42578125" style="14" bestFit="1" customWidth="1"/>
    <col min="722" max="722" width="6.42578125" style="14" customWidth="1"/>
    <col min="723" max="723" width="6.42578125" style="14" bestFit="1" customWidth="1"/>
    <col min="724" max="724" width="6.42578125" style="14" customWidth="1"/>
    <col min="725" max="725" width="6.42578125" style="14" bestFit="1" customWidth="1"/>
    <col min="726" max="752" width="7.5703125" style="14" bestFit="1" customWidth="1"/>
    <col min="753" max="753" width="15" style="14" bestFit="1" customWidth="1"/>
    <col min="754" max="754" width="6.28515625" style="14" bestFit="1" customWidth="1"/>
    <col min="755" max="755" width="7.42578125" style="14" bestFit="1" customWidth="1"/>
    <col min="756" max="756" width="7.5703125" style="14" bestFit="1" customWidth="1"/>
    <col min="757" max="757" width="6.28515625" style="14" bestFit="1" customWidth="1"/>
    <col min="758" max="758" width="7.42578125" style="14" bestFit="1" customWidth="1"/>
    <col min="759" max="759" width="7.5703125" style="14" bestFit="1" customWidth="1"/>
    <col min="760" max="760" width="6.28515625" style="14" bestFit="1" customWidth="1"/>
    <col min="761" max="761" width="7.42578125" style="14" bestFit="1" customWidth="1"/>
    <col min="762" max="762" width="6.28515625" style="14" bestFit="1" customWidth="1"/>
    <col min="763" max="763" width="7.42578125" style="14" bestFit="1" customWidth="1"/>
    <col min="764" max="764" width="6.28515625" style="14" bestFit="1" customWidth="1"/>
    <col min="765" max="765" width="7.42578125" style="14" bestFit="1" customWidth="1"/>
    <col min="766" max="766" width="6.28515625" style="14" bestFit="1" customWidth="1"/>
    <col min="767" max="767" width="7.42578125" style="14" bestFit="1" customWidth="1"/>
    <col min="768" max="768" width="6.28515625" style="14" bestFit="1" customWidth="1"/>
    <col min="769" max="769" width="7.42578125" style="14" bestFit="1" customWidth="1"/>
    <col min="770" max="770" width="7.5703125" style="14" bestFit="1" customWidth="1"/>
    <col min="771" max="771" width="6.28515625" style="14" bestFit="1" customWidth="1"/>
    <col min="772" max="772" width="7.42578125" style="14" bestFit="1" customWidth="1"/>
    <col min="773" max="773" width="7.5703125" style="14" bestFit="1" customWidth="1"/>
    <col min="774" max="774" width="6.28515625" style="14" bestFit="1" customWidth="1"/>
    <col min="775" max="775" width="7.42578125" style="14" bestFit="1" customWidth="1"/>
    <col min="776" max="776" width="6.28515625" style="14" bestFit="1" customWidth="1"/>
    <col min="777" max="777" width="7.42578125" style="14" bestFit="1" customWidth="1"/>
    <col min="778" max="778" width="7.5703125" style="14" bestFit="1" customWidth="1"/>
    <col min="779" max="779" width="6.28515625" style="14" bestFit="1" customWidth="1"/>
    <col min="780" max="780" width="7.42578125" style="14" bestFit="1" customWidth="1"/>
    <col min="781" max="781" width="7.5703125" style="14" bestFit="1" customWidth="1"/>
    <col min="782" max="785" width="6.28515625" style="14" bestFit="1" customWidth="1"/>
    <col min="786" max="786" width="7.42578125" style="14" bestFit="1" customWidth="1"/>
    <col min="787" max="788" width="7.5703125" style="14" bestFit="1" customWidth="1"/>
    <col min="789" max="789" width="7.28515625" style="14" bestFit="1" customWidth="1"/>
    <col min="790" max="790" width="6.28515625" style="14" bestFit="1" customWidth="1"/>
    <col min="791" max="791" width="7.42578125" style="14" bestFit="1" customWidth="1"/>
    <col min="792" max="798" width="6.28515625" style="14" bestFit="1" customWidth="1"/>
    <col min="799" max="799" width="7.42578125" style="14" bestFit="1" customWidth="1"/>
    <col min="800" max="800" width="7.5703125" style="14" bestFit="1" customWidth="1"/>
    <col min="801" max="801" width="7.42578125" style="14" bestFit="1" customWidth="1"/>
    <col min="802" max="802" width="7.5703125" style="14" bestFit="1" customWidth="1"/>
    <col min="803" max="805" width="6.28515625" style="14" bestFit="1" customWidth="1"/>
    <col min="806" max="806" width="7.42578125" style="14" bestFit="1" customWidth="1"/>
    <col min="807" max="807" width="7.5703125" style="14" bestFit="1" customWidth="1"/>
    <col min="808" max="808" width="6.28515625" style="14" bestFit="1" customWidth="1"/>
    <col min="809" max="809" width="7.42578125" style="14" bestFit="1" customWidth="1"/>
    <col min="810" max="810" width="7.5703125" style="14" bestFit="1" customWidth="1"/>
    <col min="811" max="811" width="6.28515625" style="14" bestFit="1" customWidth="1"/>
    <col min="812" max="812" width="7.42578125" style="14" bestFit="1" customWidth="1"/>
    <col min="813" max="813" width="6.28515625" style="14" bestFit="1" customWidth="1"/>
    <col min="814" max="814" width="7.42578125" style="14" bestFit="1" customWidth="1"/>
    <col min="815" max="815" width="6.28515625" style="14" bestFit="1" customWidth="1"/>
    <col min="816" max="816" width="7.42578125" style="14" bestFit="1" customWidth="1"/>
    <col min="817" max="817" width="6.28515625" style="14" bestFit="1" customWidth="1"/>
    <col min="818" max="818" width="7.42578125" style="14" bestFit="1" customWidth="1"/>
    <col min="819" max="819" width="6.28515625" style="14" bestFit="1" customWidth="1"/>
    <col min="820" max="820" width="7.42578125" style="14" bestFit="1" customWidth="1"/>
    <col min="821" max="821" width="7.5703125" style="14" bestFit="1" customWidth="1"/>
    <col min="822" max="822" width="6.28515625" style="14" bestFit="1" customWidth="1"/>
    <col min="823" max="823" width="7.42578125" style="14" bestFit="1" customWidth="1"/>
    <col min="824" max="824" width="7.5703125" style="14" bestFit="1" customWidth="1"/>
    <col min="825" max="825" width="6.28515625" style="14" bestFit="1" customWidth="1"/>
    <col min="826" max="826" width="7.42578125" style="14" bestFit="1" customWidth="1"/>
    <col min="827" max="827" width="6.28515625" style="14" bestFit="1" customWidth="1"/>
    <col min="828" max="828" width="7.42578125" style="14" bestFit="1" customWidth="1"/>
    <col min="829" max="829" width="7.5703125" style="14" bestFit="1" customWidth="1"/>
    <col min="830" max="830" width="6.28515625" style="14" bestFit="1" customWidth="1"/>
    <col min="831" max="831" width="7.42578125" style="14" bestFit="1" customWidth="1"/>
    <col min="832" max="832" width="7.5703125" style="14" bestFit="1" customWidth="1"/>
    <col min="833" max="833" width="6.28515625" style="14" bestFit="1" customWidth="1"/>
    <col min="834" max="834" width="7.42578125" style="14" bestFit="1" customWidth="1"/>
    <col min="835" max="835" width="7.5703125" style="14" bestFit="1" customWidth="1"/>
    <col min="836" max="836" width="6.28515625" style="14" bestFit="1" customWidth="1"/>
    <col min="837" max="837" width="7.42578125" style="14" bestFit="1" customWidth="1"/>
    <col min="838" max="838" width="7.5703125" style="14" bestFit="1" customWidth="1"/>
    <col min="839" max="839" width="6.28515625" style="14" bestFit="1" customWidth="1"/>
    <col min="840" max="840" width="7.42578125" style="14" bestFit="1" customWidth="1"/>
    <col min="841" max="841" width="6.28515625" style="14" bestFit="1" customWidth="1"/>
    <col min="842" max="842" width="7.42578125" style="14" bestFit="1" customWidth="1"/>
    <col min="843" max="843" width="7.5703125" style="14" bestFit="1" customWidth="1"/>
    <col min="844" max="846" width="6.28515625" style="14" bestFit="1" customWidth="1"/>
    <col min="847" max="847" width="7.5703125" style="14" bestFit="1" customWidth="1"/>
    <col min="848" max="848" width="7.42578125" style="14" bestFit="1" customWidth="1"/>
    <col min="849" max="849" width="7.5703125" style="14" bestFit="1" customWidth="1"/>
    <col min="850" max="850" width="7.42578125" style="14" bestFit="1" customWidth="1"/>
    <col min="851" max="851" width="6.140625" style="14" bestFit="1" customWidth="1"/>
    <col min="852" max="852" width="7.42578125" style="14" bestFit="1" customWidth="1"/>
    <col min="853" max="853" width="7.28515625" style="14" bestFit="1" customWidth="1"/>
    <col min="854" max="854" width="6.140625" style="14" bestFit="1" customWidth="1"/>
    <col min="855" max="855" width="7.28515625" style="14" bestFit="1" customWidth="1"/>
    <col min="856" max="856" width="7.42578125" style="14" bestFit="1" customWidth="1"/>
    <col min="857" max="857" width="6.140625" style="14" bestFit="1" customWidth="1"/>
    <col min="858" max="858" width="7.28515625" style="14" bestFit="1" customWidth="1"/>
    <col min="859" max="859" width="7.42578125" style="14" bestFit="1" customWidth="1"/>
    <col min="860" max="860" width="7.28515625" style="14" bestFit="1" customWidth="1"/>
    <col min="861" max="861" width="6.140625" style="14" bestFit="1" customWidth="1"/>
    <col min="862" max="862" width="7.42578125" style="14" bestFit="1" customWidth="1"/>
    <col min="863" max="864" width="6.140625" style="14" bestFit="1" customWidth="1"/>
    <col min="865" max="865" width="7.28515625" style="14" bestFit="1" customWidth="1"/>
    <col min="866" max="866" width="6.140625" style="14" bestFit="1" customWidth="1"/>
    <col min="867" max="867" width="7.28515625" style="14" bestFit="1" customWidth="1"/>
    <col min="868" max="874" width="6.140625" style="14" bestFit="1" customWidth="1"/>
    <col min="875" max="875" width="7.28515625" style="14" bestFit="1" customWidth="1"/>
    <col min="876" max="876" width="7.42578125" style="14" bestFit="1" customWidth="1"/>
    <col min="877" max="877" width="6.140625" style="14" bestFit="1" customWidth="1"/>
    <col min="878" max="878" width="7.28515625" style="14" bestFit="1" customWidth="1"/>
    <col min="879" max="879" width="7.42578125" style="14" bestFit="1" customWidth="1"/>
    <col min="880" max="880" width="6.140625" style="14" bestFit="1" customWidth="1"/>
    <col min="881" max="881" width="7.28515625" style="14" bestFit="1" customWidth="1"/>
    <col min="882" max="882" width="7.42578125" style="14" bestFit="1" customWidth="1"/>
    <col min="883" max="883" width="6.140625" style="14" bestFit="1" customWidth="1"/>
    <col min="884" max="884" width="7.28515625" style="14" bestFit="1" customWidth="1"/>
    <col min="885" max="888" width="6.140625" style="14" bestFit="1" customWidth="1"/>
    <col min="889" max="889" width="7.7109375" style="14" bestFit="1" customWidth="1"/>
    <col min="890" max="890" width="6.42578125" style="14" bestFit="1" customWidth="1"/>
    <col min="891" max="891" width="7.5703125" style="14" bestFit="1" customWidth="1"/>
    <col min="892" max="892" width="7.7109375" style="14" bestFit="1" customWidth="1"/>
    <col min="893" max="893" width="6.42578125" style="14" bestFit="1" customWidth="1"/>
    <col min="894" max="894" width="7.5703125" style="14" bestFit="1" customWidth="1"/>
    <col min="895" max="895" width="7.7109375" style="14" bestFit="1" customWidth="1"/>
    <col min="896" max="897" width="6.42578125" style="14" bestFit="1" customWidth="1"/>
    <col min="898" max="898" width="7.5703125" style="14" bestFit="1" customWidth="1"/>
    <col min="899" max="899" width="7.7109375" style="14" bestFit="1" customWidth="1"/>
    <col min="900" max="900" width="6.42578125" style="14" bestFit="1" customWidth="1"/>
    <col min="901" max="901" width="7.5703125" style="14" bestFit="1" customWidth="1"/>
    <col min="902" max="902" width="7.7109375" style="14" bestFit="1" customWidth="1"/>
    <col min="903" max="904" width="6.42578125" style="14" bestFit="1" customWidth="1"/>
    <col min="905" max="907" width="7.5703125" style="14" bestFit="1" customWidth="1"/>
    <col min="908" max="908" width="6.42578125" style="14" bestFit="1" customWidth="1"/>
    <col min="909" max="909" width="7.5703125" style="14" bestFit="1" customWidth="1"/>
    <col min="910" max="910" width="6.42578125" style="14" bestFit="1" customWidth="1"/>
    <col min="911" max="911" width="7.5703125" style="14" bestFit="1" customWidth="1"/>
    <col min="912" max="912" width="6.42578125" style="14" bestFit="1" customWidth="1"/>
    <col min="913" max="913" width="7.5703125" style="14" bestFit="1" customWidth="1"/>
    <col min="914" max="914" width="7.7109375" style="14" bestFit="1" customWidth="1"/>
    <col min="915" max="915" width="7.5703125" style="14" bestFit="1" customWidth="1"/>
    <col min="916" max="916" width="6.42578125" style="14" bestFit="1" customWidth="1"/>
    <col min="917" max="917" width="7.5703125" style="14" bestFit="1" customWidth="1"/>
    <col min="918" max="918" width="7.7109375" style="14" bestFit="1" customWidth="1"/>
    <col min="919" max="921" width="7.5703125" style="14" bestFit="1" customWidth="1"/>
    <col min="922" max="922" width="6.42578125" style="14" bestFit="1" customWidth="1"/>
    <col min="923" max="923" width="7.5703125" style="14" bestFit="1" customWidth="1"/>
    <col min="924" max="924" width="6.42578125" style="14" bestFit="1" customWidth="1"/>
    <col min="925" max="925" width="7.5703125" style="14" bestFit="1" customWidth="1"/>
    <col min="926" max="926" width="6.42578125" style="14" bestFit="1" customWidth="1"/>
    <col min="927" max="927" width="7.5703125" style="14" bestFit="1" customWidth="1"/>
    <col min="928" max="928" width="6.42578125" style="14" bestFit="1" customWidth="1"/>
    <col min="929" max="929" width="7.5703125" style="14" bestFit="1" customWidth="1"/>
    <col min="930" max="930" width="6.42578125" style="14" bestFit="1" customWidth="1"/>
    <col min="931" max="931" width="7.5703125" style="14" bestFit="1" customWidth="1"/>
    <col min="932" max="932" width="7.7109375" style="14" bestFit="1" customWidth="1"/>
    <col min="933" max="933" width="7.5703125" style="14" bestFit="1" customWidth="1"/>
    <col min="934" max="934" width="7.7109375" style="14" bestFit="1" customWidth="1"/>
    <col min="935" max="935" width="7.5703125" style="14" bestFit="1" customWidth="1"/>
    <col min="936" max="936" width="7.7109375" style="14" bestFit="1" customWidth="1"/>
    <col min="937" max="937" width="6.42578125" style="14" bestFit="1" customWidth="1"/>
    <col min="938" max="938" width="7.5703125" style="14" bestFit="1" customWidth="1"/>
    <col min="939" max="939" width="6.42578125" style="14" bestFit="1" customWidth="1"/>
    <col min="940" max="940" width="7.5703125" style="14" bestFit="1" customWidth="1"/>
    <col min="941" max="942" width="6.42578125" style="14" bestFit="1" customWidth="1"/>
    <col min="943" max="943" width="7.5703125" style="14" bestFit="1" customWidth="1"/>
    <col min="944" max="946" width="6.42578125" style="14" bestFit="1" customWidth="1"/>
    <col min="947" max="947" width="7.5703125" style="14" bestFit="1" customWidth="1"/>
    <col min="948" max="949" width="6.42578125" style="14" bestFit="1" customWidth="1"/>
    <col min="950" max="950" width="7.5703125" style="14" bestFit="1" customWidth="1"/>
    <col min="951" max="951" width="6.42578125" style="14" bestFit="1" customWidth="1"/>
    <col min="952" max="952" width="7.5703125" style="14" bestFit="1" customWidth="1"/>
    <col min="953" max="953" width="6.42578125" style="14" bestFit="1" customWidth="1"/>
    <col min="954" max="954" width="7.5703125" style="14" bestFit="1" customWidth="1"/>
    <col min="955" max="956" width="6.42578125" style="14" bestFit="1" customWidth="1"/>
    <col min="957" max="957" width="7.5703125" style="14" bestFit="1" customWidth="1"/>
    <col min="958" max="958" width="6.42578125" style="14" bestFit="1" customWidth="1"/>
    <col min="959" max="959" width="7.5703125" style="14" bestFit="1" customWidth="1"/>
    <col min="960" max="960" width="7.7109375" style="14" bestFit="1" customWidth="1"/>
    <col min="961" max="964" width="6.42578125" style="14" bestFit="1" customWidth="1"/>
    <col min="965" max="965" width="7.5703125" style="14" bestFit="1" customWidth="1"/>
    <col min="966" max="979" width="6.42578125" style="14" bestFit="1" customWidth="1"/>
    <col min="980" max="980" width="7.5703125" style="14" bestFit="1" customWidth="1"/>
    <col min="981" max="981" width="7.7109375" style="14" bestFit="1" customWidth="1"/>
    <col min="982" max="982" width="7.5703125" style="14" bestFit="1" customWidth="1"/>
    <col min="983" max="985" width="6.42578125" style="14" bestFit="1" customWidth="1"/>
    <col min="986" max="986" width="7.7109375" style="14" bestFit="1" customWidth="1"/>
    <col min="987" max="988" width="7.5703125" style="14" bestFit="1" customWidth="1"/>
    <col min="989" max="989" width="7.7109375" style="14" bestFit="1" customWidth="1"/>
    <col min="990" max="990" width="7.5703125" style="14" bestFit="1" customWidth="1"/>
    <col min="991" max="991" width="7.7109375" style="14" bestFit="1" customWidth="1"/>
    <col min="992" max="992" width="7.5703125" style="14" bestFit="1" customWidth="1"/>
    <col min="993" max="993" width="7.7109375" style="14" bestFit="1" customWidth="1"/>
    <col min="994" max="994" width="6.42578125" style="14" bestFit="1" customWidth="1"/>
    <col min="995" max="995" width="7.5703125" style="14" bestFit="1" customWidth="1"/>
    <col min="996" max="1003" width="6.42578125" style="14" bestFit="1" customWidth="1"/>
    <col min="1004" max="1004" width="7.5703125" style="14" bestFit="1" customWidth="1"/>
    <col min="1005" max="1005" width="6.42578125" style="14" bestFit="1" customWidth="1"/>
    <col min="1006" max="1006" width="7.5703125" style="14" bestFit="1" customWidth="1"/>
    <col min="1007" max="1007" width="7.7109375" style="14" bestFit="1" customWidth="1"/>
    <col min="1008" max="1008" width="7.5703125" style="14" bestFit="1" customWidth="1"/>
    <col min="1009" max="1010" width="6.42578125" style="14" bestFit="1" customWidth="1"/>
    <col min="1011" max="1011" width="7.5703125" style="14" bestFit="1" customWidth="1"/>
    <col min="1012" max="1012" width="7.7109375" style="14" bestFit="1" customWidth="1"/>
    <col min="1013" max="1014" width="6.42578125" style="14" bestFit="1" customWidth="1"/>
    <col min="1015" max="1015" width="7.5703125" style="14" bestFit="1" customWidth="1"/>
    <col min="1016" max="1021" width="7.7109375" style="14" bestFit="1" customWidth="1"/>
    <col min="1022" max="1022" width="6.42578125" style="14" bestFit="1" customWidth="1"/>
    <col min="1023" max="1023" width="7.5703125" style="14" bestFit="1" customWidth="1"/>
    <col min="1024" max="1024" width="6.42578125" style="14" bestFit="1" customWidth="1"/>
    <col min="1025" max="1027" width="7.5703125" style="14" bestFit="1" customWidth="1"/>
    <col min="1028" max="1028" width="7.7109375" style="14" bestFit="1" customWidth="1"/>
    <col min="1029" max="1029" width="6.42578125" style="14" bestFit="1" customWidth="1"/>
    <col min="1030" max="1030" width="7.5703125" style="14" bestFit="1" customWidth="1"/>
    <col min="1031" max="1031" width="7.7109375" style="14" bestFit="1" customWidth="1"/>
    <col min="1032" max="1032" width="7.5703125" style="14" bestFit="1" customWidth="1"/>
    <col min="1033" max="1033" width="6.42578125" style="14" bestFit="1" customWidth="1"/>
    <col min="1034" max="1034" width="7.5703125" style="14" bestFit="1" customWidth="1"/>
    <col min="1035" max="1035" width="7.7109375" style="14" bestFit="1" customWidth="1"/>
    <col min="1036" max="1036" width="6.42578125" style="14" bestFit="1" customWidth="1"/>
    <col min="1037" max="1037" width="7.5703125" style="14" bestFit="1" customWidth="1"/>
    <col min="1038" max="1039" width="7.7109375" style="14" bestFit="1" customWidth="1"/>
    <col min="1040" max="1041" width="6.140625" style="14" bestFit="1" customWidth="1"/>
    <col min="1042" max="1043" width="7.28515625" style="14" bestFit="1" customWidth="1"/>
    <col min="1044" max="1044" width="7.42578125" style="14" bestFit="1" customWidth="1"/>
    <col min="1045" max="1046" width="6.85546875" style="14" bestFit="1" customWidth="1"/>
    <col min="1047" max="1047" width="7.28515625" style="14" bestFit="1" customWidth="1"/>
    <col min="1048" max="1049" width="6.140625" style="14" bestFit="1" customWidth="1"/>
    <col min="1050" max="1050" width="7.28515625" style="14" bestFit="1" customWidth="1"/>
    <col min="1051" max="1051" width="7.42578125" style="14" bestFit="1" customWidth="1"/>
    <col min="1052" max="1053" width="6.140625" style="14" bestFit="1" customWidth="1"/>
    <col min="1054" max="1055" width="7.28515625" style="14" bestFit="1" customWidth="1"/>
    <col min="1056" max="1056" width="6.140625" style="14" bestFit="1" customWidth="1"/>
    <col min="1057" max="1057" width="7.28515625" style="14" bestFit="1" customWidth="1"/>
    <col min="1058" max="1058" width="6.140625" style="14" bestFit="1" customWidth="1"/>
    <col min="1059" max="1059" width="7.28515625" style="14" bestFit="1" customWidth="1"/>
    <col min="1060" max="1060" width="7.42578125" style="14" bestFit="1" customWidth="1"/>
    <col min="1061" max="1061" width="6.140625" style="14" bestFit="1" customWidth="1"/>
    <col min="1062" max="1062" width="7.28515625" style="14" bestFit="1" customWidth="1"/>
    <col min="1063" max="1065" width="7.42578125" style="14" bestFit="1" customWidth="1"/>
    <col min="1066" max="1067" width="6.140625" style="14" bestFit="1" customWidth="1"/>
    <col min="1068" max="1069" width="7.28515625" style="14" bestFit="1" customWidth="1"/>
    <col min="1070" max="1070" width="7.42578125" style="14" bestFit="1" customWidth="1"/>
    <col min="1071" max="1075" width="6.140625" style="14" bestFit="1" customWidth="1"/>
    <col min="1076" max="1076" width="7.28515625" style="14" bestFit="1" customWidth="1"/>
    <col min="1077" max="1077" width="6.140625" style="14" bestFit="1" customWidth="1"/>
    <col min="1078" max="1079" width="7.28515625" style="14" bestFit="1" customWidth="1"/>
    <col min="1080" max="1080" width="7.42578125" style="14" bestFit="1" customWidth="1"/>
    <col min="1081" max="1081" width="6.140625" style="14" bestFit="1" customWidth="1"/>
    <col min="1082" max="1082" width="7.42578125" style="14" bestFit="1" customWidth="1"/>
    <col min="1083" max="1083" width="7.28515625" style="14" bestFit="1" customWidth="1"/>
    <col min="1084" max="1086" width="6.140625" style="14" bestFit="1" customWidth="1"/>
    <col min="1087" max="1087" width="7.42578125" style="14" bestFit="1" customWidth="1"/>
    <col min="1088" max="1088" width="6.140625" style="14" bestFit="1" customWidth="1"/>
    <col min="1089" max="1090" width="7.28515625" style="14" bestFit="1" customWidth="1"/>
    <col min="1091" max="1091" width="7.42578125" style="14" bestFit="1" customWidth="1"/>
    <col min="1092" max="1092" width="7.28515625" style="14" bestFit="1" customWidth="1"/>
    <col min="1093" max="1093" width="6.140625" style="14" bestFit="1" customWidth="1"/>
    <col min="1094" max="1096" width="7.28515625" style="14" bestFit="1" customWidth="1"/>
    <col min="1097" max="1097" width="7.42578125" style="14" bestFit="1" customWidth="1"/>
    <col min="1098" max="1099" width="6.140625" style="14" bestFit="1" customWidth="1"/>
    <col min="1100" max="1100" width="7.28515625" style="14" bestFit="1" customWidth="1"/>
    <col min="1101" max="1101" width="7.42578125" style="14" bestFit="1" customWidth="1"/>
    <col min="1102" max="1102" width="7.28515625" style="14" bestFit="1" customWidth="1"/>
    <col min="1103" max="1103" width="7.42578125" style="14" bestFit="1" customWidth="1"/>
    <col min="1104" max="1104" width="6.140625" style="14" bestFit="1" customWidth="1"/>
    <col min="1105" max="1105" width="7.28515625" style="14" bestFit="1" customWidth="1"/>
    <col min="1106" max="1106" width="7.42578125" style="14" bestFit="1" customWidth="1"/>
    <col min="1107" max="1107" width="7.28515625" style="14" bestFit="1" customWidth="1"/>
    <col min="1108" max="1108" width="7.42578125" style="14" bestFit="1" customWidth="1"/>
    <col min="1109" max="1109" width="7.28515625" style="14" bestFit="1" customWidth="1"/>
    <col min="1110" max="1110" width="6.140625" style="14" bestFit="1" customWidth="1"/>
    <col min="1111" max="1111" width="7.28515625" style="14" bestFit="1" customWidth="1"/>
    <col min="1112" max="1112" width="6.140625" style="14" bestFit="1" customWidth="1"/>
    <col min="1113" max="1113" width="7.28515625" style="14" bestFit="1" customWidth="1"/>
    <col min="1114" max="1114" width="7.42578125" style="14" bestFit="1" customWidth="1"/>
    <col min="1115" max="1115" width="7.28515625" style="14" bestFit="1" customWidth="1"/>
    <col min="1116" max="1116" width="6.140625" style="14" bestFit="1" customWidth="1"/>
    <col min="1117" max="1117" width="7.42578125" style="14" bestFit="1" customWidth="1"/>
    <col min="1118" max="1118" width="6.140625" style="14" bestFit="1" customWidth="1"/>
    <col min="1119" max="1119" width="7.42578125" style="14" bestFit="1" customWidth="1"/>
    <col min="1120" max="1122" width="6.140625" style="14" bestFit="1" customWidth="1"/>
    <col min="1123" max="1124" width="7.42578125" style="14" bestFit="1" customWidth="1"/>
    <col min="1125" max="1126" width="7.28515625" style="14" bestFit="1" customWidth="1"/>
    <col min="1127" max="1131" width="6.140625" style="14" bestFit="1" customWidth="1"/>
    <col min="1132" max="1132" width="7.28515625" style="14" bestFit="1" customWidth="1"/>
    <col min="1133" max="1133" width="7.42578125" style="14" bestFit="1" customWidth="1"/>
    <col min="1134" max="1134" width="6.140625" style="14" bestFit="1" customWidth="1"/>
    <col min="1135" max="1135" width="7.28515625" style="14" bestFit="1" customWidth="1"/>
    <col min="1136" max="1136" width="6.140625" style="14" bestFit="1" customWidth="1"/>
    <col min="1137" max="1137" width="7.42578125" style="14" bestFit="1" customWidth="1"/>
    <col min="1138" max="1138" width="6.140625" style="14" bestFit="1" customWidth="1"/>
    <col min="1139" max="1139" width="7.42578125" style="14" bestFit="1" customWidth="1"/>
    <col min="1140" max="1140" width="6.140625" style="14" bestFit="1" customWidth="1"/>
    <col min="1141" max="1141" width="7.42578125" style="14" bestFit="1" customWidth="1"/>
    <col min="1142" max="1146" width="6.140625" style="14" bestFit="1" customWidth="1"/>
    <col min="1147" max="1147" width="7.28515625" style="14" bestFit="1" customWidth="1"/>
    <col min="1148" max="1148" width="7.42578125" style="14" bestFit="1" customWidth="1"/>
    <col min="1149" max="1149" width="7.28515625" style="14" bestFit="1" customWidth="1"/>
    <col min="1150" max="1158" width="6.140625" style="14" bestFit="1" customWidth="1"/>
    <col min="1159" max="1159" width="7.28515625" style="14" bestFit="1" customWidth="1"/>
    <col min="1160" max="1160" width="7.42578125" style="14" bestFit="1" customWidth="1"/>
    <col min="1161" max="1168" width="6.140625" style="14" bestFit="1" customWidth="1"/>
    <col min="1169" max="1170" width="7.28515625" style="14" bestFit="1" customWidth="1"/>
    <col min="1171" max="1171" width="7.42578125" style="14" bestFit="1" customWidth="1"/>
    <col min="1172" max="1176" width="6.140625" style="14" bestFit="1" customWidth="1"/>
    <col min="1177" max="1177" width="7.28515625" style="14" bestFit="1" customWidth="1"/>
    <col min="1178" max="1178" width="7.42578125" style="14" bestFit="1" customWidth="1"/>
    <col min="1179" max="1188" width="6.140625" style="14" bestFit="1" customWidth="1"/>
    <col min="1189" max="1189" width="7.28515625" style="14" bestFit="1" customWidth="1"/>
    <col min="1190" max="1190" width="7.42578125" style="14" bestFit="1" customWidth="1"/>
    <col min="1191" max="1191" width="7.28515625" style="14" bestFit="1" customWidth="1"/>
    <col min="1192" max="1192" width="7.42578125" style="14" bestFit="1" customWidth="1"/>
    <col min="1193" max="1193" width="6.140625" style="14" bestFit="1" customWidth="1"/>
    <col min="1194" max="1194" width="7.28515625" style="14" bestFit="1" customWidth="1"/>
    <col min="1195" max="1195" width="7.42578125" style="14" bestFit="1" customWidth="1"/>
    <col min="1196" max="1196" width="7.28515625" style="14" bestFit="1" customWidth="1"/>
    <col min="1197" max="1197" width="7.42578125" style="14" bestFit="1" customWidth="1"/>
    <col min="1198" max="1207" width="6.140625" style="14" bestFit="1" customWidth="1"/>
    <col min="1208" max="1208" width="7.42578125" style="14" bestFit="1" customWidth="1"/>
    <col min="1209" max="1210" width="6.140625" style="14" bestFit="1" customWidth="1"/>
    <col min="1211" max="1211" width="7.28515625" style="14" bestFit="1" customWidth="1"/>
    <col min="1212" max="1212" width="7.42578125" style="14" bestFit="1" customWidth="1"/>
    <col min="1213" max="1214" width="6.140625" style="14" bestFit="1" customWidth="1"/>
    <col min="1215" max="1215" width="7.28515625" style="14" bestFit="1" customWidth="1"/>
    <col min="1216" max="1217" width="6.140625" style="14" bestFit="1" customWidth="1"/>
    <col min="1218" max="1218" width="7.28515625" style="14" bestFit="1" customWidth="1"/>
    <col min="1219" max="1221" width="6.140625" style="14" bestFit="1" customWidth="1"/>
    <col min="1222" max="1222" width="7.42578125" style="14" bestFit="1" customWidth="1"/>
    <col min="1223" max="1223" width="6.140625" style="14" bestFit="1" customWidth="1"/>
    <col min="1224" max="1224" width="6" style="14" bestFit="1" customWidth="1"/>
    <col min="1225" max="1226" width="7.28515625" style="14" bestFit="1" customWidth="1"/>
    <col min="1227" max="1227" width="7.140625" style="14" bestFit="1" customWidth="1"/>
    <col min="1228" max="1232" width="7.28515625" style="14" bestFit="1" customWidth="1"/>
    <col min="1233" max="1234" width="6" style="14" bestFit="1" customWidth="1"/>
    <col min="1235" max="1237" width="7.28515625" style="14" bestFit="1" customWidth="1"/>
    <col min="1238" max="1238" width="6" style="14" bestFit="1" customWidth="1"/>
    <col min="1239" max="1239" width="7.28515625" style="14" bestFit="1" customWidth="1"/>
    <col min="1240" max="1240" width="6" style="14" bestFit="1" customWidth="1"/>
    <col min="1241" max="1242" width="7.28515625" style="14" bestFit="1" customWidth="1"/>
    <col min="1243" max="1243" width="6" style="14" bestFit="1" customWidth="1"/>
    <col min="1244" max="1249" width="7.28515625" style="14" bestFit="1" customWidth="1"/>
    <col min="1250" max="1250" width="6" style="14" bestFit="1" customWidth="1"/>
    <col min="1251" max="1251" width="7.28515625" style="14" bestFit="1" customWidth="1"/>
    <col min="1252" max="1252" width="6" style="14" bestFit="1" customWidth="1"/>
    <col min="1253" max="1253" width="7.28515625" style="14" bestFit="1" customWidth="1"/>
    <col min="1254" max="1254" width="6.28515625" style="14" bestFit="1" customWidth="1"/>
    <col min="1255" max="1255" width="7.5703125" style="14" bestFit="1" customWidth="1"/>
    <col min="1256" max="1256" width="6.28515625" style="14" bestFit="1" customWidth="1"/>
    <col min="1257" max="1257" width="7.5703125" style="14" bestFit="1" customWidth="1"/>
    <col min="1258" max="1260" width="6.28515625" style="14" bestFit="1" customWidth="1"/>
    <col min="1261" max="1261" width="7.5703125" style="14" bestFit="1" customWidth="1"/>
    <col min="1262" max="1263" width="6.28515625" style="14" bestFit="1" customWidth="1"/>
    <col min="1264" max="1265" width="7.5703125" style="14" bestFit="1" customWidth="1"/>
    <col min="1266" max="1269" width="6.28515625" style="14" bestFit="1" customWidth="1"/>
    <col min="1270" max="1270" width="7.5703125" style="14" bestFit="1" customWidth="1"/>
    <col min="1271" max="1285" width="6.28515625" style="14" bestFit="1" customWidth="1"/>
    <col min="1286" max="1286" width="7.5703125" style="14" bestFit="1" customWidth="1"/>
    <col min="1287" max="1288" width="6.28515625" style="14" bestFit="1" customWidth="1"/>
    <col min="1289" max="1290" width="7.5703125" style="14" bestFit="1" customWidth="1"/>
    <col min="1291" max="1291" width="6.28515625" style="14" bestFit="1" customWidth="1"/>
    <col min="1292" max="1292" width="7.5703125" style="14" bestFit="1" customWidth="1"/>
    <col min="1293" max="1295" width="6.28515625" style="14" bestFit="1" customWidth="1"/>
    <col min="1296" max="1297" width="7.5703125" style="14" bestFit="1" customWidth="1"/>
    <col min="1298" max="1298" width="7.42578125" style="14" bestFit="1" customWidth="1"/>
    <col min="1299" max="1300" width="7.5703125" style="14" bestFit="1" customWidth="1"/>
    <col min="1301" max="1301" width="6.28515625" style="14" bestFit="1" customWidth="1"/>
    <col min="1302" max="1303" width="7.5703125" style="14" bestFit="1" customWidth="1"/>
    <col min="1304" max="1304" width="7.42578125" style="14" bestFit="1" customWidth="1"/>
    <col min="1305" max="1305" width="7.5703125" style="14" bestFit="1" customWidth="1"/>
    <col min="1306" max="1306" width="6.28515625" style="14" bestFit="1" customWidth="1"/>
    <col min="1307" max="1308" width="7.5703125" style="14" bestFit="1" customWidth="1"/>
    <col min="1309" max="1310" width="6.28515625" style="14" bestFit="1" customWidth="1"/>
    <col min="1311" max="1312" width="7.5703125" style="14" bestFit="1" customWidth="1"/>
    <col min="1313" max="1313" width="6.28515625" style="14" bestFit="1" customWidth="1"/>
    <col min="1314" max="1315" width="7.5703125" style="14" bestFit="1" customWidth="1"/>
    <col min="1316" max="1316" width="7.42578125" style="14" bestFit="1" customWidth="1"/>
    <col min="1317" max="1320" width="6.28515625" style="14" bestFit="1" customWidth="1"/>
    <col min="1321" max="1321" width="7.5703125" style="14" bestFit="1" customWidth="1"/>
    <col min="1322" max="1322" width="6.28515625" style="14" bestFit="1" customWidth="1"/>
    <col min="1323" max="1323" width="6.42578125" style="14" bestFit="1" customWidth="1"/>
    <col min="1324" max="1325" width="7.5703125" style="14" bestFit="1" customWidth="1"/>
    <col min="1326" max="1326" width="7.7109375" style="14" bestFit="1" customWidth="1"/>
    <col min="1327" max="1327" width="7.5703125" style="14" bestFit="1" customWidth="1"/>
    <col min="1328" max="1329" width="7.7109375" style="14" bestFit="1" customWidth="1"/>
    <col min="1330" max="1330" width="6.42578125" style="14" bestFit="1" customWidth="1"/>
    <col min="1331" max="1331" width="7.5703125" style="14" bestFit="1" customWidth="1"/>
    <col min="1332" max="1332" width="6.42578125" style="14" bestFit="1" customWidth="1"/>
    <col min="1333" max="1333" width="7.5703125" style="14" bestFit="1" customWidth="1"/>
    <col min="1334" max="1334" width="5.85546875" style="14" bestFit="1" customWidth="1"/>
    <col min="1335" max="1335" width="7.140625" style="14" bestFit="1" customWidth="1"/>
    <col min="1336" max="1337" width="7" style="14" bestFit="1" customWidth="1"/>
    <col min="1338" max="1338" width="7.140625" style="14" bestFit="1" customWidth="1"/>
    <col min="1339" max="1339" width="7" style="14" bestFit="1" customWidth="1"/>
    <col min="1340" max="1340" width="5.85546875" style="14" bestFit="1" customWidth="1"/>
    <col min="1341" max="1341" width="7" style="14" bestFit="1" customWidth="1"/>
    <col min="1342" max="1342" width="7.140625" style="14" bestFit="1" customWidth="1"/>
    <col min="1343" max="1343" width="7" style="14" bestFit="1" customWidth="1"/>
    <col min="1344" max="1344" width="7.140625" style="14" bestFit="1" customWidth="1"/>
    <col min="1345" max="1346" width="7" style="14" bestFit="1" customWidth="1"/>
    <col min="1347" max="1347" width="7.140625" style="14" bestFit="1" customWidth="1"/>
    <col min="1348" max="1348" width="7" style="14" bestFit="1" customWidth="1"/>
    <col min="1349" max="1349" width="7.140625" style="14" bestFit="1" customWidth="1"/>
    <col min="1350" max="1351" width="7" style="14" bestFit="1" customWidth="1"/>
    <col min="1352" max="1352" width="7.42578125" style="14" bestFit="1" customWidth="1"/>
    <col min="1353" max="1353" width="7.5703125" style="14" bestFit="1" customWidth="1"/>
    <col min="1354" max="1354" width="6.28515625" style="14" bestFit="1" customWidth="1"/>
    <col min="1355" max="1355" width="7.42578125" style="14" bestFit="1" customWidth="1"/>
    <col min="1356" max="1356" width="6.28515625" style="14" bestFit="1" customWidth="1"/>
    <col min="1357" max="1358" width="7.42578125" style="14" bestFit="1" customWidth="1"/>
    <col min="1359" max="1359" width="7.5703125" style="14" bestFit="1" customWidth="1"/>
    <col min="1360" max="1360" width="6.28515625" style="14" bestFit="1" customWidth="1"/>
    <col min="1361" max="1361" width="7.42578125" style="14" bestFit="1" customWidth="1"/>
    <col min="1362" max="1362" width="7.5703125" style="14" bestFit="1" customWidth="1"/>
    <col min="1363" max="1363" width="6.85546875" style="14" bestFit="1" customWidth="1"/>
    <col min="1364" max="1364" width="7" style="14" bestFit="1" customWidth="1"/>
    <col min="1365" max="1370" width="6.28515625" style="14" bestFit="1" customWidth="1"/>
    <col min="1371" max="1371" width="7.42578125" style="14" bestFit="1" customWidth="1"/>
    <col min="1372" max="1372" width="7.5703125" style="14" bestFit="1" customWidth="1"/>
    <col min="1373" max="1373" width="7.28515625" style="14" bestFit="1" customWidth="1"/>
    <col min="1374" max="1374" width="6.28515625" style="14" bestFit="1" customWidth="1"/>
    <col min="1375" max="1375" width="7.42578125" style="14" bestFit="1" customWidth="1"/>
    <col min="1376" max="1377" width="7.5703125" style="14" bestFit="1" customWidth="1"/>
    <col min="1378" max="1378" width="6.28515625" style="14" bestFit="1" customWidth="1"/>
    <col min="1379" max="1379" width="7.42578125" style="14" bestFit="1" customWidth="1"/>
    <col min="1380" max="1380" width="7.5703125" style="14" bestFit="1" customWidth="1"/>
    <col min="1381" max="1381" width="7.28515625" style="14" bestFit="1" customWidth="1"/>
    <col min="1382" max="1382" width="7.5703125" style="14" bestFit="1" customWidth="1"/>
    <col min="1383" max="1383" width="7.42578125" style="14" bestFit="1" customWidth="1"/>
    <col min="1384" max="1384" width="6.28515625" style="14" bestFit="1" customWidth="1"/>
    <col min="1385" max="1385" width="7.42578125" style="14" bestFit="1" customWidth="1"/>
    <col min="1386" max="1386" width="7.5703125" style="14" bestFit="1" customWidth="1"/>
    <col min="1387" max="1387" width="6.28515625" style="14" bestFit="1" customWidth="1"/>
    <col min="1388" max="1388" width="7.42578125" style="14" bestFit="1" customWidth="1"/>
    <col min="1389" max="1389" width="6.28515625" style="14" bestFit="1" customWidth="1"/>
    <col min="1390" max="1390" width="7.42578125" style="14" bestFit="1" customWidth="1"/>
    <col min="1391" max="1391" width="7.5703125" style="14" bestFit="1" customWidth="1"/>
    <col min="1392" max="1392" width="7.28515625" style="14" bestFit="1" customWidth="1"/>
    <col min="1393" max="1395" width="7.42578125" style="14" bestFit="1" customWidth="1"/>
    <col min="1396" max="1396" width="7.5703125" style="14" bestFit="1" customWidth="1"/>
    <col min="1397" max="1425" width="6.28515625" style="14" bestFit="1" customWidth="1"/>
    <col min="1426" max="1426" width="7.42578125" style="14" bestFit="1" customWidth="1"/>
    <col min="1427" max="1427" width="7.5703125" style="14" bestFit="1" customWidth="1"/>
    <col min="1428" max="1428" width="7.28515625" style="14" bestFit="1" customWidth="1"/>
    <col min="1429" max="1430" width="6.28515625" style="14" bestFit="1" customWidth="1"/>
    <col min="1431" max="1431" width="7.42578125" style="14" bestFit="1" customWidth="1"/>
    <col min="1432" max="1432" width="7.5703125" style="14" bestFit="1" customWidth="1"/>
    <col min="1433" max="1433" width="7.28515625" style="14" bestFit="1" customWidth="1"/>
    <col min="1434" max="1434" width="7.5703125" style="14" bestFit="1" customWidth="1"/>
    <col min="1435" max="1436" width="6.28515625" style="14" bestFit="1" customWidth="1"/>
    <col min="1437" max="1437" width="7.5703125" style="14" bestFit="1" customWidth="1"/>
    <col min="1438" max="1438" width="6.28515625" style="14" bestFit="1" customWidth="1"/>
    <col min="1439" max="1440" width="7.5703125" style="14" bestFit="1" customWidth="1"/>
    <col min="1441" max="1441" width="6.28515625" style="14" bestFit="1" customWidth="1"/>
    <col min="1442" max="1443" width="7.5703125" style="14" bestFit="1" customWidth="1"/>
    <col min="1444" max="1444" width="6.28515625" style="14" bestFit="1" customWidth="1"/>
    <col min="1445" max="1446" width="7.5703125" style="14" bestFit="1" customWidth="1"/>
    <col min="1447" max="1447" width="6.28515625" style="14" bestFit="1" customWidth="1"/>
    <col min="1448" max="1449" width="7.5703125" style="14" bestFit="1" customWidth="1"/>
    <col min="1450" max="1450" width="6.28515625" style="14" bestFit="1" customWidth="1"/>
    <col min="1451" max="1452" width="7.5703125" style="14" bestFit="1" customWidth="1"/>
    <col min="1453" max="1453" width="6.28515625" style="14" bestFit="1" customWidth="1"/>
    <col min="1454" max="1455" width="7.5703125" style="14" bestFit="1" customWidth="1"/>
    <col min="1456" max="1456" width="6.28515625" style="14" bestFit="1" customWidth="1"/>
    <col min="1457" max="1458" width="7.5703125" style="14" bestFit="1" customWidth="1"/>
    <col min="1459" max="1459" width="6.28515625" style="14" bestFit="1" customWidth="1"/>
    <col min="1460" max="1461" width="7.5703125" style="14" bestFit="1" customWidth="1"/>
    <col min="1462" max="1462" width="6.28515625" style="14" bestFit="1" customWidth="1"/>
    <col min="1463" max="1464" width="7.5703125" style="14" bestFit="1" customWidth="1"/>
    <col min="1465" max="1465" width="6.28515625" style="14" bestFit="1" customWidth="1"/>
    <col min="1466" max="1467" width="7.5703125" style="14" bestFit="1" customWidth="1"/>
    <col min="1468" max="1473" width="6.28515625" style="14" bestFit="1" customWidth="1"/>
    <col min="1474" max="1474" width="7.5703125" style="14" bestFit="1" customWidth="1"/>
    <col min="1475" max="1475" width="6.28515625" style="14" bestFit="1" customWidth="1"/>
    <col min="1476" max="1476" width="7.5703125" style="14" bestFit="1" customWidth="1"/>
    <col min="1477" max="1477" width="6.28515625" style="14" bestFit="1" customWidth="1"/>
    <col min="1478" max="1479" width="7.5703125" style="14" bestFit="1" customWidth="1"/>
    <col min="1480" max="1480" width="6.28515625" style="14" bestFit="1" customWidth="1"/>
    <col min="1481" max="1482" width="7.5703125" style="14" bestFit="1" customWidth="1"/>
    <col min="1483" max="1485" width="6.28515625" style="14" bestFit="1" customWidth="1"/>
    <col min="1486" max="1487" width="7.5703125" style="14" bestFit="1" customWidth="1"/>
    <col min="1488" max="1488" width="6.28515625" style="14" bestFit="1" customWidth="1"/>
    <col min="1489" max="1490" width="7.5703125" style="14" bestFit="1" customWidth="1"/>
    <col min="1491" max="1491" width="6.28515625" style="14" bestFit="1" customWidth="1"/>
    <col min="1492" max="1493" width="7.5703125" style="14" bestFit="1" customWidth="1"/>
    <col min="1494" max="1494" width="6.28515625" style="14" bestFit="1" customWidth="1"/>
    <col min="1495" max="1496" width="7.5703125" style="14" bestFit="1" customWidth="1"/>
    <col min="1497" max="1497" width="6.28515625" style="14" bestFit="1" customWidth="1"/>
    <col min="1498" max="1499" width="7.5703125" style="14" bestFit="1" customWidth="1"/>
    <col min="1500" max="1500" width="6.28515625" style="14" bestFit="1" customWidth="1"/>
    <col min="1501" max="1502" width="7.5703125" style="14" bestFit="1" customWidth="1"/>
    <col min="1503" max="1503" width="6.28515625" style="14" bestFit="1" customWidth="1"/>
    <col min="1504" max="1505" width="7.5703125" style="14" bestFit="1" customWidth="1"/>
    <col min="1506" max="1506" width="6.28515625" style="14" bestFit="1" customWidth="1"/>
    <col min="1507" max="1508" width="7.5703125" style="14" bestFit="1" customWidth="1"/>
    <col min="1509" max="1509" width="6.28515625" style="14" bestFit="1" customWidth="1"/>
    <col min="1510" max="1511" width="7.5703125" style="14" bestFit="1" customWidth="1"/>
    <col min="1512" max="1512" width="6.28515625" style="14" bestFit="1" customWidth="1"/>
    <col min="1513" max="1514" width="7.5703125" style="14" bestFit="1" customWidth="1"/>
    <col min="1515" max="1515" width="6.28515625" style="14" bestFit="1" customWidth="1"/>
    <col min="1516" max="1517" width="7.5703125" style="14" bestFit="1" customWidth="1"/>
    <col min="1518" max="1518" width="6.28515625" style="14" bestFit="1" customWidth="1"/>
    <col min="1519" max="1520" width="7.5703125" style="14" bestFit="1" customWidth="1"/>
    <col min="1521" max="1521" width="6.28515625" style="14" bestFit="1" customWidth="1"/>
    <col min="1522" max="1523" width="7.5703125" style="14" bestFit="1" customWidth="1"/>
    <col min="1524" max="1524" width="6.28515625" style="14" bestFit="1" customWidth="1"/>
    <col min="1525" max="1526" width="7.5703125" style="14" bestFit="1" customWidth="1"/>
    <col min="1527" max="1527" width="6.28515625" style="14" bestFit="1" customWidth="1"/>
    <col min="1528" max="1529" width="7.5703125" style="14" bestFit="1" customWidth="1"/>
    <col min="1530" max="1530" width="6.28515625" style="14" bestFit="1" customWidth="1"/>
    <col min="1531" max="1532" width="7.5703125" style="14" bestFit="1" customWidth="1"/>
    <col min="1533" max="1533" width="6.28515625" style="14" bestFit="1" customWidth="1"/>
    <col min="1534" max="1535" width="7.5703125" style="14" bestFit="1" customWidth="1"/>
    <col min="1536" max="1536" width="6.28515625" style="14" bestFit="1" customWidth="1"/>
    <col min="1537" max="1538" width="7.5703125" style="14" bestFit="1" customWidth="1"/>
    <col min="1539" max="1539" width="6.28515625" style="14" bestFit="1" customWidth="1"/>
    <col min="1540" max="1541" width="7.5703125" style="14" bestFit="1" customWidth="1"/>
    <col min="1542" max="1546" width="6.28515625" style="14" bestFit="1" customWidth="1"/>
    <col min="1547" max="1548" width="7.5703125" style="14" bestFit="1" customWidth="1"/>
    <col min="1549" max="1549" width="6.28515625" style="14" bestFit="1" customWidth="1"/>
    <col min="1550" max="1551" width="7.5703125" style="14" bestFit="1" customWidth="1"/>
    <col min="1552" max="1552" width="6.28515625" style="14" bestFit="1" customWidth="1"/>
    <col min="1553" max="1554" width="7.5703125" style="14" bestFit="1" customWidth="1"/>
    <col min="1555" max="1555" width="6.28515625" style="14" bestFit="1" customWidth="1"/>
    <col min="1556" max="1557" width="7.5703125" style="14" bestFit="1" customWidth="1"/>
    <col min="1558" max="1558" width="6.28515625" style="14" bestFit="1" customWidth="1"/>
    <col min="1559" max="1560" width="7.5703125" style="14" bestFit="1" customWidth="1"/>
    <col min="1561" max="1561" width="6.28515625" style="14" bestFit="1" customWidth="1"/>
    <col min="1562" max="1563" width="7.5703125" style="14" bestFit="1" customWidth="1"/>
    <col min="1564" max="1564" width="6.28515625" style="14" bestFit="1" customWidth="1"/>
    <col min="1565" max="1566" width="7.5703125" style="14" bestFit="1" customWidth="1"/>
    <col min="1567" max="1567" width="6.28515625" style="14" bestFit="1" customWidth="1"/>
    <col min="1568" max="1569" width="7.5703125" style="14" bestFit="1" customWidth="1"/>
    <col min="1570" max="1570" width="6.28515625" style="14" bestFit="1" customWidth="1"/>
    <col min="1571" max="1572" width="7.5703125" style="14" bestFit="1" customWidth="1"/>
    <col min="1573" max="1573" width="6.28515625" style="14" bestFit="1" customWidth="1"/>
    <col min="1574" max="1575" width="7.5703125" style="14" bestFit="1" customWidth="1"/>
    <col min="1576" max="1576" width="6.28515625" style="14" bestFit="1" customWidth="1"/>
    <col min="1577" max="1578" width="7.5703125" style="14" bestFit="1" customWidth="1"/>
    <col min="1579" max="1579" width="6.28515625" style="14" bestFit="1" customWidth="1"/>
    <col min="1580" max="1581" width="7.5703125" style="14" bestFit="1" customWidth="1"/>
    <col min="1582" max="1582" width="6.28515625" style="14" bestFit="1" customWidth="1"/>
    <col min="1583" max="1584" width="7.5703125" style="14" bestFit="1" customWidth="1"/>
    <col min="1585" max="1585" width="6.28515625" style="14" bestFit="1" customWidth="1"/>
    <col min="1586" max="1587" width="7.5703125" style="14" bestFit="1" customWidth="1"/>
    <col min="1588" max="1588" width="6.28515625" style="14" bestFit="1" customWidth="1"/>
    <col min="1589" max="1590" width="7.5703125" style="14" bestFit="1" customWidth="1"/>
    <col min="1591" max="1591" width="6.28515625" style="14" bestFit="1" customWidth="1"/>
    <col min="1592" max="1593" width="7.5703125" style="14" bestFit="1" customWidth="1"/>
    <col min="1594" max="1594" width="6.28515625" style="14" bestFit="1" customWidth="1"/>
    <col min="1595" max="1596" width="7.5703125" style="14" bestFit="1" customWidth="1"/>
    <col min="1597" max="1597" width="6.28515625" style="14" bestFit="1" customWidth="1"/>
    <col min="1598" max="1599" width="7.5703125" style="14" bestFit="1" customWidth="1"/>
    <col min="1600" max="1603" width="6.28515625" style="14" bestFit="1" customWidth="1"/>
    <col min="1604" max="1605" width="7.5703125" style="14" bestFit="1" customWidth="1"/>
    <col min="1606" max="1606" width="6.28515625" style="14" bestFit="1" customWidth="1"/>
    <col min="1607" max="1608" width="7.5703125" style="14" bestFit="1" customWidth="1"/>
    <col min="1609" max="1609" width="6.28515625" style="14" bestFit="1" customWidth="1"/>
    <col min="1610" max="1611" width="7.5703125" style="14" bestFit="1" customWidth="1"/>
    <col min="1612" max="1612" width="6.28515625" style="14" bestFit="1" customWidth="1"/>
    <col min="1613" max="1614" width="7.5703125" style="14" bestFit="1" customWidth="1"/>
    <col min="1615" max="1615" width="6.28515625" style="14" bestFit="1" customWidth="1"/>
    <col min="1616" max="1617" width="7.5703125" style="14" bestFit="1" customWidth="1"/>
    <col min="1618" max="1618" width="6.28515625" style="14" bestFit="1" customWidth="1"/>
    <col min="1619" max="1620" width="7.5703125" style="14" bestFit="1" customWidth="1"/>
    <col min="1621" max="1621" width="6.28515625" style="14" bestFit="1" customWidth="1"/>
    <col min="1622" max="1623" width="7.5703125" style="14" bestFit="1" customWidth="1"/>
    <col min="1624" max="1624" width="6.28515625" style="14" bestFit="1" customWidth="1"/>
    <col min="1625" max="1626" width="7.5703125" style="14" bestFit="1" customWidth="1"/>
    <col min="1627" max="1627" width="6.28515625" style="14" bestFit="1" customWidth="1"/>
    <col min="1628" max="1629" width="7.5703125" style="14" bestFit="1" customWidth="1"/>
    <col min="1630" max="1630" width="6.28515625" style="14" bestFit="1" customWidth="1"/>
    <col min="1631" max="1632" width="7.5703125" style="14" bestFit="1" customWidth="1"/>
    <col min="1633" max="1633" width="6.28515625" style="14" bestFit="1" customWidth="1"/>
    <col min="1634" max="1635" width="7.5703125" style="14" bestFit="1" customWidth="1"/>
    <col min="1636" max="1636" width="6.28515625" style="14" bestFit="1" customWidth="1"/>
    <col min="1637" max="1638" width="7.5703125" style="14" bestFit="1" customWidth="1"/>
    <col min="1639" max="1639" width="6.28515625" style="14" bestFit="1" customWidth="1"/>
    <col min="1640" max="1641" width="7.5703125" style="14" bestFit="1" customWidth="1"/>
    <col min="1642" max="1642" width="6.28515625" style="14" bestFit="1" customWidth="1"/>
    <col min="1643" max="1644" width="7.5703125" style="14" bestFit="1" customWidth="1"/>
    <col min="1645" max="1645" width="6.28515625" style="14" bestFit="1" customWidth="1"/>
    <col min="1646" max="1647" width="7.5703125" style="14" bestFit="1" customWidth="1"/>
    <col min="1648" max="1648" width="6.28515625" style="14" bestFit="1" customWidth="1"/>
    <col min="1649" max="1650" width="7.5703125" style="14" bestFit="1" customWidth="1"/>
    <col min="1651" max="1651" width="6.28515625" style="14" bestFit="1" customWidth="1"/>
    <col min="1652" max="1653" width="7.5703125" style="14" bestFit="1" customWidth="1"/>
    <col min="1654" max="1654" width="6.28515625" style="14" bestFit="1" customWidth="1"/>
    <col min="1655" max="1656" width="7.5703125" style="14" bestFit="1" customWidth="1"/>
    <col min="1657" max="1660" width="6.28515625" style="14" bestFit="1" customWidth="1"/>
    <col min="1661" max="1662" width="7.5703125" style="14" bestFit="1" customWidth="1"/>
    <col min="1663" max="1663" width="6.28515625" style="14" bestFit="1" customWidth="1"/>
    <col min="1664" max="1665" width="7.5703125" style="14" bestFit="1" customWidth="1"/>
    <col min="1666" max="1666" width="6.28515625" style="14" bestFit="1" customWidth="1"/>
    <col min="1667" max="1668" width="7.5703125" style="14" bestFit="1" customWidth="1"/>
    <col min="1669" max="1669" width="6.28515625" style="14" bestFit="1" customWidth="1"/>
    <col min="1670" max="1671" width="7.5703125" style="14" bestFit="1" customWidth="1"/>
    <col min="1672" max="1672" width="6.28515625" style="14" bestFit="1" customWidth="1"/>
    <col min="1673" max="1674" width="7.5703125" style="14" bestFit="1" customWidth="1"/>
    <col min="1675" max="1675" width="6.28515625" style="14" bestFit="1" customWidth="1"/>
    <col min="1676" max="1677" width="7.5703125" style="14" bestFit="1" customWidth="1"/>
    <col min="1678" max="1678" width="6.28515625" style="14" bestFit="1" customWidth="1"/>
    <col min="1679" max="1680" width="7.5703125" style="14" bestFit="1" customWidth="1"/>
    <col min="1681" max="1681" width="6.28515625" style="14" bestFit="1" customWidth="1"/>
    <col min="1682" max="1683" width="7.5703125" style="14" bestFit="1" customWidth="1"/>
    <col min="1684" max="1684" width="6.28515625" style="14" bestFit="1" customWidth="1"/>
    <col min="1685" max="1686" width="7.5703125" style="14" bestFit="1" customWidth="1"/>
    <col min="1687" max="1687" width="6.28515625" style="14" bestFit="1" customWidth="1"/>
    <col min="1688" max="1689" width="7.5703125" style="14" bestFit="1" customWidth="1"/>
    <col min="1690" max="1690" width="6.28515625" style="14" bestFit="1" customWidth="1"/>
    <col min="1691" max="1692" width="7.5703125" style="14" bestFit="1" customWidth="1"/>
    <col min="1693" max="1693" width="6.28515625" style="14" bestFit="1" customWidth="1"/>
    <col min="1694" max="1695" width="7.5703125" style="14" bestFit="1" customWidth="1"/>
    <col min="1696" max="1696" width="6.28515625" style="14" bestFit="1" customWidth="1"/>
    <col min="1697" max="1698" width="7.5703125" style="14" bestFit="1" customWidth="1"/>
    <col min="1699" max="1699" width="6.28515625" style="14" bestFit="1" customWidth="1"/>
    <col min="1700" max="1701" width="7.5703125" style="14" bestFit="1" customWidth="1"/>
    <col min="1702" max="1702" width="6.28515625" style="14" bestFit="1" customWidth="1"/>
    <col min="1703" max="1704" width="7.5703125" style="14" bestFit="1" customWidth="1"/>
    <col min="1705" max="1705" width="6.28515625" style="14" bestFit="1" customWidth="1"/>
    <col min="1706" max="1707" width="7.5703125" style="14" bestFit="1" customWidth="1"/>
    <col min="1708" max="1708" width="6.28515625" style="14" bestFit="1" customWidth="1"/>
    <col min="1709" max="1710" width="7.5703125" style="14" bestFit="1" customWidth="1"/>
    <col min="1711" max="1711" width="6.28515625" style="14" bestFit="1" customWidth="1"/>
    <col min="1712" max="1713" width="7.5703125" style="14" bestFit="1" customWidth="1"/>
    <col min="1714" max="1719" width="6.28515625" style="14" bestFit="1" customWidth="1"/>
    <col min="1720" max="1720" width="7.42578125" style="14" bestFit="1" customWidth="1"/>
    <col min="1721" max="1721" width="6.28515625" style="14" bestFit="1" customWidth="1"/>
    <col min="1722" max="1722" width="7.42578125" style="14" bestFit="1" customWidth="1"/>
    <col min="1723" max="1723" width="7.85546875" style="14" bestFit="1" customWidth="1"/>
    <col min="1724" max="1724" width="9.140625" style="14"/>
    <col min="1725" max="1725" width="7.85546875" style="14" bestFit="1" customWidth="1"/>
    <col min="1726" max="1726" width="9.140625" style="14"/>
    <col min="1727" max="1728" width="7.5703125" style="14" bestFit="1" customWidth="1"/>
    <col min="1729" max="1729" width="16.5703125" style="14" bestFit="1" customWidth="1"/>
    <col min="1730" max="16384" width="9.140625" style="14"/>
  </cols>
  <sheetData>
    <row r="2" spans="2:27" s="4" customFormat="1" x14ac:dyDescent="0.2">
      <c r="B2" s="1"/>
      <c r="C2" s="2"/>
      <c r="D2" s="2"/>
      <c r="E2" s="2"/>
      <c r="F2" s="2"/>
      <c r="G2" s="2"/>
      <c r="H2" s="34">
        <v>0.187</v>
      </c>
      <c r="I2" s="3"/>
    </row>
    <row r="3" spans="2:27" s="4" customFormat="1" ht="63.75" x14ac:dyDescent="0.2">
      <c r="B3" s="1" t="s">
        <v>0</v>
      </c>
      <c r="C3" s="1" t="s">
        <v>3</v>
      </c>
      <c r="D3" s="1" t="s">
        <v>4</v>
      </c>
      <c r="E3" s="1" t="s">
        <v>5</v>
      </c>
      <c r="F3" s="1" t="s">
        <v>16</v>
      </c>
      <c r="G3" s="1" t="s">
        <v>6</v>
      </c>
      <c r="H3" s="1" t="s">
        <v>17</v>
      </c>
      <c r="I3" s="1" t="s">
        <v>7</v>
      </c>
      <c r="J3" s="1" t="s">
        <v>8</v>
      </c>
      <c r="K3" s="1" t="s">
        <v>9</v>
      </c>
      <c r="L3" s="1" t="s">
        <v>10</v>
      </c>
      <c r="M3" s="1" t="s">
        <v>11</v>
      </c>
      <c r="N3" s="1" t="s">
        <v>12</v>
      </c>
      <c r="O3" s="1" t="s">
        <v>13</v>
      </c>
      <c r="P3" s="1" t="s">
        <v>19</v>
      </c>
      <c r="Q3" s="5" t="s">
        <v>1</v>
      </c>
      <c r="S3" s="4" t="s">
        <v>18</v>
      </c>
      <c r="U3" s="6"/>
      <c r="V3" s="6"/>
      <c r="Y3" s="28"/>
    </row>
    <row r="4" spans="2:27" s="4" customFormat="1" x14ac:dyDescent="0.2">
      <c r="B4" s="7" t="s">
        <v>29</v>
      </c>
      <c r="C4" s="8" t="s">
        <v>14</v>
      </c>
      <c r="D4" s="8">
        <v>1</v>
      </c>
      <c r="E4" s="8">
        <v>18</v>
      </c>
      <c r="F4" s="7">
        <f t="shared" ref="F4:F5" si="0">D4*E4</f>
        <v>18</v>
      </c>
      <c r="G4" s="9">
        <f>20+133</f>
        <v>153</v>
      </c>
      <c r="H4" s="10">
        <f t="shared" ref="H4:H11" si="1">IF(C4="z",F4*(1+$H$2),F4)*G4/1000</f>
        <v>3.2689979999999998</v>
      </c>
      <c r="I4" s="11">
        <v>1500</v>
      </c>
      <c r="J4" s="33">
        <f t="shared" ref="J4:J14" si="2">H4*I4</f>
        <v>4903.4969999999994</v>
      </c>
      <c r="K4" s="12">
        <f t="shared" ref="K4:K12" si="3">T4*W4</f>
        <v>0</v>
      </c>
      <c r="L4" s="13">
        <f t="shared" ref="L4:L14" si="4">G4</f>
        <v>153</v>
      </c>
      <c r="M4" s="10">
        <f t="shared" ref="M4:M14" si="5">K4*L4/1000</f>
        <v>0</v>
      </c>
      <c r="N4" s="11">
        <f t="shared" ref="N4:N12" si="6">I4</f>
        <v>1500</v>
      </c>
      <c r="O4" s="11">
        <f t="shared" ref="O4:O5" si="7">M4*N4</f>
        <v>0</v>
      </c>
      <c r="P4" s="11">
        <f t="shared" ref="P4:P6" si="8">J4-O4</f>
        <v>4903.4969999999994</v>
      </c>
      <c r="Q4" s="5"/>
      <c r="U4" s="6"/>
      <c r="V4" s="6"/>
      <c r="Y4" s="28"/>
    </row>
    <row r="5" spans="2:27" s="4" customFormat="1" x14ac:dyDescent="0.2">
      <c r="B5" s="7" t="s">
        <v>32</v>
      </c>
      <c r="C5" s="8" t="s">
        <v>14</v>
      </c>
      <c r="D5" s="8">
        <v>1</v>
      </c>
      <c r="E5" s="8">
        <v>22</v>
      </c>
      <c r="F5" s="7">
        <f t="shared" si="0"/>
        <v>22</v>
      </c>
      <c r="G5" s="9">
        <v>46</v>
      </c>
      <c r="H5" s="10">
        <f t="shared" si="1"/>
        <v>1.2012440000000002</v>
      </c>
      <c r="I5" s="11">
        <v>1500</v>
      </c>
      <c r="J5" s="33">
        <f t="shared" si="2"/>
        <v>1801.8660000000002</v>
      </c>
      <c r="K5" s="12">
        <f t="shared" si="3"/>
        <v>0</v>
      </c>
      <c r="L5" s="13">
        <f t="shared" si="4"/>
        <v>46</v>
      </c>
      <c r="M5" s="10">
        <f t="shared" si="5"/>
        <v>0</v>
      </c>
      <c r="N5" s="11">
        <f t="shared" si="6"/>
        <v>1500</v>
      </c>
      <c r="O5" s="11">
        <f t="shared" si="7"/>
        <v>0</v>
      </c>
      <c r="P5" s="11">
        <f t="shared" si="8"/>
        <v>1801.8660000000002</v>
      </c>
      <c r="Q5" s="5"/>
      <c r="U5" s="6"/>
      <c r="V5" s="6"/>
      <c r="Y5" s="28"/>
    </row>
    <row r="6" spans="2:27" x14ac:dyDescent="0.2">
      <c r="B6" s="7" t="s">
        <v>25</v>
      </c>
      <c r="C6" s="8" t="s">
        <v>14</v>
      </c>
      <c r="D6" s="8">
        <v>1</v>
      </c>
      <c r="E6" s="8">
        <v>36</v>
      </c>
      <c r="F6" s="7">
        <f>D6*E6</f>
        <v>36</v>
      </c>
      <c r="G6" s="9">
        <f>9</f>
        <v>9</v>
      </c>
      <c r="H6" s="10">
        <f t="shared" si="1"/>
        <v>0.38458799999999999</v>
      </c>
      <c r="I6" s="11">
        <v>1500</v>
      </c>
      <c r="J6" s="33">
        <f t="shared" si="2"/>
        <v>576.88199999999995</v>
      </c>
      <c r="K6" s="12">
        <f t="shared" si="3"/>
        <v>0</v>
      </c>
      <c r="L6" s="13">
        <f t="shared" si="4"/>
        <v>9</v>
      </c>
      <c r="M6" s="10">
        <f t="shared" si="5"/>
        <v>0</v>
      </c>
      <c r="N6" s="11">
        <f t="shared" si="6"/>
        <v>1500</v>
      </c>
      <c r="O6" s="11">
        <f>M6*N6</f>
        <v>0</v>
      </c>
      <c r="P6" s="11">
        <f t="shared" si="8"/>
        <v>576.88199999999995</v>
      </c>
      <c r="Q6" s="9"/>
      <c r="U6" s="29"/>
      <c r="V6" s="29"/>
      <c r="X6" s="26"/>
      <c r="Y6" s="30"/>
      <c r="AA6" s="15"/>
    </row>
    <row r="7" spans="2:27" x14ac:dyDescent="0.2">
      <c r="B7" s="7" t="s">
        <v>33</v>
      </c>
      <c r="C7" s="8" t="s">
        <v>14</v>
      </c>
      <c r="D7" s="8">
        <v>1</v>
      </c>
      <c r="E7" s="8">
        <v>40</v>
      </c>
      <c r="F7" s="7">
        <f t="shared" ref="F7:F14" si="9">D7*E7</f>
        <v>40</v>
      </c>
      <c r="G7" s="9">
        <v>65</v>
      </c>
      <c r="H7" s="10">
        <f t="shared" si="1"/>
        <v>3.0862000000000003</v>
      </c>
      <c r="I7" s="11">
        <v>1500</v>
      </c>
      <c r="J7" s="33">
        <f t="shared" si="2"/>
        <v>4629.3</v>
      </c>
      <c r="K7" s="12">
        <f t="shared" si="3"/>
        <v>0</v>
      </c>
      <c r="L7" s="13">
        <f t="shared" si="4"/>
        <v>65</v>
      </c>
      <c r="M7" s="10">
        <f t="shared" si="5"/>
        <v>0</v>
      </c>
      <c r="N7" s="11">
        <f t="shared" si="6"/>
        <v>1500</v>
      </c>
      <c r="O7" s="11">
        <f t="shared" ref="O7:O13" si="10">M7*N7</f>
        <v>0</v>
      </c>
      <c r="P7" s="11">
        <f t="shared" ref="P7:P14" si="11">J7-O7</f>
        <v>4629.3</v>
      </c>
      <c r="Q7" s="9"/>
      <c r="U7" s="29"/>
      <c r="V7" s="29"/>
      <c r="X7" s="26"/>
      <c r="Y7" s="30"/>
      <c r="AA7" s="15"/>
    </row>
    <row r="8" spans="2:27" x14ac:dyDescent="0.2">
      <c r="B8" s="7" t="s">
        <v>26</v>
      </c>
      <c r="C8" s="8" t="s">
        <v>14</v>
      </c>
      <c r="D8" s="8">
        <v>1</v>
      </c>
      <c r="E8" s="8">
        <v>58</v>
      </c>
      <c r="F8" s="7">
        <f t="shared" si="9"/>
        <v>58</v>
      </c>
      <c r="G8" s="9">
        <v>36</v>
      </c>
      <c r="H8" s="10">
        <f t="shared" si="1"/>
        <v>2.478456</v>
      </c>
      <c r="I8" s="11">
        <v>1500</v>
      </c>
      <c r="J8" s="33">
        <f t="shared" si="2"/>
        <v>3717.6840000000002</v>
      </c>
      <c r="K8" s="12">
        <f t="shared" si="3"/>
        <v>0</v>
      </c>
      <c r="L8" s="13">
        <f t="shared" si="4"/>
        <v>36</v>
      </c>
      <c r="M8" s="10">
        <f t="shared" si="5"/>
        <v>0</v>
      </c>
      <c r="N8" s="11">
        <f t="shared" si="6"/>
        <v>1500</v>
      </c>
      <c r="O8" s="11">
        <f t="shared" si="10"/>
        <v>0</v>
      </c>
      <c r="P8" s="11">
        <f t="shared" si="11"/>
        <v>3717.6840000000002</v>
      </c>
      <c r="Q8" s="9"/>
      <c r="U8" s="29"/>
      <c r="V8" s="29"/>
      <c r="X8" s="26"/>
      <c r="Y8" s="30"/>
      <c r="AA8" s="15"/>
    </row>
    <row r="9" spans="2:27" x14ac:dyDescent="0.2">
      <c r="B9" s="7" t="s">
        <v>23</v>
      </c>
      <c r="C9" s="8" t="s">
        <v>14</v>
      </c>
      <c r="D9" s="8">
        <v>2</v>
      </c>
      <c r="E9" s="8">
        <v>18</v>
      </c>
      <c r="F9" s="7">
        <f t="shared" si="9"/>
        <v>36</v>
      </c>
      <c r="G9" s="9">
        <f>171+9+10</f>
        <v>190</v>
      </c>
      <c r="H9" s="10">
        <f t="shared" si="1"/>
        <v>8.1190800000000003</v>
      </c>
      <c r="I9" s="11">
        <v>1500</v>
      </c>
      <c r="J9" s="33">
        <f t="shared" si="2"/>
        <v>12178.62</v>
      </c>
      <c r="K9" s="12">
        <f t="shared" si="3"/>
        <v>0</v>
      </c>
      <c r="L9" s="13">
        <f t="shared" si="4"/>
        <v>190</v>
      </c>
      <c r="M9" s="10">
        <f t="shared" si="5"/>
        <v>0</v>
      </c>
      <c r="N9" s="11">
        <f t="shared" si="6"/>
        <v>1500</v>
      </c>
      <c r="O9" s="11">
        <f t="shared" si="10"/>
        <v>0</v>
      </c>
      <c r="P9" s="11">
        <f t="shared" si="11"/>
        <v>12178.62</v>
      </c>
      <c r="Q9" s="9"/>
      <c r="U9" s="29"/>
      <c r="V9" s="29"/>
      <c r="X9" s="26"/>
      <c r="Y9" s="30"/>
      <c r="AA9" s="15"/>
    </row>
    <row r="10" spans="2:27" x14ac:dyDescent="0.2">
      <c r="B10" s="7" t="s">
        <v>34</v>
      </c>
      <c r="C10" s="8" t="s">
        <v>14</v>
      </c>
      <c r="D10" s="8">
        <v>2</v>
      </c>
      <c r="E10" s="8">
        <v>26</v>
      </c>
      <c r="F10" s="7">
        <f t="shared" si="9"/>
        <v>52</v>
      </c>
      <c r="G10" s="9">
        <v>18</v>
      </c>
      <c r="H10" s="10">
        <f t="shared" si="1"/>
        <v>1.1110320000000002</v>
      </c>
      <c r="I10" s="11">
        <v>1500</v>
      </c>
      <c r="J10" s="33">
        <f t="shared" si="2"/>
        <v>1666.5480000000005</v>
      </c>
      <c r="K10" s="12">
        <f t="shared" si="3"/>
        <v>0</v>
      </c>
      <c r="L10" s="13">
        <f t="shared" si="4"/>
        <v>18</v>
      </c>
      <c r="M10" s="10">
        <f t="shared" si="5"/>
        <v>0</v>
      </c>
      <c r="N10" s="11">
        <f t="shared" si="6"/>
        <v>1500</v>
      </c>
      <c r="O10" s="11">
        <f t="shared" si="10"/>
        <v>0</v>
      </c>
      <c r="P10" s="11">
        <f t="shared" si="11"/>
        <v>1666.5480000000005</v>
      </c>
      <c r="Q10" s="9"/>
      <c r="U10" s="29"/>
      <c r="V10" s="29"/>
      <c r="X10" s="26"/>
      <c r="Y10" s="30"/>
      <c r="AA10" s="15"/>
    </row>
    <row r="11" spans="2:27" x14ac:dyDescent="0.2">
      <c r="B11" s="7" t="s">
        <v>20</v>
      </c>
      <c r="C11" s="8" t="s">
        <v>14</v>
      </c>
      <c r="D11" s="8">
        <v>2</v>
      </c>
      <c r="E11" s="8">
        <v>36</v>
      </c>
      <c r="F11" s="7">
        <f t="shared" si="9"/>
        <v>72</v>
      </c>
      <c r="G11" s="9">
        <f>7+132+57+12+6</f>
        <v>214</v>
      </c>
      <c r="H11" s="10">
        <f t="shared" si="1"/>
        <v>18.289296</v>
      </c>
      <c r="I11" s="11">
        <v>1500</v>
      </c>
      <c r="J11" s="33">
        <f t="shared" si="2"/>
        <v>27433.944</v>
      </c>
      <c r="K11" s="12">
        <f t="shared" si="3"/>
        <v>0</v>
      </c>
      <c r="L11" s="13">
        <f t="shared" si="4"/>
        <v>214</v>
      </c>
      <c r="M11" s="10">
        <f t="shared" si="5"/>
        <v>0</v>
      </c>
      <c r="N11" s="11">
        <f t="shared" si="6"/>
        <v>1500</v>
      </c>
      <c r="O11" s="11">
        <f t="shared" si="10"/>
        <v>0</v>
      </c>
      <c r="P11" s="11">
        <f t="shared" si="11"/>
        <v>27433.944</v>
      </c>
      <c r="Q11" s="9"/>
      <c r="U11" s="29"/>
      <c r="V11" s="29"/>
      <c r="X11" s="26"/>
      <c r="Y11" s="30"/>
      <c r="AA11" s="15"/>
    </row>
    <row r="12" spans="2:27" x14ac:dyDescent="0.2">
      <c r="B12" s="7" t="s">
        <v>28</v>
      </c>
      <c r="C12" s="8" t="s">
        <v>14</v>
      </c>
      <c r="D12" s="8">
        <v>3</v>
      </c>
      <c r="E12" s="8">
        <v>36</v>
      </c>
      <c r="F12" s="7">
        <f t="shared" si="9"/>
        <v>108</v>
      </c>
      <c r="G12" s="9">
        <v>20</v>
      </c>
      <c r="H12" s="10">
        <f>IF(C12="z",F12*(1+$H$2),F12)*G12/1000</f>
        <v>2.56392</v>
      </c>
      <c r="I12" s="11">
        <v>1500</v>
      </c>
      <c r="J12" s="33">
        <f>H12*I12</f>
        <v>3845.88</v>
      </c>
      <c r="K12" s="12">
        <f t="shared" si="3"/>
        <v>0</v>
      </c>
      <c r="L12" s="13">
        <f t="shared" si="4"/>
        <v>20</v>
      </c>
      <c r="M12" s="10">
        <f t="shared" si="5"/>
        <v>0</v>
      </c>
      <c r="N12" s="11">
        <f t="shared" si="6"/>
        <v>1500</v>
      </c>
      <c r="O12" s="11">
        <f t="shared" si="10"/>
        <v>0</v>
      </c>
      <c r="P12" s="11">
        <f t="shared" si="11"/>
        <v>3845.88</v>
      </c>
      <c r="Q12" s="9"/>
      <c r="U12" s="29"/>
      <c r="V12" s="29"/>
      <c r="X12" s="26"/>
      <c r="Y12" s="30"/>
      <c r="AA12" s="15"/>
    </row>
    <row r="13" spans="2:27" x14ac:dyDescent="0.2">
      <c r="B13" s="7" t="s">
        <v>21</v>
      </c>
      <c r="C13" s="8" t="s">
        <v>14</v>
      </c>
      <c r="D13" s="8">
        <v>4</v>
      </c>
      <c r="E13" s="8">
        <v>18</v>
      </c>
      <c r="F13" s="7">
        <f t="shared" si="9"/>
        <v>72</v>
      </c>
      <c r="G13" s="9">
        <f>23+16</f>
        <v>39</v>
      </c>
      <c r="H13" s="10">
        <f t="shared" ref="H13:H14" si="12">IF(C13="z",F13*(1+$H$2),F13)*G13/1000</f>
        <v>3.3330959999999998</v>
      </c>
      <c r="I13" s="11">
        <v>1500</v>
      </c>
      <c r="J13" s="33">
        <f t="shared" si="2"/>
        <v>4999.6439999999993</v>
      </c>
      <c r="K13" s="12">
        <f>T13*W13</f>
        <v>0</v>
      </c>
      <c r="L13" s="13">
        <f t="shared" si="4"/>
        <v>39</v>
      </c>
      <c r="M13" s="10">
        <f t="shared" si="5"/>
        <v>0</v>
      </c>
      <c r="N13" s="11">
        <f t="shared" ref="N13:N14" si="13">I13</f>
        <v>1500</v>
      </c>
      <c r="O13" s="11">
        <f t="shared" si="10"/>
        <v>0</v>
      </c>
      <c r="P13" s="11">
        <f t="shared" si="11"/>
        <v>4999.6439999999993</v>
      </c>
      <c r="Q13" s="9"/>
      <c r="U13" s="29"/>
      <c r="V13" s="29"/>
      <c r="X13" s="26"/>
      <c r="Y13" s="30"/>
      <c r="AA13" s="15"/>
    </row>
    <row r="14" spans="2:27" x14ac:dyDescent="0.2">
      <c r="B14" s="7" t="s">
        <v>22</v>
      </c>
      <c r="C14" s="8" t="s">
        <v>15</v>
      </c>
      <c r="D14" s="8">
        <v>1</v>
      </c>
      <c r="E14" s="8">
        <v>60</v>
      </c>
      <c r="F14" s="7">
        <f t="shared" si="9"/>
        <v>60</v>
      </c>
      <c r="G14" s="9">
        <v>6</v>
      </c>
      <c r="H14" s="10">
        <f t="shared" si="12"/>
        <v>0.36</v>
      </c>
      <c r="I14" s="11">
        <v>1500</v>
      </c>
      <c r="J14" s="33">
        <f t="shared" si="2"/>
        <v>540</v>
      </c>
      <c r="K14" s="12">
        <f t="shared" ref="K14" si="14">T14*W14</f>
        <v>0</v>
      </c>
      <c r="L14" s="13">
        <f t="shared" si="4"/>
        <v>6</v>
      </c>
      <c r="M14" s="10">
        <f t="shared" si="5"/>
        <v>0</v>
      </c>
      <c r="N14" s="11">
        <f t="shared" si="13"/>
        <v>1500</v>
      </c>
      <c r="O14" s="11">
        <f t="shared" ref="O14" si="15">M14*N14</f>
        <v>0</v>
      </c>
      <c r="P14" s="11">
        <f t="shared" si="11"/>
        <v>540</v>
      </c>
      <c r="Q14" s="9"/>
      <c r="U14" s="29"/>
      <c r="V14" s="29"/>
      <c r="X14" s="26"/>
      <c r="Y14" s="30"/>
      <c r="AA14" s="15"/>
    </row>
    <row r="15" spans="2:27" x14ac:dyDescent="0.2">
      <c r="B15" s="16" t="s">
        <v>2</v>
      </c>
      <c r="C15" s="17"/>
      <c r="D15" s="17"/>
      <c r="E15" s="17"/>
      <c r="F15" s="17"/>
      <c r="G15" s="18">
        <f>SUM(G4:G14)</f>
        <v>796</v>
      </c>
      <c r="H15" s="19">
        <f>SUM(H4:H14)</f>
        <v>44.195910000000005</v>
      </c>
      <c r="I15" s="17"/>
      <c r="J15" s="20">
        <f>SUM(J4:J14)</f>
        <v>66293.864999999991</v>
      </c>
      <c r="K15" s="17"/>
      <c r="L15" s="21">
        <f>SUM(L4:L14)</f>
        <v>796</v>
      </c>
      <c r="M15" s="20">
        <f>SUM(M4:M14)</f>
        <v>0</v>
      </c>
      <c r="N15" s="17"/>
      <c r="O15" s="20">
        <f>SUM(O4:O14)</f>
        <v>0</v>
      </c>
      <c r="P15" s="20">
        <f>J15-O15</f>
        <v>66293.864999999991</v>
      </c>
      <c r="Q15" s="18"/>
      <c r="V15" s="29"/>
      <c r="Y15" s="31"/>
      <c r="AA15" s="27"/>
    </row>
    <row r="16" spans="2:27" x14ac:dyDescent="0.2">
      <c r="B16" s="22"/>
      <c r="G16" s="23"/>
      <c r="H16" s="23"/>
      <c r="Q16" s="24"/>
    </row>
    <row r="17" spans="2:17" x14ac:dyDescent="0.2">
      <c r="B17" s="22"/>
      <c r="G17" s="24"/>
      <c r="J17" s="25"/>
      <c r="Q17" s="24"/>
    </row>
  </sheetData>
  <autoFilter ref="S2:S35" xr:uid="{00000000-0009-0000-0000-000001000000}"/>
  <pageMargins left="0.7" right="0.7" top="0.78740157499999996" bottom="0.78740157499999996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491992-AB36-4C2C-AB0F-AFA8C7FDA0C5}">
  <dimension ref="B2:AA17"/>
  <sheetViews>
    <sheetView zoomScaleNormal="100" workbookViewId="0">
      <pane ySplit="3" topLeftCell="A4" activePane="bottomLeft" state="frozen"/>
      <selection pane="bottomLeft" activeCell="H28" sqref="H28"/>
    </sheetView>
  </sheetViews>
  <sheetFormatPr defaultColWidth="9.140625" defaultRowHeight="12.75" x14ac:dyDescent="0.2"/>
  <cols>
    <col min="1" max="1" width="4.28515625" style="14" customWidth="1"/>
    <col min="2" max="2" width="22.42578125" style="14" customWidth="1"/>
    <col min="3" max="16" width="14.7109375" style="14" customWidth="1"/>
    <col min="17" max="17" width="18.28515625" style="14" customWidth="1"/>
    <col min="18" max="18" width="5.28515625" style="14" customWidth="1"/>
    <col min="19" max="19" width="28.7109375" style="14" customWidth="1"/>
    <col min="20" max="20" width="6.28515625" style="14" bestFit="1" customWidth="1"/>
    <col min="21" max="21" width="12.28515625" style="14" bestFit="1" customWidth="1"/>
    <col min="22" max="22" width="10.7109375" style="14" bestFit="1" customWidth="1"/>
    <col min="23" max="23" width="9.5703125" style="14" customWidth="1"/>
    <col min="24" max="24" width="5.28515625" style="14" customWidth="1"/>
    <col min="25" max="25" width="12.28515625" style="14" bestFit="1" customWidth="1"/>
    <col min="26" max="26" width="5.28515625" style="14" customWidth="1"/>
    <col min="27" max="27" width="13.42578125" style="14" bestFit="1" customWidth="1"/>
    <col min="28" max="335" width="5.28515625" style="14" customWidth="1"/>
    <col min="336" max="337" width="6.42578125" style="14" customWidth="1"/>
    <col min="338" max="338" width="6.42578125" style="14" bestFit="1" customWidth="1"/>
    <col min="339" max="340" width="6.42578125" style="14" customWidth="1"/>
    <col min="341" max="341" width="6.42578125" style="14" bestFit="1" customWidth="1"/>
    <col min="342" max="343" width="6.42578125" style="14" customWidth="1"/>
    <col min="344" max="344" width="6.42578125" style="14" bestFit="1" customWidth="1"/>
    <col min="345" max="348" width="6.42578125" style="14" customWidth="1"/>
    <col min="349" max="352" width="6.42578125" style="14" bestFit="1" customWidth="1"/>
    <col min="353" max="359" width="6.42578125" style="14" customWidth="1"/>
    <col min="360" max="360" width="6.42578125" style="14" bestFit="1" customWidth="1"/>
    <col min="361" max="369" width="6.42578125" style="14" customWidth="1"/>
    <col min="370" max="370" width="6.42578125" style="14" bestFit="1" customWidth="1"/>
    <col min="371" max="377" width="6.42578125" style="14" customWidth="1"/>
    <col min="378" max="378" width="6.42578125" style="14" bestFit="1" customWidth="1"/>
    <col min="379" max="380" width="6.42578125" style="14" customWidth="1"/>
    <col min="381" max="381" width="6.42578125" style="14" bestFit="1" customWidth="1"/>
    <col min="382" max="390" width="6.42578125" style="14" customWidth="1"/>
    <col min="391" max="391" width="6.42578125" style="14" bestFit="1" customWidth="1"/>
    <col min="392" max="392" width="6.42578125" style="14" customWidth="1"/>
    <col min="393" max="393" width="6.42578125" style="14" bestFit="1" customWidth="1"/>
    <col min="394" max="394" width="6.42578125" style="14" customWidth="1"/>
    <col min="395" max="399" width="6.42578125" style="14" bestFit="1" customWidth="1"/>
    <col min="400" max="400" width="6.42578125" style="14" customWidth="1"/>
    <col min="401" max="401" width="6.42578125" style="14" bestFit="1" customWidth="1"/>
    <col min="402" max="403" width="6.42578125" style="14" customWidth="1"/>
    <col min="404" max="404" width="6.42578125" style="14" bestFit="1" customWidth="1"/>
    <col min="405" max="407" width="6.42578125" style="14" customWidth="1"/>
    <col min="408" max="408" width="6.42578125" style="14" bestFit="1" customWidth="1"/>
    <col min="409" max="411" width="6.42578125" style="14" customWidth="1"/>
    <col min="412" max="412" width="6.42578125" style="14" bestFit="1" customWidth="1"/>
    <col min="413" max="414" width="6.42578125" style="14" customWidth="1"/>
    <col min="415" max="415" width="6.42578125" style="14" bestFit="1" customWidth="1"/>
    <col min="416" max="416" width="6.42578125" style="14" customWidth="1"/>
    <col min="417" max="418" width="6.42578125" style="14" bestFit="1" customWidth="1"/>
    <col min="419" max="424" width="6.42578125" style="14" customWidth="1"/>
    <col min="425" max="428" width="6.42578125" style="14" bestFit="1" customWidth="1"/>
    <col min="429" max="430" width="6.42578125" style="14" customWidth="1"/>
    <col min="431" max="431" width="6.42578125" style="14" bestFit="1" customWidth="1"/>
    <col min="432" max="433" width="6.42578125" style="14" customWidth="1"/>
    <col min="434" max="434" width="6.42578125" style="14" bestFit="1" customWidth="1"/>
    <col min="435" max="436" width="6.42578125" style="14" customWidth="1"/>
    <col min="437" max="437" width="6.42578125" style="14" bestFit="1" customWidth="1"/>
    <col min="438" max="439" width="6.42578125" style="14" customWidth="1"/>
    <col min="440" max="440" width="6.42578125" style="14" bestFit="1" customWidth="1"/>
    <col min="441" max="441" width="6.42578125" style="14" customWidth="1"/>
    <col min="442" max="442" width="6.42578125" style="14" bestFit="1" customWidth="1"/>
    <col min="443" max="445" width="6.42578125" style="14" customWidth="1"/>
    <col min="446" max="446" width="6.42578125" style="14" bestFit="1" customWidth="1"/>
    <col min="447" max="448" width="6.42578125" style="14" customWidth="1"/>
    <col min="449" max="450" width="6.42578125" style="14" bestFit="1" customWidth="1"/>
    <col min="451" max="451" width="6.42578125" style="14" customWidth="1"/>
    <col min="452" max="452" width="6.42578125" style="14" bestFit="1" customWidth="1"/>
    <col min="453" max="453" width="6.42578125" style="14" customWidth="1"/>
    <col min="454" max="454" width="6.42578125" style="14" bestFit="1" customWidth="1"/>
    <col min="455" max="455" width="6.42578125" style="14" customWidth="1"/>
    <col min="456" max="456" width="6.42578125" style="14" bestFit="1" customWidth="1"/>
    <col min="457" max="458" width="6.42578125" style="14" customWidth="1"/>
    <col min="459" max="461" width="6.42578125" style="14" bestFit="1" customWidth="1"/>
    <col min="462" max="462" width="6.42578125" style="14" customWidth="1"/>
    <col min="463" max="463" width="6.42578125" style="14" bestFit="1" customWidth="1"/>
    <col min="464" max="465" width="6.42578125" style="14" customWidth="1"/>
    <col min="466" max="466" width="6.42578125" style="14" bestFit="1" customWidth="1"/>
    <col min="467" max="468" width="6.42578125" style="14" customWidth="1"/>
    <col min="469" max="469" width="6.42578125" style="14" bestFit="1" customWidth="1"/>
    <col min="470" max="471" width="6.42578125" style="14" customWidth="1"/>
    <col min="472" max="472" width="6.42578125" style="14" bestFit="1" customWidth="1"/>
    <col min="473" max="474" width="6.42578125" style="14" customWidth="1"/>
    <col min="475" max="475" width="6.42578125" style="14" bestFit="1" customWidth="1"/>
    <col min="476" max="477" width="6.42578125" style="14" customWidth="1"/>
    <col min="478" max="478" width="6.42578125" style="14" bestFit="1" customWidth="1"/>
    <col min="479" max="480" width="6.42578125" style="14" customWidth="1"/>
    <col min="481" max="481" width="6.42578125" style="14" bestFit="1" customWidth="1"/>
    <col min="482" max="482" width="6.42578125" style="14" customWidth="1"/>
    <col min="483" max="484" width="6.42578125" style="14" bestFit="1" customWidth="1"/>
    <col min="485" max="485" width="6.42578125" style="14" customWidth="1"/>
    <col min="486" max="487" width="6.42578125" style="14" bestFit="1" customWidth="1"/>
    <col min="488" max="488" width="6.42578125" style="14" customWidth="1"/>
    <col min="489" max="489" width="6.42578125" style="14" bestFit="1" customWidth="1"/>
    <col min="490" max="490" width="6.42578125" style="14" customWidth="1"/>
    <col min="491" max="491" width="6.42578125" style="14" bestFit="1" customWidth="1"/>
    <col min="492" max="492" width="6.42578125" style="14" customWidth="1"/>
    <col min="493" max="493" width="6.42578125" style="14" bestFit="1" customWidth="1"/>
    <col min="494" max="494" width="6.42578125" style="14" customWidth="1"/>
    <col min="495" max="497" width="6.42578125" style="14" bestFit="1" customWidth="1"/>
    <col min="498" max="498" width="6.42578125" style="14" customWidth="1"/>
    <col min="499" max="501" width="6.42578125" style="14" bestFit="1" customWidth="1"/>
    <col min="502" max="503" width="6.42578125" style="14" customWidth="1"/>
    <col min="504" max="506" width="6.42578125" style="14" bestFit="1" customWidth="1"/>
    <col min="507" max="507" width="6.42578125" style="14" customWidth="1"/>
    <col min="508" max="514" width="6.42578125" style="14" bestFit="1" customWidth="1"/>
    <col min="515" max="515" width="6.42578125" style="14" customWidth="1"/>
    <col min="516" max="521" width="6.42578125" style="14" bestFit="1" customWidth="1"/>
    <col min="522" max="526" width="6.42578125" style="14" customWidth="1"/>
    <col min="527" max="527" width="6.42578125" style="14" bestFit="1" customWidth="1"/>
    <col min="528" max="529" width="6.42578125" style="14" customWidth="1"/>
    <col min="530" max="531" width="6.42578125" style="14" bestFit="1" customWidth="1"/>
    <col min="532" max="544" width="6.42578125" style="14" customWidth="1"/>
    <col min="545" max="545" width="6.42578125" style="14" bestFit="1" customWidth="1"/>
    <col min="546" max="558" width="6.42578125" style="14" customWidth="1"/>
    <col min="559" max="559" width="6.42578125" style="14" bestFit="1" customWidth="1"/>
    <col min="560" max="564" width="6.42578125" style="14" customWidth="1"/>
    <col min="565" max="565" width="6.42578125" style="14" bestFit="1" customWidth="1"/>
    <col min="566" max="584" width="6.42578125" style="14" customWidth="1"/>
    <col min="585" max="587" width="6.42578125" style="14" bestFit="1" customWidth="1"/>
    <col min="588" max="589" width="6.42578125" style="14" customWidth="1"/>
    <col min="590" max="590" width="6.42578125" style="14" bestFit="1" customWidth="1"/>
    <col min="591" max="591" width="6.42578125" style="14" customWidth="1"/>
    <col min="592" max="592" width="6.42578125" style="14" bestFit="1" customWidth="1"/>
    <col min="593" max="593" width="6.42578125" style="14" customWidth="1"/>
    <col min="594" max="594" width="6.42578125" style="14" bestFit="1" customWidth="1"/>
    <col min="595" max="595" width="6.42578125" style="14" customWidth="1"/>
    <col min="596" max="596" width="6.42578125" style="14" bestFit="1" customWidth="1"/>
    <col min="597" max="597" width="6.42578125" style="14" customWidth="1"/>
    <col min="598" max="598" width="6.42578125" style="14" bestFit="1" customWidth="1"/>
    <col min="599" max="599" width="6.42578125" style="14" customWidth="1"/>
    <col min="600" max="600" width="6.42578125" style="14" bestFit="1" customWidth="1"/>
    <col min="601" max="601" width="6.42578125" style="14" customWidth="1"/>
    <col min="602" max="602" width="6.42578125" style="14" bestFit="1" customWidth="1"/>
    <col min="603" max="603" width="6.42578125" style="14" customWidth="1"/>
    <col min="604" max="604" width="6.42578125" style="14" bestFit="1" customWidth="1"/>
    <col min="605" max="606" width="6.42578125" style="14" customWidth="1"/>
    <col min="607" max="607" width="6.42578125" style="14" bestFit="1" customWidth="1"/>
    <col min="608" max="609" width="6.42578125" style="14" customWidth="1"/>
    <col min="610" max="610" width="6.42578125" style="14" bestFit="1" customWidth="1"/>
    <col min="611" max="611" width="6.42578125" style="14" customWidth="1"/>
    <col min="612" max="612" width="6.42578125" style="14" bestFit="1" customWidth="1"/>
    <col min="613" max="614" width="6.42578125" style="14" customWidth="1"/>
    <col min="615" max="615" width="6.42578125" style="14" bestFit="1" customWidth="1"/>
    <col min="616" max="617" width="6.42578125" style="14" customWidth="1"/>
    <col min="618" max="618" width="6.42578125" style="14" bestFit="1" customWidth="1"/>
    <col min="619" max="626" width="6.42578125" style="14" customWidth="1"/>
    <col min="627" max="627" width="6.42578125" style="14" bestFit="1" customWidth="1"/>
    <col min="628" max="629" width="6.42578125" style="14" customWidth="1"/>
    <col min="630" max="630" width="6.42578125" style="14" bestFit="1" customWidth="1"/>
    <col min="631" max="631" width="6.42578125" style="14" customWidth="1"/>
    <col min="632" max="632" width="6.42578125" style="14" bestFit="1" customWidth="1"/>
    <col min="633" max="633" width="6.42578125" style="14" customWidth="1"/>
    <col min="634" max="634" width="6.42578125" style="14" bestFit="1" customWidth="1"/>
    <col min="635" max="635" width="6.42578125" style="14" customWidth="1"/>
    <col min="636" max="636" width="6.42578125" style="14" bestFit="1" customWidth="1"/>
    <col min="637" max="637" width="6.42578125" style="14" customWidth="1"/>
    <col min="638" max="638" width="6.42578125" style="14" bestFit="1" customWidth="1"/>
    <col min="639" max="639" width="6.42578125" style="14" customWidth="1"/>
    <col min="640" max="640" width="6.42578125" style="14" bestFit="1" customWidth="1"/>
    <col min="641" max="642" width="6.42578125" style="14" customWidth="1"/>
    <col min="643" max="643" width="6.42578125" style="14" bestFit="1" customWidth="1"/>
    <col min="644" max="645" width="6.42578125" style="14" customWidth="1"/>
    <col min="646" max="646" width="6.42578125" style="14" bestFit="1" customWidth="1"/>
    <col min="647" max="647" width="6.42578125" style="14" customWidth="1"/>
    <col min="648" max="648" width="6.42578125" style="14" bestFit="1" customWidth="1"/>
    <col min="649" max="650" width="6.42578125" style="14" customWidth="1"/>
    <col min="651" max="651" width="6.42578125" style="14" bestFit="1" customWidth="1"/>
    <col min="652" max="656" width="6.42578125" style="14" customWidth="1"/>
    <col min="657" max="660" width="6.42578125" style="14" bestFit="1" customWidth="1"/>
    <col min="661" max="664" width="6.42578125" style="14" customWidth="1"/>
    <col min="665" max="665" width="6.42578125" style="14" bestFit="1" customWidth="1"/>
    <col min="666" max="666" width="6.42578125" style="14" customWidth="1"/>
    <col min="667" max="667" width="6.42578125" style="14" bestFit="1" customWidth="1"/>
    <col min="668" max="668" width="6.42578125" style="14" customWidth="1"/>
    <col min="669" max="669" width="6.42578125" style="14" bestFit="1" customWidth="1"/>
    <col min="670" max="670" width="6.42578125" style="14" customWidth="1"/>
    <col min="671" max="671" width="6.42578125" style="14" bestFit="1" customWidth="1"/>
    <col min="672" max="672" width="6.42578125" style="14" customWidth="1"/>
    <col min="673" max="673" width="6.42578125" style="14" bestFit="1" customWidth="1"/>
    <col min="674" max="674" width="6.42578125" style="14" customWidth="1"/>
    <col min="675" max="675" width="6.42578125" style="14" bestFit="1" customWidth="1"/>
    <col min="676" max="676" width="6.42578125" style="14" customWidth="1"/>
    <col min="677" max="677" width="6.42578125" style="14" bestFit="1" customWidth="1"/>
    <col min="678" max="679" width="6.42578125" style="14" customWidth="1"/>
    <col min="680" max="680" width="6.42578125" style="14" bestFit="1" customWidth="1"/>
    <col min="681" max="682" width="6.42578125" style="14" customWidth="1"/>
    <col min="683" max="683" width="6.42578125" style="14" bestFit="1" customWidth="1"/>
    <col min="684" max="684" width="6.42578125" style="14" customWidth="1"/>
    <col min="685" max="685" width="6.42578125" style="14" bestFit="1" customWidth="1"/>
    <col min="686" max="686" width="6.42578125" style="14" customWidth="1"/>
    <col min="687" max="687" width="6.42578125" style="14" bestFit="1" customWidth="1"/>
    <col min="688" max="688" width="6.42578125" style="14" customWidth="1"/>
    <col min="689" max="689" width="6.42578125" style="14" bestFit="1" customWidth="1"/>
    <col min="690" max="691" width="6.42578125" style="14" customWidth="1"/>
    <col min="692" max="692" width="6.42578125" style="14" bestFit="1" customWidth="1"/>
    <col min="693" max="696" width="6.42578125" style="14" customWidth="1"/>
    <col min="697" max="697" width="6.42578125" style="14" bestFit="1" customWidth="1"/>
    <col min="698" max="698" width="6.42578125" style="14" customWidth="1"/>
    <col min="699" max="699" width="6.42578125" style="14" bestFit="1" customWidth="1"/>
    <col min="700" max="700" width="6.42578125" style="14" customWidth="1"/>
    <col min="701" max="701" width="6.42578125" style="14" bestFit="1" customWidth="1"/>
    <col min="702" max="702" width="6.42578125" style="14" customWidth="1"/>
    <col min="703" max="703" width="6.42578125" style="14" bestFit="1" customWidth="1"/>
    <col min="704" max="704" width="6.42578125" style="14" customWidth="1"/>
    <col min="705" max="705" width="6.42578125" style="14" bestFit="1" customWidth="1"/>
    <col min="706" max="706" width="6.42578125" style="14" customWidth="1"/>
    <col min="707" max="707" width="6.42578125" style="14" bestFit="1" customWidth="1"/>
    <col min="708" max="708" width="6.42578125" style="14" customWidth="1"/>
    <col min="709" max="709" width="6.42578125" style="14" bestFit="1" customWidth="1"/>
    <col min="710" max="711" width="6.42578125" style="14" customWidth="1"/>
    <col min="712" max="712" width="6.42578125" style="14" bestFit="1" customWidth="1"/>
    <col min="713" max="714" width="6.42578125" style="14" customWidth="1"/>
    <col min="715" max="715" width="6.42578125" style="14" bestFit="1" customWidth="1"/>
    <col min="716" max="716" width="6.42578125" style="14" customWidth="1"/>
    <col min="717" max="717" width="6.42578125" style="14" bestFit="1" customWidth="1"/>
    <col min="718" max="718" width="6.42578125" style="14" customWidth="1"/>
    <col min="719" max="719" width="6.42578125" style="14" bestFit="1" customWidth="1"/>
    <col min="720" max="720" width="6.42578125" style="14" customWidth="1"/>
    <col min="721" max="721" width="6.42578125" style="14" bestFit="1" customWidth="1"/>
    <col min="722" max="722" width="6.42578125" style="14" customWidth="1"/>
    <col min="723" max="723" width="6.42578125" style="14" bestFit="1" customWidth="1"/>
    <col min="724" max="724" width="6.42578125" style="14" customWidth="1"/>
    <col min="725" max="725" width="6.42578125" style="14" bestFit="1" customWidth="1"/>
    <col min="726" max="752" width="7.5703125" style="14" bestFit="1" customWidth="1"/>
    <col min="753" max="753" width="15" style="14" bestFit="1" customWidth="1"/>
    <col min="754" max="754" width="6.28515625" style="14" bestFit="1" customWidth="1"/>
    <col min="755" max="755" width="7.42578125" style="14" bestFit="1" customWidth="1"/>
    <col min="756" max="756" width="7.5703125" style="14" bestFit="1" customWidth="1"/>
    <col min="757" max="757" width="6.28515625" style="14" bestFit="1" customWidth="1"/>
    <col min="758" max="758" width="7.42578125" style="14" bestFit="1" customWidth="1"/>
    <col min="759" max="759" width="7.5703125" style="14" bestFit="1" customWidth="1"/>
    <col min="760" max="760" width="6.28515625" style="14" bestFit="1" customWidth="1"/>
    <col min="761" max="761" width="7.42578125" style="14" bestFit="1" customWidth="1"/>
    <col min="762" max="762" width="6.28515625" style="14" bestFit="1" customWidth="1"/>
    <col min="763" max="763" width="7.42578125" style="14" bestFit="1" customWidth="1"/>
    <col min="764" max="764" width="6.28515625" style="14" bestFit="1" customWidth="1"/>
    <col min="765" max="765" width="7.42578125" style="14" bestFit="1" customWidth="1"/>
    <col min="766" max="766" width="6.28515625" style="14" bestFit="1" customWidth="1"/>
    <col min="767" max="767" width="7.42578125" style="14" bestFit="1" customWidth="1"/>
    <col min="768" max="768" width="6.28515625" style="14" bestFit="1" customWidth="1"/>
    <col min="769" max="769" width="7.42578125" style="14" bestFit="1" customWidth="1"/>
    <col min="770" max="770" width="7.5703125" style="14" bestFit="1" customWidth="1"/>
    <col min="771" max="771" width="6.28515625" style="14" bestFit="1" customWidth="1"/>
    <col min="772" max="772" width="7.42578125" style="14" bestFit="1" customWidth="1"/>
    <col min="773" max="773" width="7.5703125" style="14" bestFit="1" customWidth="1"/>
    <col min="774" max="774" width="6.28515625" style="14" bestFit="1" customWidth="1"/>
    <col min="775" max="775" width="7.42578125" style="14" bestFit="1" customWidth="1"/>
    <col min="776" max="776" width="6.28515625" style="14" bestFit="1" customWidth="1"/>
    <col min="777" max="777" width="7.42578125" style="14" bestFit="1" customWidth="1"/>
    <col min="778" max="778" width="7.5703125" style="14" bestFit="1" customWidth="1"/>
    <col min="779" max="779" width="6.28515625" style="14" bestFit="1" customWidth="1"/>
    <col min="780" max="780" width="7.42578125" style="14" bestFit="1" customWidth="1"/>
    <col min="781" max="781" width="7.5703125" style="14" bestFit="1" customWidth="1"/>
    <col min="782" max="785" width="6.28515625" style="14" bestFit="1" customWidth="1"/>
    <col min="786" max="786" width="7.42578125" style="14" bestFit="1" customWidth="1"/>
    <col min="787" max="788" width="7.5703125" style="14" bestFit="1" customWidth="1"/>
    <col min="789" max="789" width="7.28515625" style="14" bestFit="1" customWidth="1"/>
    <col min="790" max="790" width="6.28515625" style="14" bestFit="1" customWidth="1"/>
    <col min="791" max="791" width="7.42578125" style="14" bestFit="1" customWidth="1"/>
    <col min="792" max="798" width="6.28515625" style="14" bestFit="1" customWidth="1"/>
    <col min="799" max="799" width="7.42578125" style="14" bestFit="1" customWidth="1"/>
    <col min="800" max="800" width="7.5703125" style="14" bestFit="1" customWidth="1"/>
    <col min="801" max="801" width="7.42578125" style="14" bestFit="1" customWidth="1"/>
    <col min="802" max="802" width="7.5703125" style="14" bestFit="1" customWidth="1"/>
    <col min="803" max="805" width="6.28515625" style="14" bestFit="1" customWidth="1"/>
    <col min="806" max="806" width="7.42578125" style="14" bestFit="1" customWidth="1"/>
    <col min="807" max="807" width="7.5703125" style="14" bestFit="1" customWidth="1"/>
    <col min="808" max="808" width="6.28515625" style="14" bestFit="1" customWidth="1"/>
    <col min="809" max="809" width="7.42578125" style="14" bestFit="1" customWidth="1"/>
    <col min="810" max="810" width="7.5703125" style="14" bestFit="1" customWidth="1"/>
    <col min="811" max="811" width="6.28515625" style="14" bestFit="1" customWidth="1"/>
    <col min="812" max="812" width="7.42578125" style="14" bestFit="1" customWidth="1"/>
    <col min="813" max="813" width="6.28515625" style="14" bestFit="1" customWidth="1"/>
    <col min="814" max="814" width="7.42578125" style="14" bestFit="1" customWidth="1"/>
    <col min="815" max="815" width="6.28515625" style="14" bestFit="1" customWidth="1"/>
    <col min="816" max="816" width="7.42578125" style="14" bestFit="1" customWidth="1"/>
    <col min="817" max="817" width="6.28515625" style="14" bestFit="1" customWidth="1"/>
    <col min="818" max="818" width="7.42578125" style="14" bestFit="1" customWidth="1"/>
    <col min="819" max="819" width="6.28515625" style="14" bestFit="1" customWidth="1"/>
    <col min="820" max="820" width="7.42578125" style="14" bestFit="1" customWidth="1"/>
    <col min="821" max="821" width="7.5703125" style="14" bestFit="1" customWidth="1"/>
    <col min="822" max="822" width="6.28515625" style="14" bestFit="1" customWidth="1"/>
    <col min="823" max="823" width="7.42578125" style="14" bestFit="1" customWidth="1"/>
    <col min="824" max="824" width="7.5703125" style="14" bestFit="1" customWidth="1"/>
    <col min="825" max="825" width="6.28515625" style="14" bestFit="1" customWidth="1"/>
    <col min="826" max="826" width="7.42578125" style="14" bestFit="1" customWidth="1"/>
    <col min="827" max="827" width="6.28515625" style="14" bestFit="1" customWidth="1"/>
    <col min="828" max="828" width="7.42578125" style="14" bestFit="1" customWidth="1"/>
    <col min="829" max="829" width="7.5703125" style="14" bestFit="1" customWidth="1"/>
    <col min="830" max="830" width="6.28515625" style="14" bestFit="1" customWidth="1"/>
    <col min="831" max="831" width="7.42578125" style="14" bestFit="1" customWidth="1"/>
    <col min="832" max="832" width="7.5703125" style="14" bestFit="1" customWidth="1"/>
    <col min="833" max="833" width="6.28515625" style="14" bestFit="1" customWidth="1"/>
    <col min="834" max="834" width="7.42578125" style="14" bestFit="1" customWidth="1"/>
    <col min="835" max="835" width="7.5703125" style="14" bestFit="1" customWidth="1"/>
    <col min="836" max="836" width="6.28515625" style="14" bestFit="1" customWidth="1"/>
    <col min="837" max="837" width="7.42578125" style="14" bestFit="1" customWidth="1"/>
    <col min="838" max="838" width="7.5703125" style="14" bestFit="1" customWidth="1"/>
    <col min="839" max="839" width="6.28515625" style="14" bestFit="1" customWidth="1"/>
    <col min="840" max="840" width="7.42578125" style="14" bestFit="1" customWidth="1"/>
    <col min="841" max="841" width="6.28515625" style="14" bestFit="1" customWidth="1"/>
    <col min="842" max="842" width="7.42578125" style="14" bestFit="1" customWidth="1"/>
    <col min="843" max="843" width="7.5703125" style="14" bestFit="1" customWidth="1"/>
    <col min="844" max="846" width="6.28515625" style="14" bestFit="1" customWidth="1"/>
    <col min="847" max="847" width="7.5703125" style="14" bestFit="1" customWidth="1"/>
    <col min="848" max="848" width="7.42578125" style="14" bestFit="1" customWidth="1"/>
    <col min="849" max="849" width="7.5703125" style="14" bestFit="1" customWidth="1"/>
    <col min="850" max="850" width="7.42578125" style="14" bestFit="1" customWidth="1"/>
    <col min="851" max="851" width="6.140625" style="14" bestFit="1" customWidth="1"/>
    <col min="852" max="852" width="7.42578125" style="14" bestFit="1" customWidth="1"/>
    <col min="853" max="853" width="7.28515625" style="14" bestFit="1" customWidth="1"/>
    <col min="854" max="854" width="6.140625" style="14" bestFit="1" customWidth="1"/>
    <col min="855" max="855" width="7.28515625" style="14" bestFit="1" customWidth="1"/>
    <col min="856" max="856" width="7.42578125" style="14" bestFit="1" customWidth="1"/>
    <col min="857" max="857" width="6.140625" style="14" bestFit="1" customWidth="1"/>
    <col min="858" max="858" width="7.28515625" style="14" bestFit="1" customWidth="1"/>
    <col min="859" max="859" width="7.42578125" style="14" bestFit="1" customWidth="1"/>
    <col min="860" max="860" width="7.28515625" style="14" bestFit="1" customWidth="1"/>
    <col min="861" max="861" width="6.140625" style="14" bestFit="1" customWidth="1"/>
    <col min="862" max="862" width="7.42578125" style="14" bestFit="1" customWidth="1"/>
    <col min="863" max="864" width="6.140625" style="14" bestFit="1" customWidth="1"/>
    <col min="865" max="865" width="7.28515625" style="14" bestFit="1" customWidth="1"/>
    <col min="866" max="866" width="6.140625" style="14" bestFit="1" customWidth="1"/>
    <col min="867" max="867" width="7.28515625" style="14" bestFit="1" customWidth="1"/>
    <col min="868" max="874" width="6.140625" style="14" bestFit="1" customWidth="1"/>
    <col min="875" max="875" width="7.28515625" style="14" bestFit="1" customWidth="1"/>
    <col min="876" max="876" width="7.42578125" style="14" bestFit="1" customWidth="1"/>
    <col min="877" max="877" width="6.140625" style="14" bestFit="1" customWidth="1"/>
    <col min="878" max="878" width="7.28515625" style="14" bestFit="1" customWidth="1"/>
    <col min="879" max="879" width="7.42578125" style="14" bestFit="1" customWidth="1"/>
    <col min="880" max="880" width="6.140625" style="14" bestFit="1" customWidth="1"/>
    <col min="881" max="881" width="7.28515625" style="14" bestFit="1" customWidth="1"/>
    <col min="882" max="882" width="7.42578125" style="14" bestFit="1" customWidth="1"/>
    <col min="883" max="883" width="6.140625" style="14" bestFit="1" customWidth="1"/>
    <col min="884" max="884" width="7.28515625" style="14" bestFit="1" customWidth="1"/>
    <col min="885" max="888" width="6.140625" style="14" bestFit="1" customWidth="1"/>
    <col min="889" max="889" width="7.7109375" style="14" bestFit="1" customWidth="1"/>
    <col min="890" max="890" width="6.42578125" style="14" bestFit="1" customWidth="1"/>
    <col min="891" max="891" width="7.5703125" style="14" bestFit="1" customWidth="1"/>
    <col min="892" max="892" width="7.7109375" style="14" bestFit="1" customWidth="1"/>
    <col min="893" max="893" width="6.42578125" style="14" bestFit="1" customWidth="1"/>
    <col min="894" max="894" width="7.5703125" style="14" bestFit="1" customWidth="1"/>
    <col min="895" max="895" width="7.7109375" style="14" bestFit="1" customWidth="1"/>
    <col min="896" max="897" width="6.42578125" style="14" bestFit="1" customWidth="1"/>
    <col min="898" max="898" width="7.5703125" style="14" bestFit="1" customWidth="1"/>
    <col min="899" max="899" width="7.7109375" style="14" bestFit="1" customWidth="1"/>
    <col min="900" max="900" width="6.42578125" style="14" bestFit="1" customWidth="1"/>
    <col min="901" max="901" width="7.5703125" style="14" bestFit="1" customWidth="1"/>
    <col min="902" max="902" width="7.7109375" style="14" bestFit="1" customWidth="1"/>
    <col min="903" max="904" width="6.42578125" style="14" bestFit="1" customWidth="1"/>
    <col min="905" max="907" width="7.5703125" style="14" bestFit="1" customWidth="1"/>
    <col min="908" max="908" width="6.42578125" style="14" bestFit="1" customWidth="1"/>
    <col min="909" max="909" width="7.5703125" style="14" bestFit="1" customWidth="1"/>
    <col min="910" max="910" width="6.42578125" style="14" bestFit="1" customWidth="1"/>
    <col min="911" max="911" width="7.5703125" style="14" bestFit="1" customWidth="1"/>
    <col min="912" max="912" width="6.42578125" style="14" bestFit="1" customWidth="1"/>
    <col min="913" max="913" width="7.5703125" style="14" bestFit="1" customWidth="1"/>
    <col min="914" max="914" width="7.7109375" style="14" bestFit="1" customWidth="1"/>
    <col min="915" max="915" width="7.5703125" style="14" bestFit="1" customWidth="1"/>
    <col min="916" max="916" width="6.42578125" style="14" bestFit="1" customWidth="1"/>
    <col min="917" max="917" width="7.5703125" style="14" bestFit="1" customWidth="1"/>
    <col min="918" max="918" width="7.7109375" style="14" bestFit="1" customWidth="1"/>
    <col min="919" max="921" width="7.5703125" style="14" bestFit="1" customWidth="1"/>
    <col min="922" max="922" width="6.42578125" style="14" bestFit="1" customWidth="1"/>
    <col min="923" max="923" width="7.5703125" style="14" bestFit="1" customWidth="1"/>
    <col min="924" max="924" width="6.42578125" style="14" bestFit="1" customWidth="1"/>
    <col min="925" max="925" width="7.5703125" style="14" bestFit="1" customWidth="1"/>
    <col min="926" max="926" width="6.42578125" style="14" bestFit="1" customWidth="1"/>
    <col min="927" max="927" width="7.5703125" style="14" bestFit="1" customWidth="1"/>
    <col min="928" max="928" width="6.42578125" style="14" bestFit="1" customWidth="1"/>
    <col min="929" max="929" width="7.5703125" style="14" bestFit="1" customWidth="1"/>
    <col min="930" max="930" width="6.42578125" style="14" bestFit="1" customWidth="1"/>
    <col min="931" max="931" width="7.5703125" style="14" bestFit="1" customWidth="1"/>
    <col min="932" max="932" width="7.7109375" style="14" bestFit="1" customWidth="1"/>
    <col min="933" max="933" width="7.5703125" style="14" bestFit="1" customWidth="1"/>
    <col min="934" max="934" width="7.7109375" style="14" bestFit="1" customWidth="1"/>
    <col min="935" max="935" width="7.5703125" style="14" bestFit="1" customWidth="1"/>
    <col min="936" max="936" width="7.7109375" style="14" bestFit="1" customWidth="1"/>
    <col min="937" max="937" width="6.42578125" style="14" bestFit="1" customWidth="1"/>
    <col min="938" max="938" width="7.5703125" style="14" bestFit="1" customWidth="1"/>
    <col min="939" max="939" width="6.42578125" style="14" bestFit="1" customWidth="1"/>
    <col min="940" max="940" width="7.5703125" style="14" bestFit="1" customWidth="1"/>
    <col min="941" max="942" width="6.42578125" style="14" bestFit="1" customWidth="1"/>
    <col min="943" max="943" width="7.5703125" style="14" bestFit="1" customWidth="1"/>
    <col min="944" max="946" width="6.42578125" style="14" bestFit="1" customWidth="1"/>
    <col min="947" max="947" width="7.5703125" style="14" bestFit="1" customWidth="1"/>
    <col min="948" max="949" width="6.42578125" style="14" bestFit="1" customWidth="1"/>
    <col min="950" max="950" width="7.5703125" style="14" bestFit="1" customWidth="1"/>
    <col min="951" max="951" width="6.42578125" style="14" bestFit="1" customWidth="1"/>
    <col min="952" max="952" width="7.5703125" style="14" bestFit="1" customWidth="1"/>
    <col min="953" max="953" width="6.42578125" style="14" bestFit="1" customWidth="1"/>
    <col min="954" max="954" width="7.5703125" style="14" bestFit="1" customWidth="1"/>
    <col min="955" max="956" width="6.42578125" style="14" bestFit="1" customWidth="1"/>
    <col min="957" max="957" width="7.5703125" style="14" bestFit="1" customWidth="1"/>
    <col min="958" max="958" width="6.42578125" style="14" bestFit="1" customWidth="1"/>
    <col min="959" max="959" width="7.5703125" style="14" bestFit="1" customWidth="1"/>
    <col min="960" max="960" width="7.7109375" style="14" bestFit="1" customWidth="1"/>
    <col min="961" max="964" width="6.42578125" style="14" bestFit="1" customWidth="1"/>
    <col min="965" max="965" width="7.5703125" style="14" bestFit="1" customWidth="1"/>
    <col min="966" max="979" width="6.42578125" style="14" bestFit="1" customWidth="1"/>
    <col min="980" max="980" width="7.5703125" style="14" bestFit="1" customWidth="1"/>
    <col min="981" max="981" width="7.7109375" style="14" bestFit="1" customWidth="1"/>
    <col min="982" max="982" width="7.5703125" style="14" bestFit="1" customWidth="1"/>
    <col min="983" max="985" width="6.42578125" style="14" bestFit="1" customWidth="1"/>
    <col min="986" max="986" width="7.7109375" style="14" bestFit="1" customWidth="1"/>
    <col min="987" max="988" width="7.5703125" style="14" bestFit="1" customWidth="1"/>
    <col min="989" max="989" width="7.7109375" style="14" bestFit="1" customWidth="1"/>
    <col min="990" max="990" width="7.5703125" style="14" bestFit="1" customWidth="1"/>
    <col min="991" max="991" width="7.7109375" style="14" bestFit="1" customWidth="1"/>
    <col min="992" max="992" width="7.5703125" style="14" bestFit="1" customWidth="1"/>
    <col min="993" max="993" width="7.7109375" style="14" bestFit="1" customWidth="1"/>
    <col min="994" max="994" width="6.42578125" style="14" bestFit="1" customWidth="1"/>
    <col min="995" max="995" width="7.5703125" style="14" bestFit="1" customWidth="1"/>
    <col min="996" max="1003" width="6.42578125" style="14" bestFit="1" customWidth="1"/>
    <col min="1004" max="1004" width="7.5703125" style="14" bestFit="1" customWidth="1"/>
    <col min="1005" max="1005" width="6.42578125" style="14" bestFit="1" customWidth="1"/>
    <col min="1006" max="1006" width="7.5703125" style="14" bestFit="1" customWidth="1"/>
    <col min="1007" max="1007" width="7.7109375" style="14" bestFit="1" customWidth="1"/>
    <col min="1008" max="1008" width="7.5703125" style="14" bestFit="1" customWidth="1"/>
    <col min="1009" max="1010" width="6.42578125" style="14" bestFit="1" customWidth="1"/>
    <col min="1011" max="1011" width="7.5703125" style="14" bestFit="1" customWidth="1"/>
    <col min="1012" max="1012" width="7.7109375" style="14" bestFit="1" customWidth="1"/>
    <col min="1013" max="1014" width="6.42578125" style="14" bestFit="1" customWidth="1"/>
    <col min="1015" max="1015" width="7.5703125" style="14" bestFit="1" customWidth="1"/>
    <col min="1016" max="1021" width="7.7109375" style="14" bestFit="1" customWidth="1"/>
    <col min="1022" max="1022" width="6.42578125" style="14" bestFit="1" customWidth="1"/>
    <col min="1023" max="1023" width="7.5703125" style="14" bestFit="1" customWidth="1"/>
    <col min="1024" max="1024" width="6.42578125" style="14" bestFit="1" customWidth="1"/>
    <col min="1025" max="1027" width="7.5703125" style="14" bestFit="1" customWidth="1"/>
    <col min="1028" max="1028" width="7.7109375" style="14" bestFit="1" customWidth="1"/>
    <col min="1029" max="1029" width="6.42578125" style="14" bestFit="1" customWidth="1"/>
    <col min="1030" max="1030" width="7.5703125" style="14" bestFit="1" customWidth="1"/>
    <col min="1031" max="1031" width="7.7109375" style="14" bestFit="1" customWidth="1"/>
    <col min="1032" max="1032" width="7.5703125" style="14" bestFit="1" customWidth="1"/>
    <col min="1033" max="1033" width="6.42578125" style="14" bestFit="1" customWidth="1"/>
    <col min="1034" max="1034" width="7.5703125" style="14" bestFit="1" customWidth="1"/>
    <col min="1035" max="1035" width="7.7109375" style="14" bestFit="1" customWidth="1"/>
    <col min="1036" max="1036" width="6.42578125" style="14" bestFit="1" customWidth="1"/>
    <col min="1037" max="1037" width="7.5703125" style="14" bestFit="1" customWidth="1"/>
    <col min="1038" max="1039" width="7.7109375" style="14" bestFit="1" customWidth="1"/>
    <col min="1040" max="1041" width="6.140625" style="14" bestFit="1" customWidth="1"/>
    <col min="1042" max="1043" width="7.28515625" style="14" bestFit="1" customWidth="1"/>
    <col min="1044" max="1044" width="7.42578125" style="14" bestFit="1" customWidth="1"/>
    <col min="1045" max="1046" width="6.85546875" style="14" bestFit="1" customWidth="1"/>
    <col min="1047" max="1047" width="7.28515625" style="14" bestFit="1" customWidth="1"/>
    <col min="1048" max="1049" width="6.140625" style="14" bestFit="1" customWidth="1"/>
    <col min="1050" max="1050" width="7.28515625" style="14" bestFit="1" customWidth="1"/>
    <col min="1051" max="1051" width="7.42578125" style="14" bestFit="1" customWidth="1"/>
    <col min="1052" max="1053" width="6.140625" style="14" bestFit="1" customWidth="1"/>
    <col min="1054" max="1055" width="7.28515625" style="14" bestFit="1" customWidth="1"/>
    <col min="1056" max="1056" width="6.140625" style="14" bestFit="1" customWidth="1"/>
    <col min="1057" max="1057" width="7.28515625" style="14" bestFit="1" customWidth="1"/>
    <col min="1058" max="1058" width="6.140625" style="14" bestFit="1" customWidth="1"/>
    <col min="1059" max="1059" width="7.28515625" style="14" bestFit="1" customWidth="1"/>
    <col min="1060" max="1060" width="7.42578125" style="14" bestFit="1" customWidth="1"/>
    <col min="1061" max="1061" width="6.140625" style="14" bestFit="1" customWidth="1"/>
    <col min="1062" max="1062" width="7.28515625" style="14" bestFit="1" customWidth="1"/>
    <col min="1063" max="1065" width="7.42578125" style="14" bestFit="1" customWidth="1"/>
    <col min="1066" max="1067" width="6.140625" style="14" bestFit="1" customWidth="1"/>
    <col min="1068" max="1069" width="7.28515625" style="14" bestFit="1" customWidth="1"/>
    <col min="1070" max="1070" width="7.42578125" style="14" bestFit="1" customWidth="1"/>
    <col min="1071" max="1075" width="6.140625" style="14" bestFit="1" customWidth="1"/>
    <col min="1076" max="1076" width="7.28515625" style="14" bestFit="1" customWidth="1"/>
    <col min="1077" max="1077" width="6.140625" style="14" bestFit="1" customWidth="1"/>
    <col min="1078" max="1079" width="7.28515625" style="14" bestFit="1" customWidth="1"/>
    <col min="1080" max="1080" width="7.42578125" style="14" bestFit="1" customWidth="1"/>
    <col min="1081" max="1081" width="6.140625" style="14" bestFit="1" customWidth="1"/>
    <col min="1082" max="1082" width="7.42578125" style="14" bestFit="1" customWidth="1"/>
    <col min="1083" max="1083" width="7.28515625" style="14" bestFit="1" customWidth="1"/>
    <col min="1084" max="1086" width="6.140625" style="14" bestFit="1" customWidth="1"/>
    <col min="1087" max="1087" width="7.42578125" style="14" bestFit="1" customWidth="1"/>
    <col min="1088" max="1088" width="6.140625" style="14" bestFit="1" customWidth="1"/>
    <col min="1089" max="1090" width="7.28515625" style="14" bestFit="1" customWidth="1"/>
    <col min="1091" max="1091" width="7.42578125" style="14" bestFit="1" customWidth="1"/>
    <col min="1092" max="1092" width="7.28515625" style="14" bestFit="1" customWidth="1"/>
    <col min="1093" max="1093" width="6.140625" style="14" bestFit="1" customWidth="1"/>
    <col min="1094" max="1096" width="7.28515625" style="14" bestFit="1" customWidth="1"/>
    <col min="1097" max="1097" width="7.42578125" style="14" bestFit="1" customWidth="1"/>
    <col min="1098" max="1099" width="6.140625" style="14" bestFit="1" customWidth="1"/>
    <col min="1100" max="1100" width="7.28515625" style="14" bestFit="1" customWidth="1"/>
    <col min="1101" max="1101" width="7.42578125" style="14" bestFit="1" customWidth="1"/>
    <col min="1102" max="1102" width="7.28515625" style="14" bestFit="1" customWidth="1"/>
    <col min="1103" max="1103" width="7.42578125" style="14" bestFit="1" customWidth="1"/>
    <col min="1104" max="1104" width="6.140625" style="14" bestFit="1" customWidth="1"/>
    <col min="1105" max="1105" width="7.28515625" style="14" bestFit="1" customWidth="1"/>
    <col min="1106" max="1106" width="7.42578125" style="14" bestFit="1" customWidth="1"/>
    <col min="1107" max="1107" width="7.28515625" style="14" bestFit="1" customWidth="1"/>
    <col min="1108" max="1108" width="7.42578125" style="14" bestFit="1" customWidth="1"/>
    <col min="1109" max="1109" width="7.28515625" style="14" bestFit="1" customWidth="1"/>
    <col min="1110" max="1110" width="6.140625" style="14" bestFit="1" customWidth="1"/>
    <col min="1111" max="1111" width="7.28515625" style="14" bestFit="1" customWidth="1"/>
    <col min="1112" max="1112" width="6.140625" style="14" bestFit="1" customWidth="1"/>
    <col min="1113" max="1113" width="7.28515625" style="14" bestFit="1" customWidth="1"/>
    <col min="1114" max="1114" width="7.42578125" style="14" bestFit="1" customWidth="1"/>
    <col min="1115" max="1115" width="7.28515625" style="14" bestFit="1" customWidth="1"/>
    <col min="1116" max="1116" width="6.140625" style="14" bestFit="1" customWidth="1"/>
    <col min="1117" max="1117" width="7.42578125" style="14" bestFit="1" customWidth="1"/>
    <col min="1118" max="1118" width="6.140625" style="14" bestFit="1" customWidth="1"/>
    <col min="1119" max="1119" width="7.42578125" style="14" bestFit="1" customWidth="1"/>
    <col min="1120" max="1122" width="6.140625" style="14" bestFit="1" customWidth="1"/>
    <col min="1123" max="1124" width="7.42578125" style="14" bestFit="1" customWidth="1"/>
    <col min="1125" max="1126" width="7.28515625" style="14" bestFit="1" customWidth="1"/>
    <col min="1127" max="1131" width="6.140625" style="14" bestFit="1" customWidth="1"/>
    <col min="1132" max="1132" width="7.28515625" style="14" bestFit="1" customWidth="1"/>
    <col min="1133" max="1133" width="7.42578125" style="14" bestFit="1" customWidth="1"/>
    <col min="1134" max="1134" width="6.140625" style="14" bestFit="1" customWidth="1"/>
    <col min="1135" max="1135" width="7.28515625" style="14" bestFit="1" customWidth="1"/>
    <col min="1136" max="1136" width="6.140625" style="14" bestFit="1" customWidth="1"/>
    <col min="1137" max="1137" width="7.42578125" style="14" bestFit="1" customWidth="1"/>
    <col min="1138" max="1138" width="6.140625" style="14" bestFit="1" customWidth="1"/>
    <col min="1139" max="1139" width="7.42578125" style="14" bestFit="1" customWidth="1"/>
    <col min="1140" max="1140" width="6.140625" style="14" bestFit="1" customWidth="1"/>
    <col min="1141" max="1141" width="7.42578125" style="14" bestFit="1" customWidth="1"/>
    <col min="1142" max="1146" width="6.140625" style="14" bestFit="1" customWidth="1"/>
    <col min="1147" max="1147" width="7.28515625" style="14" bestFit="1" customWidth="1"/>
    <col min="1148" max="1148" width="7.42578125" style="14" bestFit="1" customWidth="1"/>
    <col min="1149" max="1149" width="7.28515625" style="14" bestFit="1" customWidth="1"/>
    <col min="1150" max="1158" width="6.140625" style="14" bestFit="1" customWidth="1"/>
    <col min="1159" max="1159" width="7.28515625" style="14" bestFit="1" customWidth="1"/>
    <col min="1160" max="1160" width="7.42578125" style="14" bestFit="1" customWidth="1"/>
    <col min="1161" max="1168" width="6.140625" style="14" bestFit="1" customWidth="1"/>
    <col min="1169" max="1170" width="7.28515625" style="14" bestFit="1" customWidth="1"/>
    <col min="1171" max="1171" width="7.42578125" style="14" bestFit="1" customWidth="1"/>
    <col min="1172" max="1176" width="6.140625" style="14" bestFit="1" customWidth="1"/>
    <col min="1177" max="1177" width="7.28515625" style="14" bestFit="1" customWidth="1"/>
    <col min="1178" max="1178" width="7.42578125" style="14" bestFit="1" customWidth="1"/>
    <col min="1179" max="1188" width="6.140625" style="14" bestFit="1" customWidth="1"/>
    <col min="1189" max="1189" width="7.28515625" style="14" bestFit="1" customWidth="1"/>
    <col min="1190" max="1190" width="7.42578125" style="14" bestFit="1" customWidth="1"/>
    <col min="1191" max="1191" width="7.28515625" style="14" bestFit="1" customWidth="1"/>
    <col min="1192" max="1192" width="7.42578125" style="14" bestFit="1" customWidth="1"/>
    <col min="1193" max="1193" width="6.140625" style="14" bestFit="1" customWidth="1"/>
    <col min="1194" max="1194" width="7.28515625" style="14" bestFit="1" customWidth="1"/>
    <col min="1195" max="1195" width="7.42578125" style="14" bestFit="1" customWidth="1"/>
    <col min="1196" max="1196" width="7.28515625" style="14" bestFit="1" customWidth="1"/>
    <col min="1197" max="1197" width="7.42578125" style="14" bestFit="1" customWidth="1"/>
    <col min="1198" max="1207" width="6.140625" style="14" bestFit="1" customWidth="1"/>
    <col min="1208" max="1208" width="7.42578125" style="14" bestFit="1" customWidth="1"/>
    <col min="1209" max="1210" width="6.140625" style="14" bestFit="1" customWidth="1"/>
    <col min="1211" max="1211" width="7.28515625" style="14" bestFit="1" customWidth="1"/>
    <col min="1212" max="1212" width="7.42578125" style="14" bestFit="1" customWidth="1"/>
    <col min="1213" max="1214" width="6.140625" style="14" bestFit="1" customWidth="1"/>
    <col min="1215" max="1215" width="7.28515625" style="14" bestFit="1" customWidth="1"/>
    <col min="1216" max="1217" width="6.140625" style="14" bestFit="1" customWidth="1"/>
    <col min="1218" max="1218" width="7.28515625" style="14" bestFit="1" customWidth="1"/>
    <col min="1219" max="1221" width="6.140625" style="14" bestFit="1" customWidth="1"/>
    <col min="1222" max="1222" width="7.42578125" style="14" bestFit="1" customWidth="1"/>
    <col min="1223" max="1223" width="6.140625" style="14" bestFit="1" customWidth="1"/>
    <col min="1224" max="1224" width="6" style="14" bestFit="1" customWidth="1"/>
    <col min="1225" max="1226" width="7.28515625" style="14" bestFit="1" customWidth="1"/>
    <col min="1227" max="1227" width="7.140625" style="14" bestFit="1" customWidth="1"/>
    <col min="1228" max="1232" width="7.28515625" style="14" bestFit="1" customWidth="1"/>
    <col min="1233" max="1234" width="6" style="14" bestFit="1" customWidth="1"/>
    <col min="1235" max="1237" width="7.28515625" style="14" bestFit="1" customWidth="1"/>
    <col min="1238" max="1238" width="6" style="14" bestFit="1" customWidth="1"/>
    <col min="1239" max="1239" width="7.28515625" style="14" bestFit="1" customWidth="1"/>
    <col min="1240" max="1240" width="6" style="14" bestFit="1" customWidth="1"/>
    <col min="1241" max="1242" width="7.28515625" style="14" bestFit="1" customWidth="1"/>
    <col min="1243" max="1243" width="6" style="14" bestFit="1" customWidth="1"/>
    <col min="1244" max="1249" width="7.28515625" style="14" bestFit="1" customWidth="1"/>
    <col min="1250" max="1250" width="6" style="14" bestFit="1" customWidth="1"/>
    <col min="1251" max="1251" width="7.28515625" style="14" bestFit="1" customWidth="1"/>
    <col min="1252" max="1252" width="6" style="14" bestFit="1" customWidth="1"/>
    <col min="1253" max="1253" width="7.28515625" style="14" bestFit="1" customWidth="1"/>
    <col min="1254" max="1254" width="6.28515625" style="14" bestFit="1" customWidth="1"/>
    <col min="1255" max="1255" width="7.5703125" style="14" bestFit="1" customWidth="1"/>
    <col min="1256" max="1256" width="6.28515625" style="14" bestFit="1" customWidth="1"/>
    <col min="1257" max="1257" width="7.5703125" style="14" bestFit="1" customWidth="1"/>
    <col min="1258" max="1260" width="6.28515625" style="14" bestFit="1" customWidth="1"/>
    <col min="1261" max="1261" width="7.5703125" style="14" bestFit="1" customWidth="1"/>
    <col min="1262" max="1263" width="6.28515625" style="14" bestFit="1" customWidth="1"/>
    <col min="1264" max="1265" width="7.5703125" style="14" bestFit="1" customWidth="1"/>
    <col min="1266" max="1269" width="6.28515625" style="14" bestFit="1" customWidth="1"/>
    <col min="1270" max="1270" width="7.5703125" style="14" bestFit="1" customWidth="1"/>
    <col min="1271" max="1285" width="6.28515625" style="14" bestFit="1" customWidth="1"/>
    <col min="1286" max="1286" width="7.5703125" style="14" bestFit="1" customWidth="1"/>
    <col min="1287" max="1288" width="6.28515625" style="14" bestFit="1" customWidth="1"/>
    <col min="1289" max="1290" width="7.5703125" style="14" bestFit="1" customWidth="1"/>
    <col min="1291" max="1291" width="6.28515625" style="14" bestFit="1" customWidth="1"/>
    <col min="1292" max="1292" width="7.5703125" style="14" bestFit="1" customWidth="1"/>
    <col min="1293" max="1295" width="6.28515625" style="14" bestFit="1" customWidth="1"/>
    <col min="1296" max="1297" width="7.5703125" style="14" bestFit="1" customWidth="1"/>
    <col min="1298" max="1298" width="7.42578125" style="14" bestFit="1" customWidth="1"/>
    <col min="1299" max="1300" width="7.5703125" style="14" bestFit="1" customWidth="1"/>
    <col min="1301" max="1301" width="6.28515625" style="14" bestFit="1" customWidth="1"/>
    <col min="1302" max="1303" width="7.5703125" style="14" bestFit="1" customWidth="1"/>
    <col min="1304" max="1304" width="7.42578125" style="14" bestFit="1" customWidth="1"/>
    <col min="1305" max="1305" width="7.5703125" style="14" bestFit="1" customWidth="1"/>
    <col min="1306" max="1306" width="6.28515625" style="14" bestFit="1" customWidth="1"/>
    <col min="1307" max="1308" width="7.5703125" style="14" bestFit="1" customWidth="1"/>
    <col min="1309" max="1310" width="6.28515625" style="14" bestFit="1" customWidth="1"/>
    <col min="1311" max="1312" width="7.5703125" style="14" bestFit="1" customWidth="1"/>
    <col min="1313" max="1313" width="6.28515625" style="14" bestFit="1" customWidth="1"/>
    <col min="1314" max="1315" width="7.5703125" style="14" bestFit="1" customWidth="1"/>
    <col min="1316" max="1316" width="7.42578125" style="14" bestFit="1" customWidth="1"/>
    <col min="1317" max="1320" width="6.28515625" style="14" bestFit="1" customWidth="1"/>
    <col min="1321" max="1321" width="7.5703125" style="14" bestFit="1" customWidth="1"/>
    <col min="1322" max="1322" width="6.28515625" style="14" bestFit="1" customWidth="1"/>
    <col min="1323" max="1323" width="6.42578125" style="14" bestFit="1" customWidth="1"/>
    <col min="1324" max="1325" width="7.5703125" style="14" bestFit="1" customWidth="1"/>
    <col min="1326" max="1326" width="7.7109375" style="14" bestFit="1" customWidth="1"/>
    <col min="1327" max="1327" width="7.5703125" style="14" bestFit="1" customWidth="1"/>
    <col min="1328" max="1329" width="7.7109375" style="14" bestFit="1" customWidth="1"/>
    <col min="1330" max="1330" width="6.42578125" style="14" bestFit="1" customWidth="1"/>
    <col min="1331" max="1331" width="7.5703125" style="14" bestFit="1" customWidth="1"/>
    <col min="1332" max="1332" width="6.42578125" style="14" bestFit="1" customWidth="1"/>
    <col min="1333" max="1333" width="7.5703125" style="14" bestFit="1" customWidth="1"/>
    <col min="1334" max="1334" width="5.85546875" style="14" bestFit="1" customWidth="1"/>
    <col min="1335" max="1335" width="7.140625" style="14" bestFit="1" customWidth="1"/>
    <col min="1336" max="1337" width="7" style="14" bestFit="1" customWidth="1"/>
    <col min="1338" max="1338" width="7.140625" style="14" bestFit="1" customWidth="1"/>
    <col min="1339" max="1339" width="7" style="14" bestFit="1" customWidth="1"/>
    <col min="1340" max="1340" width="5.85546875" style="14" bestFit="1" customWidth="1"/>
    <col min="1341" max="1341" width="7" style="14" bestFit="1" customWidth="1"/>
    <col min="1342" max="1342" width="7.140625" style="14" bestFit="1" customWidth="1"/>
    <col min="1343" max="1343" width="7" style="14" bestFit="1" customWidth="1"/>
    <col min="1344" max="1344" width="7.140625" style="14" bestFit="1" customWidth="1"/>
    <col min="1345" max="1346" width="7" style="14" bestFit="1" customWidth="1"/>
    <col min="1347" max="1347" width="7.140625" style="14" bestFit="1" customWidth="1"/>
    <col min="1348" max="1348" width="7" style="14" bestFit="1" customWidth="1"/>
    <col min="1349" max="1349" width="7.140625" style="14" bestFit="1" customWidth="1"/>
    <col min="1350" max="1351" width="7" style="14" bestFit="1" customWidth="1"/>
    <col min="1352" max="1352" width="7.42578125" style="14" bestFit="1" customWidth="1"/>
    <col min="1353" max="1353" width="7.5703125" style="14" bestFit="1" customWidth="1"/>
    <col min="1354" max="1354" width="6.28515625" style="14" bestFit="1" customWidth="1"/>
    <col min="1355" max="1355" width="7.42578125" style="14" bestFit="1" customWidth="1"/>
    <col min="1356" max="1356" width="6.28515625" style="14" bestFit="1" customWidth="1"/>
    <col min="1357" max="1358" width="7.42578125" style="14" bestFit="1" customWidth="1"/>
    <col min="1359" max="1359" width="7.5703125" style="14" bestFit="1" customWidth="1"/>
    <col min="1360" max="1360" width="6.28515625" style="14" bestFit="1" customWidth="1"/>
    <col min="1361" max="1361" width="7.42578125" style="14" bestFit="1" customWidth="1"/>
    <col min="1362" max="1362" width="7.5703125" style="14" bestFit="1" customWidth="1"/>
    <col min="1363" max="1363" width="6.85546875" style="14" bestFit="1" customWidth="1"/>
    <col min="1364" max="1364" width="7" style="14" bestFit="1" customWidth="1"/>
    <col min="1365" max="1370" width="6.28515625" style="14" bestFit="1" customWidth="1"/>
    <col min="1371" max="1371" width="7.42578125" style="14" bestFit="1" customWidth="1"/>
    <col min="1372" max="1372" width="7.5703125" style="14" bestFit="1" customWidth="1"/>
    <col min="1373" max="1373" width="7.28515625" style="14" bestFit="1" customWidth="1"/>
    <col min="1374" max="1374" width="6.28515625" style="14" bestFit="1" customWidth="1"/>
    <col min="1375" max="1375" width="7.42578125" style="14" bestFit="1" customWidth="1"/>
    <col min="1376" max="1377" width="7.5703125" style="14" bestFit="1" customWidth="1"/>
    <col min="1378" max="1378" width="6.28515625" style="14" bestFit="1" customWidth="1"/>
    <col min="1379" max="1379" width="7.42578125" style="14" bestFit="1" customWidth="1"/>
    <col min="1380" max="1380" width="7.5703125" style="14" bestFit="1" customWidth="1"/>
    <col min="1381" max="1381" width="7.28515625" style="14" bestFit="1" customWidth="1"/>
    <col min="1382" max="1382" width="7.5703125" style="14" bestFit="1" customWidth="1"/>
    <col min="1383" max="1383" width="7.42578125" style="14" bestFit="1" customWidth="1"/>
    <col min="1384" max="1384" width="6.28515625" style="14" bestFit="1" customWidth="1"/>
    <col min="1385" max="1385" width="7.42578125" style="14" bestFit="1" customWidth="1"/>
    <col min="1386" max="1386" width="7.5703125" style="14" bestFit="1" customWidth="1"/>
    <col min="1387" max="1387" width="6.28515625" style="14" bestFit="1" customWidth="1"/>
    <col min="1388" max="1388" width="7.42578125" style="14" bestFit="1" customWidth="1"/>
    <col min="1389" max="1389" width="6.28515625" style="14" bestFit="1" customWidth="1"/>
    <col min="1390" max="1390" width="7.42578125" style="14" bestFit="1" customWidth="1"/>
    <col min="1391" max="1391" width="7.5703125" style="14" bestFit="1" customWidth="1"/>
    <col min="1392" max="1392" width="7.28515625" style="14" bestFit="1" customWidth="1"/>
    <col min="1393" max="1395" width="7.42578125" style="14" bestFit="1" customWidth="1"/>
    <col min="1396" max="1396" width="7.5703125" style="14" bestFit="1" customWidth="1"/>
    <col min="1397" max="1425" width="6.28515625" style="14" bestFit="1" customWidth="1"/>
    <col min="1426" max="1426" width="7.42578125" style="14" bestFit="1" customWidth="1"/>
    <col min="1427" max="1427" width="7.5703125" style="14" bestFit="1" customWidth="1"/>
    <col min="1428" max="1428" width="7.28515625" style="14" bestFit="1" customWidth="1"/>
    <col min="1429" max="1430" width="6.28515625" style="14" bestFit="1" customWidth="1"/>
    <col min="1431" max="1431" width="7.42578125" style="14" bestFit="1" customWidth="1"/>
    <col min="1432" max="1432" width="7.5703125" style="14" bestFit="1" customWidth="1"/>
    <col min="1433" max="1433" width="7.28515625" style="14" bestFit="1" customWidth="1"/>
    <col min="1434" max="1434" width="7.5703125" style="14" bestFit="1" customWidth="1"/>
    <col min="1435" max="1436" width="6.28515625" style="14" bestFit="1" customWidth="1"/>
    <col min="1437" max="1437" width="7.5703125" style="14" bestFit="1" customWidth="1"/>
    <col min="1438" max="1438" width="6.28515625" style="14" bestFit="1" customWidth="1"/>
    <col min="1439" max="1440" width="7.5703125" style="14" bestFit="1" customWidth="1"/>
    <col min="1441" max="1441" width="6.28515625" style="14" bestFit="1" customWidth="1"/>
    <col min="1442" max="1443" width="7.5703125" style="14" bestFit="1" customWidth="1"/>
    <col min="1444" max="1444" width="6.28515625" style="14" bestFit="1" customWidth="1"/>
    <col min="1445" max="1446" width="7.5703125" style="14" bestFit="1" customWidth="1"/>
    <col min="1447" max="1447" width="6.28515625" style="14" bestFit="1" customWidth="1"/>
    <col min="1448" max="1449" width="7.5703125" style="14" bestFit="1" customWidth="1"/>
    <col min="1450" max="1450" width="6.28515625" style="14" bestFit="1" customWidth="1"/>
    <col min="1451" max="1452" width="7.5703125" style="14" bestFit="1" customWidth="1"/>
    <col min="1453" max="1453" width="6.28515625" style="14" bestFit="1" customWidth="1"/>
    <col min="1454" max="1455" width="7.5703125" style="14" bestFit="1" customWidth="1"/>
    <col min="1456" max="1456" width="6.28515625" style="14" bestFit="1" customWidth="1"/>
    <col min="1457" max="1458" width="7.5703125" style="14" bestFit="1" customWidth="1"/>
    <col min="1459" max="1459" width="6.28515625" style="14" bestFit="1" customWidth="1"/>
    <col min="1460" max="1461" width="7.5703125" style="14" bestFit="1" customWidth="1"/>
    <col min="1462" max="1462" width="6.28515625" style="14" bestFit="1" customWidth="1"/>
    <col min="1463" max="1464" width="7.5703125" style="14" bestFit="1" customWidth="1"/>
    <col min="1465" max="1465" width="6.28515625" style="14" bestFit="1" customWidth="1"/>
    <col min="1466" max="1467" width="7.5703125" style="14" bestFit="1" customWidth="1"/>
    <col min="1468" max="1473" width="6.28515625" style="14" bestFit="1" customWidth="1"/>
    <col min="1474" max="1474" width="7.5703125" style="14" bestFit="1" customWidth="1"/>
    <col min="1475" max="1475" width="6.28515625" style="14" bestFit="1" customWidth="1"/>
    <col min="1476" max="1476" width="7.5703125" style="14" bestFit="1" customWidth="1"/>
    <col min="1477" max="1477" width="6.28515625" style="14" bestFit="1" customWidth="1"/>
    <col min="1478" max="1479" width="7.5703125" style="14" bestFit="1" customWidth="1"/>
    <col min="1480" max="1480" width="6.28515625" style="14" bestFit="1" customWidth="1"/>
    <col min="1481" max="1482" width="7.5703125" style="14" bestFit="1" customWidth="1"/>
    <col min="1483" max="1485" width="6.28515625" style="14" bestFit="1" customWidth="1"/>
    <col min="1486" max="1487" width="7.5703125" style="14" bestFit="1" customWidth="1"/>
    <col min="1488" max="1488" width="6.28515625" style="14" bestFit="1" customWidth="1"/>
    <col min="1489" max="1490" width="7.5703125" style="14" bestFit="1" customWidth="1"/>
    <col min="1491" max="1491" width="6.28515625" style="14" bestFit="1" customWidth="1"/>
    <col min="1492" max="1493" width="7.5703125" style="14" bestFit="1" customWidth="1"/>
    <col min="1494" max="1494" width="6.28515625" style="14" bestFit="1" customWidth="1"/>
    <col min="1495" max="1496" width="7.5703125" style="14" bestFit="1" customWidth="1"/>
    <col min="1497" max="1497" width="6.28515625" style="14" bestFit="1" customWidth="1"/>
    <col min="1498" max="1499" width="7.5703125" style="14" bestFit="1" customWidth="1"/>
    <col min="1500" max="1500" width="6.28515625" style="14" bestFit="1" customWidth="1"/>
    <col min="1501" max="1502" width="7.5703125" style="14" bestFit="1" customWidth="1"/>
    <col min="1503" max="1503" width="6.28515625" style="14" bestFit="1" customWidth="1"/>
    <col min="1504" max="1505" width="7.5703125" style="14" bestFit="1" customWidth="1"/>
    <col min="1506" max="1506" width="6.28515625" style="14" bestFit="1" customWidth="1"/>
    <col min="1507" max="1508" width="7.5703125" style="14" bestFit="1" customWidth="1"/>
    <col min="1509" max="1509" width="6.28515625" style="14" bestFit="1" customWidth="1"/>
    <col min="1510" max="1511" width="7.5703125" style="14" bestFit="1" customWidth="1"/>
    <col min="1512" max="1512" width="6.28515625" style="14" bestFit="1" customWidth="1"/>
    <col min="1513" max="1514" width="7.5703125" style="14" bestFit="1" customWidth="1"/>
    <col min="1515" max="1515" width="6.28515625" style="14" bestFit="1" customWidth="1"/>
    <col min="1516" max="1517" width="7.5703125" style="14" bestFit="1" customWidth="1"/>
    <col min="1518" max="1518" width="6.28515625" style="14" bestFit="1" customWidth="1"/>
    <col min="1519" max="1520" width="7.5703125" style="14" bestFit="1" customWidth="1"/>
    <col min="1521" max="1521" width="6.28515625" style="14" bestFit="1" customWidth="1"/>
    <col min="1522" max="1523" width="7.5703125" style="14" bestFit="1" customWidth="1"/>
    <col min="1524" max="1524" width="6.28515625" style="14" bestFit="1" customWidth="1"/>
    <col min="1525" max="1526" width="7.5703125" style="14" bestFit="1" customWidth="1"/>
    <col min="1527" max="1527" width="6.28515625" style="14" bestFit="1" customWidth="1"/>
    <col min="1528" max="1529" width="7.5703125" style="14" bestFit="1" customWidth="1"/>
    <col min="1530" max="1530" width="6.28515625" style="14" bestFit="1" customWidth="1"/>
    <col min="1531" max="1532" width="7.5703125" style="14" bestFit="1" customWidth="1"/>
    <col min="1533" max="1533" width="6.28515625" style="14" bestFit="1" customWidth="1"/>
    <col min="1534" max="1535" width="7.5703125" style="14" bestFit="1" customWidth="1"/>
    <col min="1536" max="1536" width="6.28515625" style="14" bestFit="1" customWidth="1"/>
    <col min="1537" max="1538" width="7.5703125" style="14" bestFit="1" customWidth="1"/>
    <col min="1539" max="1539" width="6.28515625" style="14" bestFit="1" customWidth="1"/>
    <col min="1540" max="1541" width="7.5703125" style="14" bestFit="1" customWidth="1"/>
    <col min="1542" max="1546" width="6.28515625" style="14" bestFit="1" customWidth="1"/>
    <col min="1547" max="1548" width="7.5703125" style="14" bestFit="1" customWidth="1"/>
    <col min="1549" max="1549" width="6.28515625" style="14" bestFit="1" customWidth="1"/>
    <col min="1550" max="1551" width="7.5703125" style="14" bestFit="1" customWidth="1"/>
    <col min="1552" max="1552" width="6.28515625" style="14" bestFit="1" customWidth="1"/>
    <col min="1553" max="1554" width="7.5703125" style="14" bestFit="1" customWidth="1"/>
    <col min="1555" max="1555" width="6.28515625" style="14" bestFit="1" customWidth="1"/>
    <col min="1556" max="1557" width="7.5703125" style="14" bestFit="1" customWidth="1"/>
    <col min="1558" max="1558" width="6.28515625" style="14" bestFit="1" customWidth="1"/>
    <col min="1559" max="1560" width="7.5703125" style="14" bestFit="1" customWidth="1"/>
    <col min="1561" max="1561" width="6.28515625" style="14" bestFit="1" customWidth="1"/>
    <col min="1562" max="1563" width="7.5703125" style="14" bestFit="1" customWidth="1"/>
    <col min="1564" max="1564" width="6.28515625" style="14" bestFit="1" customWidth="1"/>
    <col min="1565" max="1566" width="7.5703125" style="14" bestFit="1" customWidth="1"/>
    <col min="1567" max="1567" width="6.28515625" style="14" bestFit="1" customWidth="1"/>
    <col min="1568" max="1569" width="7.5703125" style="14" bestFit="1" customWidth="1"/>
    <col min="1570" max="1570" width="6.28515625" style="14" bestFit="1" customWidth="1"/>
    <col min="1571" max="1572" width="7.5703125" style="14" bestFit="1" customWidth="1"/>
    <col min="1573" max="1573" width="6.28515625" style="14" bestFit="1" customWidth="1"/>
    <col min="1574" max="1575" width="7.5703125" style="14" bestFit="1" customWidth="1"/>
    <col min="1576" max="1576" width="6.28515625" style="14" bestFit="1" customWidth="1"/>
    <col min="1577" max="1578" width="7.5703125" style="14" bestFit="1" customWidth="1"/>
    <col min="1579" max="1579" width="6.28515625" style="14" bestFit="1" customWidth="1"/>
    <col min="1580" max="1581" width="7.5703125" style="14" bestFit="1" customWidth="1"/>
    <col min="1582" max="1582" width="6.28515625" style="14" bestFit="1" customWidth="1"/>
    <col min="1583" max="1584" width="7.5703125" style="14" bestFit="1" customWidth="1"/>
    <col min="1585" max="1585" width="6.28515625" style="14" bestFit="1" customWidth="1"/>
    <col min="1586" max="1587" width="7.5703125" style="14" bestFit="1" customWidth="1"/>
    <col min="1588" max="1588" width="6.28515625" style="14" bestFit="1" customWidth="1"/>
    <col min="1589" max="1590" width="7.5703125" style="14" bestFit="1" customWidth="1"/>
    <col min="1591" max="1591" width="6.28515625" style="14" bestFit="1" customWidth="1"/>
    <col min="1592" max="1593" width="7.5703125" style="14" bestFit="1" customWidth="1"/>
    <col min="1594" max="1594" width="6.28515625" style="14" bestFit="1" customWidth="1"/>
    <col min="1595" max="1596" width="7.5703125" style="14" bestFit="1" customWidth="1"/>
    <col min="1597" max="1597" width="6.28515625" style="14" bestFit="1" customWidth="1"/>
    <col min="1598" max="1599" width="7.5703125" style="14" bestFit="1" customWidth="1"/>
    <col min="1600" max="1603" width="6.28515625" style="14" bestFit="1" customWidth="1"/>
    <col min="1604" max="1605" width="7.5703125" style="14" bestFit="1" customWidth="1"/>
    <col min="1606" max="1606" width="6.28515625" style="14" bestFit="1" customWidth="1"/>
    <col min="1607" max="1608" width="7.5703125" style="14" bestFit="1" customWidth="1"/>
    <col min="1609" max="1609" width="6.28515625" style="14" bestFit="1" customWidth="1"/>
    <col min="1610" max="1611" width="7.5703125" style="14" bestFit="1" customWidth="1"/>
    <col min="1612" max="1612" width="6.28515625" style="14" bestFit="1" customWidth="1"/>
    <col min="1613" max="1614" width="7.5703125" style="14" bestFit="1" customWidth="1"/>
    <col min="1615" max="1615" width="6.28515625" style="14" bestFit="1" customWidth="1"/>
    <col min="1616" max="1617" width="7.5703125" style="14" bestFit="1" customWidth="1"/>
    <col min="1618" max="1618" width="6.28515625" style="14" bestFit="1" customWidth="1"/>
    <col min="1619" max="1620" width="7.5703125" style="14" bestFit="1" customWidth="1"/>
    <col min="1621" max="1621" width="6.28515625" style="14" bestFit="1" customWidth="1"/>
    <col min="1622" max="1623" width="7.5703125" style="14" bestFit="1" customWidth="1"/>
    <col min="1624" max="1624" width="6.28515625" style="14" bestFit="1" customWidth="1"/>
    <col min="1625" max="1626" width="7.5703125" style="14" bestFit="1" customWidth="1"/>
    <col min="1627" max="1627" width="6.28515625" style="14" bestFit="1" customWidth="1"/>
    <col min="1628" max="1629" width="7.5703125" style="14" bestFit="1" customWidth="1"/>
    <col min="1630" max="1630" width="6.28515625" style="14" bestFit="1" customWidth="1"/>
    <col min="1631" max="1632" width="7.5703125" style="14" bestFit="1" customWidth="1"/>
    <col min="1633" max="1633" width="6.28515625" style="14" bestFit="1" customWidth="1"/>
    <col min="1634" max="1635" width="7.5703125" style="14" bestFit="1" customWidth="1"/>
    <col min="1636" max="1636" width="6.28515625" style="14" bestFit="1" customWidth="1"/>
    <col min="1637" max="1638" width="7.5703125" style="14" bestFit="1" customWidth="1"/>
    <col min="1639" max="1639" width="6.28515625" style="14" bestFit="1" customWidth="1"/>
    <col min="1640" max="1641" width="7.5703125" style="14" bestFit="1" customWidth="1"/>
    <col min="1642" max="1642" width="6.28515625" style="14" bestFit="1" customWidth="1"/>
    <col min="1643" max="1644" width="7.5703125" style="14" bestFit="1" customWidth="1"/>
    <col min="1645" max="1645" width="6.28515625" style="14" bestFit="1" customWidth="1"/>
    <col min="1646" max="1647" width="7.5703125" style="14" bestFit="1" customWidth="1"/>
    <col min="1648" max="1648" width="6.28515625" style="14" bestFit="1" customWidth="1"/>
    <col min="1649" max="1650" width="7.5703125" style="14" bestFit="1" customWidth="1"/>
    <col min="1651" max="1651" width="6.28515625" style="14" bestFit="1" customWidth="1"/>
    <col min="1652" max="1653" width="7.5703125" style="14" bestFit="1" customWidth="1"/>
    <col min="1654" max="1654" width="6.28515625" style="14" bestFit="1" customWidth="1"/>
    <col min="1655" max="1656" width="7.5703125" style="14" bestFit="1" customWidth="1"/>
    <col min="1657" max="1660" width="6.28515625" style="14" bestFit="1" customWidth="1"/>
    <col min="1661" max="1662" width="7.5703125" style="14" bestFit="1" customWidth="1"/>
    <col min="1663" max="1663" width="6.28515625" style="14" bestFit="1" customWidth="1"/>
    <col min="1664" max="1665" width="7.5703125" style="14" bestFit="1" customWidth="1"/>
    <col min="1666" max="1666" width="6.28515625" style="14" bestFit="1" customWidth="1"/>
    <col min="1667" max="1668" width="7.5703125" style="14" bestFit="1" customWidth="1"/>
    <col min="1669" max="1669" width="6.28515625" style="14" bestFit="1" customWidth="1"/>
    <col min="1670" max="1671" width="7.5703125" style="14" bestFit="1" customWidth="1"/>
    <col min="1672" max="1672" width="6.28515625" style="14" bestFit="1" customWidth="1"/>
    <col min="1673" max="1674" width="7.5703125" style="14" bestFit="1" customWidth="1"/>
    <col min="1675" max="1675" width="6.28515625" style="14" bestFit="1" customWidth="1"/>
    <col min="1676" max="1677" width="7.5703125" style="14" bestFit="1" customWidth="1"/>
    <col min="1678" max="1678" width="6.28515625" style="14" bestFit="1" customWidth="1"/>
    <col min="1679" max="1680" width="7.5703125" style="14" bestFit="1" customWidth="1"/>
    <col min="1681" max="1681" width="6.28515625" style="14" bestFit="1" customWidth="1"/>
    <col min="1682" max="1683" width="7.5703125" style="14" bestFit="1" customWidth="1"/>
    <col min="1684" max="1684" width="6.28515625" style="14" bestFit="1" customWidth="1"/>
    <col min="1685" max="1686" width="7.5703125" style="14" bestFit="1" customWidth="1"/>
    <col min="1687" max="1687" width="6.28515625" style="14" bestFit="1" customWidth="1"/>
    <col min="1688" max="1689" width="7.5703125" style="14" bestFit="1" customWidth="1"/>
    <col min="1690" max="1690" width="6.28515625" style="14" bestFit="1" customWidth="1"/>
    <col min="1691" max="1692" width="7.5703125" style="14" bestFit="1" customWidth="1"/>
    <col min="1693" max="1693" width="6.28515625" style="14" bestFit="1" customWidth="1"/>
    <col min="1694" max="1695" width="7.5703125" style="14" bestFit="1" customWidth="1"/>
    <col min="1696" max="1696" width="6.28515625" style="14" bestFit="1" customWidth="1"/>
    <col min="1697" max="1698" width="7.5703125" style="14" bestFit="1" customWidth="1"/>
    <col min="1699" max="1699" width="6.28515625" style="14" bestFit="1" customWidth="1"/>
    <col min="1700" max="1701" width="7.5703125" style="14" bestFit="1" customWidth="1"/>
    <col min="1702" max="1702" width="6.28515625" style="14" bestFit="1" customWidth="1"/>
    <col min="1703" max="1704" width="7.5703125" style="14" bestFit="1" customWidth="1"/>
    <col min="1705" max="1705" width="6.28515625" style="14" bestFit="1" customWidth="1"/>
    <col min="1706" max="1707" width="7.5703125" style="14" bestFit="1" customWidth="1"/>
    <col min="1708" max="1708" width="6.28515625" style="14" bestFit="1" customWidth="1"/>
    <col min="1709" max="1710" width="7.5703125" style="14" bestFit="1" customWidth="1"/>
    <col min="1711" max="1711" width="6.28515625" style="14" bestFit="1" customWidth="1"/>
    <col min="1712" max="1713" width="7.5703125" style="14" bestFit="1" customWidth="1"/>
    <col min="1714" max="1719" width="6.28515625" style="14" bestFit="1" customWidth="1"/>
    <col min="1720" max="1720" width="7.42578125" style="14" bestFit="1" customWidth="1"/>
    <col min="1721" max="1721" width="6.28515625" style="14" bestFit="1" customWidth="1"/>
    <col min="1722" max="1722" width="7.42578125" style="14" bestFit="1" customWidth="1"/>
    <col min="1723" max="1723" width="7.85546875" style="14" bestFit="1" customWidth="1"/>
    <col min="1724" max="1724" width="9.140625" style="14"/>
    <col min="1725" max="1725" width="7.85546875" style="14" bestFit="1" customWidth="1"/>
    <col min="1726" max="1726" width="9.140625" style="14"/>
    <col min="1727" max="1728" width="7.5703125" style="14" bestFit="1" customWidth="1"/>
    <col min="1729" max="1729" width="16.5703125" style="14" bestFit="1" customWidth="1"/>
    <col min="1730" max="16384" width="9.140625" style="14"/>
  </cols>
  <sheetData>
    <row r="2" spans="2:27" s="4" customFormat="1" x14ac:dyDescent="0.2">
      <c r="B2" s="1"/>
      <c r="C2" s="2"/>
      <c r="D2" s="2"/>
      <c r="E2" s="2"/>
      <c r="F2" s="2"/>
      <c r="G2" s="2"/>
      <c r="H2" s="34">
        <v>0.187</v>
      </c>
      <c r="I2" s="3"/>
    </row>
    <row r="3" spans="2:27" s="4" customFormat="1" ht="63.75" x14ac:dyDescent="0.2">
      <c r="B3" s="1" t="s">
        <v>0</v>
      </c>
      <c r="C3" s="1" t="s">
        <v>3</v>
      </c>
      <c r="D3" s="1" t="s">
        <v>4</v>
      </c>
      <c r="E3" s="1" t="s">
        <v>5</v>
      </c>
      <c r="F3" s="1" t="s">
        <v>16</v>
      </c>
      <c r="G3" s="1" t="s">
        <v>6</v>
      </c>
      <c r="H3" s="1" t="s">
        <v>17</v>
      </c>
      <c r="I3" s="1" t="s">
        <v>7</v>
      </c>
      <c r="J3" s="1" t="s">
        <v>8</v>
      </c>
      <c r="K3" s="1" t="s">
        <v>9</v>
      </c>
      <c r="L3" s="1" t="s">
        <v>10</v>
      </c>
      <c r="M3" s="1" t="s">
        <v>11</v>
      </c>
      <c r="N3" s="1" t="s">
        <v>12</v>
      </c>
      <c r="O3" s="1" t="s">
        <v>13</v>
      </c>
      <c r="P3" s="1" t="s">
        <v>19</v>
      </c>
      <c r="Q3" s="5" t="s">
        <v>1</v>
      </c>
      <c r="S3" s="4" t="s">
        <v>18</v>
      </c>
      <c r="U3" s="6"/>
      <c r="V3" s="6"/>
      <c r="Y3" s="28"/>
    </row>
    <row r="4" spans="2:27" x14ac:dyDescent="0.2">
      <c r="B4" s="7" t="s">
        <v>29</v>
      </c>
      <c r="C4" s="8" t="s">
        <v>14</v>
      </c>
      <c r="D4" s="32">
        <v>1</v>
      </c>
      <c r="E4" s="8">
        <v>18</v>
      </c>
      <c r="F4" s="7">
        <f t="shared" ref="F4:F14" si="0">D4*E4</f>
        <v>18</v>
      </c>
      <c r="G4" s="9">
        <f>1+28</f>
        <v>29</v>
      </c>
      <c r="H4" s="10">
        <f t="shared" ref="H4:H14" si="1">IF(C4="z",F4*(1+$H$2),F4)*G4/1000</f>
        <v>0.619614</v>
      </c>
      <c r="I4" s="11">
        <v>1500</v>
      </c>
      <c r="J4" s="33">
        <f t="shared" ref="J4:J14" si="2">H4*I4</f>
        <v>929.42100000000005</v>
      </c>
      <c r="K4" s="12">
        <f t="shared" ref="K4:K14" si="3">T4*W4</f>
        <v>0</v>
      </c>
      <c r="L4" s="13">
        <f t="shared" ref="L4:L14" si="4">G4</f>
        <v>29</v>
      </c>
      <c r="M4" s="10">
        <f t="shared" ref="M4:M14" si="5">K4*L4/1000</f>
        <v>0</v>
      </c>
      <c r="N4" s="11">
        <f t="shared" ref="N4:N14" si="6">I4</f>
        <v>1500</v>
      </c>
      <c r="O4" s="11">
        <f t="shared" ref="O4:O14" si="7">M4*N4</f>
        <v>0</v>
      </c>
      <c r="P4" s="11">
        <f t="shared" ref="P4:P14" si="8">J4-O4</f>
        <v>929.42100000000005</v>
      </c>
      <c r="Q4" s="9"/>
      <c r="U4" s="29"/>
      <c r="V4" s="29"/>
      <c r="X4" s="26"/>
      <c r="Y4" s="30"/>
      <c r="AA4" s="15"/>
    </row>
    <row r="5" spans="2:27" x14ac:dyDescent="0.2">
      <c r="B5" s="7" t="s">
        <v>32</v>
      </c>
      <c r="C5" s="8" t="s">
        <v>14</v>
      </c>
      <c r="D5" s="32">
        <v>1</v>
      </c>
      <c r="E5" s="8">
        <v>22</v>
      </c>
      <c r="F5" s="7">
        <f t="shared" si="0"/>
        <v>22</v>
      </c>
      <c r="G5" s="9">
        <v>3</v>
      </c>
      <c r="H5" s="10">
        <f t="shared" si="1"/>
        <v>7.8341999999999995E-2</v>
      </c>
      <c r="I5" s="11">
        <v>1500</v>
      </c>
      <c r="J5" s="33">
        <f t="shared" si="2"/>
        <v>117.51299999999999</v>
      </c>
      <c r="K5" s="12">
        <f t="shared" si="3"/>
        <v>0</v>
      </c>
      <c r="L5" s="13">
        <f t="shared" si="4"/>
        <v>3</v>
      </c>
      <c r="M5" s="10">
        <f t="shared" si="5"/>
        <v>0</v>
      </c>
      <c r="N5" s="11">
        <f t="shared" si="6"/>
        <v>1500</v>
      </c>
      <c r="O5" s="11">
        <f t="shared" si="7"/>
        <v>0</v>
      </c>
      <c r="P5" s="11">
        <f t="shared" si="8"/>
        <v>117.51299999999999</v>
      </c>
      <c r="Q5" s="9"/>
      <c r="U5" s="29"/>
      <c r="V5" s="29"/>
      <c r="X5" s="26"/>
      <c r="Y5" s="30"/>
      <c r="AA5" s="15"/>
    </row>
    <row r="6" spans="2:27" x14ac:dyDescent="0.2">
      <c r="B6" s="7" t="s">
        <v>25</v>
      </c>
      <c r="C6" s="8" t="s">
        <v>14</v>
      </c>
      <c r="D6" s="32">
        <v>1</v>
      </c>
      <c r="E6" s="8">
        <v>36</v>
      </c>
      <c r="F6" s="7">
        <f t="shared" ref="F6" si="9">D6*E6</f>
        <v>36</v>
      </c>
      <c r="G6" s="9">
        <v>20</v>
      </c>
      <c r="H6" s="10">
        <f t="shared" ref="H6" si="10">IF(C6="z",F6*(1+$H$2),F6)*G6/1000</f>
        <v>0.85463999999999996</v>
      </c>
      <c r="I6" s="11">
        <v>1500</v>
      </c>
      <c r="J6" s="33">
        <f t="shared" ref="J6" si="11">H6*I6</f>
        <v>1281.96</v>
      </c>
      <c r="K6" s="12">
        <f t="shared" ref="K6" si="12">T6*W6</f>
        <v>0</v>
      </c>
      <c r="L6" s="13">
        <f t="shared" ref="L6" si="13">G6</f>
        <v>20</v>
      </c>
      <c r="M6" s="10">
        <f t="shared" ref="M6" si="14">K6*L6/1000</f>
        <v>0</v>
      </c>
      <c r="N6" s="11">
        <f t="shared" ref="N6" si="15">I6</f>
        <v>1500</v>
      </c>
      <c r="O6" s="11">
        <f t="shared" ref="O6" si="16">M6*N6</f>
        <v>0</v>
      </c>
      <c r="P6" s="11">
        <f t="shared" ref="P6" si="17">J6-O6</f>
        <v>1281.96</v>
      </c>
      <c r="Q6" s="9"/>
      <c r="U6" s="29"/>
      <c r="V6" s="29"/>
      <c r="X6" s="26"/>
      <c r="Y6" s="30"/>
      <c r="AA6" s="15"/>
    </row>
    <row r="7" spans="2:27" x14ac:dyDescent="0.2">
      <c r="B7" s="7" t="s">
        <v>33</v>
      </c>
      <c r="C7" s="8" t="s">
        <v>14</v>
      </c>
      <c r="D7" s="32">
        <v>1</v>
      </c>
      <c r="E7" s="8">
        <v>40</v>
      </c>
      <c r="F7" s="7">
        <f t="shared" ref="F7:F10" si="18">D7*E7</f>
        <v>40</v>
      </c>
      <c r="G7" s="9">
        <v>5</v>
      </c>
      <c r="H7" s="10">
        <f t="shared" ref="H7:H10" si="19">IF(C7="z",F7*(1+$H$2),F7)*G7/1000</f>
        <v>0.23740000000000003</v>
      </c>
      <c r="I7" s="11">
        <v>1500</v>
      </c>
      <c r="J7" s="33">
        <f t="shared" ref="J7:J10" si="20">H7*I7</f>
        <v>356.1</v>
      </c>
      <c r="K7" s="12">
        <f t="shared" ref="K7:K10" si="21">T7*W7</f>
        <v>0</v>
      </c>
      <c r="L7" s="13">
        <f t="shared" ref="L7:L10" si="22">G7</f>
        <v>5</v>
      </c>
      <c r="M7" s="10">
        <f t="shared" ref="M7:M10" si="23">K7*L7/1000</f>
        <v>0</v>
      </c>
      <c r="N7" s="11">
        <f t="shared" ref="N7:N10" si="24">I7</f>
        <v>1500</v>
      </c>
      <c r="O7" s="11">
        <f t="shared" ref="O7:O10" si="25">M7*N7</f>
        <v>0</v>
      </c>
      <c r="P7" s="11">
        <f t="shared" ref="P7:P10" si="26">J7-O7</f>
        <v>356.1</v>
      </c>
      <c r="Q7" s="9"/>
      <c r="U7" s="29"/>
      <c r="V7" s="29"/>
      <c r="X7" s="26"/>
      <c r="Y7" s="30"/>
      <c r="AA7" s="15"/>
    </row>
    <row r="8" spans="2:27" x14ac:dyDescent="0.2">
      <c r="B8" s="7" t="s">
        <v>23</v>
      </c>
      <c r="C8" s="8" t="s">
        <v>14</v>
      </c>
      <c r="D8" s="32">
        <v>2</v>
      </c>
      <c r="E8" s="8">
        <v>18</v>
      </c>
      <c r="F8" s="7">
        <f t="shared" si="18"/>
        <v>36</v>
      </c>
      <c r="G8" s="9">
        <v>3</v>
      </c>
      <c r="H8" s="10">
        <f t="shared" si="19"/>
        <v>0.128196</v>
      </c>
      <c r="I8" s="11">
        <v>1500</v>
      </c>
      <c r="J8" s="33">
        <f t="shared" si="20"/>
        <v>192.29400000000001</v>
      </c>
      <c r="K8" s="12">
        <f t="shared" si="21"/>
        <v>0</v>
      </c>
      <c r="L8" s="13">
        <f t="shared" si="22"/>
        <v>3</v>
      </c>
      <c r="M8" s="10">
        <f t="shared" si="23"/>
        <v>0</v>
      </c>
      <c r="N8" s="11">
        <f t="shared" si="24"/>
        <v>1500</v>
      </c>
      <c r="O8" s="11">
        <f t="shared" si="25"/>
        <v>0</v>
      </c>
      <c r="P8" s="11">
        <f t="shared" si="26"/>
        <v>192.29400000000001</v>
      </c>
      <c r="Q8" s="9"/>
      <c r="U8" s="29"/>
      <c r="V8" s="29"/>
      <c r="X8" s="26"/>
      <c r="Y8" s="30"/>
      <c r="AA8" s="15"/>
    </row>
    <row r="9" spans="2:27" x14ac:dyDescent="0.2">
      <c r="B9" s="7" t="s">
        <v>27</v>
      </c>
      <c r="C9" s="8" t="s">
        <v>14</v>
      </c>
      <c r="D9" s="32">
        <v>2</v>
      </c>
      <c r="E9" s="8">
        <v>30</v>
      </c>
      <c r="F9" s="7">
        <f t="shared" si="18"/>
        <v>60</v>
      </c>
      <c r="G9" s="9">
        <v>10</v>
      </c>
      <c r="H9" s="10">
        <f t="shared" si="19"/>
        <v>0.71220000000000006</v>
      </c>
      <c r="I9" s="11">
        <v>1500</v>
      </c>
      <c r="J9" s="33">
        <f t="shared" si="20"/>
        <v>1068.3000000000002</v>
      </c>
      <c r="K9" s="12">
        <f t="shared" si="21"/>
        <v>0</v>
      </c>
      <c r="L9" s="13">
        <f t="shared" si="22"/>
        <v>10</v>
      </c>
      <c r="M9" s="10">
        <f t="shared" si="23"/>
        <v>0</v>
      </c>
      <c r="N9" s="11">
        <f t="shared" si="24"/>
        <v>1500</v>
      </c>
      <c r="O9" s="11">
        <f t="shared" si="25"/>
        <v>0</v>
      </c>
      <c r="P9" s="11">
        <f t="shared" si="26"/>
        <v>1068.3000000000002</v>
      </c>
      <c r="Q9" s="9"/>
      <c r="U9" s="29"/>
      <c r="V9" s="29"/>
      <c r="X9" s="26"/>
      <c r="Y9" s="30"/>
      <c r="AA9" s="15"/>
    </row>
    <row r="10" spans="2:27" x14ac:dyDescent="0.2">
      <c r="B10" s="7" t="s">
        <v>20</v>
      </c>
      <c r="C10" s="8" t="s">
        <v>14</v>
      </c>
      <c r="D10" s="32">
        <v>2</v>
      </c>
      <c r="E10" s="8">
        <v>36</v>
      </c>
      <c r="F10" s="7">
        <f t="shared" si="18"/>
        <v>72</v>
      </c>
      <c r="G10" s="9">
        <f>28+152+7</f>
        <v>187</v>
      </c>
      <c r="H10" s="10">
        <f t="shared" si="19"/>
        <v>15.981768000000001</v>
      </c>
      <c r="I10" s="11">
        <v>1500</v>
      </c>
      <c r="J10" s="33">
        <f t="shared" si="20"/>
        <v>23972.652000000002</v>
      </c>
      <c r="K10" s="12">
        <f t="shared" si="21"/>
        <v>0</v>
      </c>
      <c r="L10" s="13">
        <f t="shared" si="22"/>
        <v>187</v>
      </c>
      <c r="M10" s="10">
        <f t="shared" si="23"/>
        <v>0</v>
      </c>
      <c r="N10" s="11">
        <f t="shared" si="24"/>
        <v>1500</v>
      </c>
      <c r="O10" s="11">
        <f t="shared" si="25"/>
        <v>0</v>
      </c>
      <c r="P10" s="11">
        <f t="shared" si="26"/>
        <v>23972.652000000002</v>
      </c>
      <c r="Q10" s="9"/>
      <c r="U10" s="29"/>
      <c r="V10" s="29"/>
      <c r="X10" s="26"/>
      <c r="Y10" s="30"/>
      <c r="AA10" s="15"/>
    </row>
    <row r="11" spans="2:27" x14ac:dyDescent="0.2">
      <c r="B11" s="7" t="s">
        <v>28</v>
      </c>
      <c r="C11" s="8" t="s">
        <v>14</v>
      </c>
      <c r="D11" s="32">
        <v>3</v>
      </c>
      <c r="E11" s="8">
        <v>36</v>
      </c>
      <c r="F11" s="7">
        <f t="shared" ref="F11:F12" si="27">D11*E11</f>
        <v>108</v>
      </c>
      <c r="G11" s="9">
        <v>9</v>
      </c>
      <c r="H11" s="10">
        <f t="shared" ref="H11:H12" si="28">IF(C11="z",F11*(1+$H$2),F11)*G11/1000</f>
        <v>1.1537639999999998</v>
      </c>
      <c r="I11" s="11">
        <v>1500</v>
      </c>
      <c r="J11" s="33">
        <f t="shared" ref="J11:J12" si="29">H11*I11</f>
        <v>1730.6459999999997</v>
      </c>
      <c r="K11" s="12">
        <f t="shared" ref="K11:K12" si="30">T11*W11</f>
        <v>0</v>
      </c>
      <c r="L11" s="13">
        <f t="shared" ref="L11:L12" si="31">G11</f>
        <v>9</v>
      </c>
      <c r="M11" s="10">
        <f t="shared" ref="M11:M12" si="32">K11*L11/1000</f>
        <v>0</v>
      </c>
      <c r="N11" s="11">
        <f t="shared" ref="N11:N12" si="33">I11</f>
        <v>1500</v>
      </c>
      <c r="O11" s="11">
        <f t="shared" ref="O11:O12" si="34">M11*N11</f>
        <v>0</v>
      </c>
      <c r="P11" s="11">
        <f t="shared" ref="P11:P12" si="35">J11-O11</f>
        <v>1730.6459999999997</v>
      </c>
      <c r="Q11" s="9"/>
      <c r="U11" s="29"/>
      <c r="V11" s="29"/>
      <c r="X11" s="26"/>
      <c r="Y11" s="30"/>
      <c r="AA11" s="15"/>
    </row>
    <row r="12" spans="2:27" x14ac:dyDescent="0.2">
      <c r="B12" s="7" t="s">
        <v>21</v>
      </c>
      <c r="C12" s="8" t="s">
        <v>14</v>
      </c>
      <c r="D12" s="32">
        <v>4</v>
      </c>
      <c r="E12" s="8">
        <v>18</v>
      </c>
      <c r="F12" s="7">
        <f t="shared" si="27"/>
        <v>72</v>
      </c>
      <c r="G12" s="9">
        <f>16+64</f>
        <v>80</v>
      </c>
      <c r="H12" s="10">
        <f t="shared" si="28"/>
        <v>6.8371199999999996</v>
      </c>
      <c r="I12" s="11">
        <v>1500</v>
      </c>
      <c r="J12" s="33">
        <f t="shared" si="29"/>
        <v>10255.68</v>
      </c>
      <c r="K12" s="12">
        <f t="shared" si="30"/>
        <v>0</v>
      </c>
      <c r="L12" s="13">
        <f t="shared" si="31"/>
        <v>80</v>
      </c>
      <c r="M12" s="10">
        <f t="shared" si="32"/>
        <v>0</v>
      </c>
      <c r="N12" s="11">
        <f t="shared" si="33"/>
        <v>1500</v>
      </c>
      <c r="O12" s="11">
        <f t="shared" si="34"/>
        <v>0</v>
      </c>
      <c r="P12" s="11">
        <f t="shared" si="35"/>
        <v>10255.68</v>
      </c>
      <c r="Q12" s="9"/>
      <c r="U12" s="29"/>
      <c r="V12" s="29"/>
      <c r="X12" s="26"/>
      <c r="Y12" s="30"/>
      <c r="AA12" s="15"/>
    </row>
    <row r="13" spans="2:27" x14ac:dyDescent="0.2">
      <c r="B13" s="7" t="s">
        <v>22</v>
      </c>
      <c r="C13" s="8" t="s">
        <v>15</v>
      </c>
      <c r="D13" s="32">
        <v>1</v>
      </c>
      <c r="E13" s="8">
        <v>60</v>
      </c>
      <c r="F13" s="7">
        <f t="shared" ref="F13" si="36">D13*E13</f>
        <v>60</v>
      </c>
      <c r="G13" s="9">
        <v>15</v>
      </c>
      <c r="H13" s="10">
        <f t="shared" ref="H13" si="37">IF(C13="z",F13*(1+$H$2),F13)*G13/1000</f>
        <v>0.9</v>
      </c>
      <c r="I13" s="11">
        <v>1500</v>
      </c>
      <c r="J13" s="33">
        <f t="shared" ref="J13" si="38">H13*I13</f>
        <v>1350</v>
      </c>
      <c r="K13" s="12">
        <f t="shared" ref="K13" si="39">T13*W13</f>
        <v>0</v>
      </c>
      <c r="L13" s="13">
        <f t="shared" ref="L13" si="40">G13</f>
        <v>15</v>
      </c>
      <c r="M13" s="10">
        <f t="shared" ref="M13" si="41">K13*L13/1000</f>
        <v>0</v>
      </c>
      <c r="N13" s="11">
        <f t="shared" ref="N13" si="42">I13</f>
        <v>1500</v>
      </c>
      <c r="O13" s="11">
        <f t="shared" ref="O13" si="43">M13*N13</f>
        <v>0</v>
      </c>
      <c r="P13" s="11">
        <f t="shared" ref="P13" si="44">J13-O13</f>
        <v>1350</v>
      </c>
      <c r="Q13" s="9"/>
      <c r="U13" s="29"/>
      <c r="V13" s="29"/>
      <c r="X13" s="26"/>
      <c r="Y13" s="30"/>
      <c r="AA13" s="15"/>
    </row>
    <row r="14" spans="2:27" x14ac:dyDescent="0.2">
      <c r="B14" s="7" t="s">
        <v>35</v>
      </c>
      <c r="C14" s="8" t="s">
        <v>15</v>
      </c>
      <c r="D14" s="8">
        <v>1</v>
      </c>
      <c r="E14" s="8">
        <v>100</v>
      </c>
      <c r="F14" s="7">
        <f t="shared" si="0"/>
        <v>100</v>
      </c>
      <c r="G14" s="9">
        <v>2</v>
      </c>
      <c r="H14" s="10">
        <f t="shared" si="1"/>
        <v>0.2</v>
      </c>
      <c r="I14" s="11">
        <v>1500</v>
      </c>
      <c r="J14" s="33">
        <f t="shared" si="2"/>
        <v>300</v>
      </c>
      <c r="K14" s="12">
        <f t="shared" si="3"/>
        <v>0</v>
      </c>
      <c r="L14" s="13">
        <f t="shared" si="4"/>
        <v>2</v>
      </c>
      <c r="M14" s="10">
        <f t="shared" si="5"/>
        <v>0</v>
      </c>
      <c r="N14" s="11">
        <f t="shared" si="6"/>
        <v>1500</v>
      </c>
      <c r="O14" s="11">
        <f t="shared" si="7"/>
        <v>0</v>
      </c>
      <c r="P14" s="11">
        <f t="shared" si="8"/>
        <v>300</v>
      </c>
      <c r="Q14" s="9"/>
      <c r="U14" s="29"/>
      <c r="V14" s="29"/>
      <c r="X14" s="26"/>
      <c r="Y14" s="30"/>
      <c r="AA14" s="15"/>
    </row>
    <row r="15" spans="2:27" x14ac:dyDescent="0.2">
      <c r="B15" s="16" t="s">
        <v>2</v>
      </c>
      <c r="C15" s="17"/>
      <c r="D15" s="17"/>
      <c r="E15" s="17"/>
      <c r="F15" s="17"/>
      <c r="G15" s="18">
        <f>SUM(G4:G14)</f>
        <v>363</v>
      </c>
      <c r="H15" s="19">
        <f>SUM(H4:H14)</f>
        <v>27.703043999999995</v>
      </c>
      <c r="I15" s="17"/>
      <c r="J15" s="20">
        <f>SUM(J4:J14)</f>
        <v>41554.566000000006</v>
      </c>
      <c r="K15" s="17"/>
      <c r="L15" s="21">
        <f>SUM(L4:L14)</f>
        <v>363</v>
      </c>
      <c r="M15" s="20">
        <f>SUM(M4:M14)</f>
        <v>0</v>
      </c>
      <c r="N15" s="17"/>
      <c r="O15" s="20">
        <f>SUM(O4:O14)</f>
        <v>0</v>
      </c>
      <c r="P15" s="20">
        <f>J15-O15</f>
        <v>41554.566000000006</v>
      </c>
      <c r="Q15" s="18"/>
      <c r="V15" s="29"/>
      <c r="Y15" s="31"/>
      <c r="AA15" s="27"/>
    </row>
    <row r="16" spans="2:27" x14ac:dyDescent="0.2">
      <c r="B16" s="22"/>
      <c r="G16" s="23"/>
      <c r="H16" s="23"/>
      <c r="Q16" s="24"/>
    </row>
    <row r="17" spans="2:17" x14ac:dyDescent="0.2">
      <c r="B17" s="22"/>
      <c r="G17" s="24"/>
      <c r="J17" s="25"/>
      <c r="Q17" s="24"/>
    </row>
  </sheetData>
  <autoFilter ref="S2:S35" xr:uid="{00000000-0009-0000-0000-000001000000}"/>
  <pageMargins left="0.7" right="0.7" top="0.78740157499999996" bottom="0.78740157499999996" header="0.3" footer="0.3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0F1D8C-6A6F-4F07-82C7-C624B4F090E8}">
  <dimension ref="B2:AA31"/>
  <sheetViews>
    <sheetView zoomScaleNormal="100" workbookViewId="0">
      <pane ySplit="3" topLeftCell="A4" activePane="bottomLeft" state="frozen"/>
      <selection pane="bottomLeft" activeCell="J30" sqref="J30"/>
    </sheetView>
  </sheetViews>
  <sheetFormatPr defaultColWidth="9.140625" defaultRowHeight="12.75" x14ac:dyDescent="0.2"/>
  <cols>
    <col min="1" max="1" width="4.28515625" style="14" customWidth="1"/>
    <col min="2" max="2" width="22.42578125" style="14" customWidth="1"/>
    <col min="3" max="3" width="22" style="14" customWidth="1"/>
    <col min="4" max="16" width="14.7109375" style="14" customWidth="1"/>
    <col min="17" max="17" width="18.28515625" style="14" customWidth="1"/>
    <col min="18" max="18" width="5.28515625" style="14" customWidth="1"/>
    <col min="19" max="19" width="28.7109375" style="14" customWidth="1"/>
    <col min="20" max="20" width="6.28515625" style="14" bestFit="1" customWidth="1"/>
    <col min="21" max="21" width="12.28515625" style="14" bestFit="1" customWidth="1"/>
    <col min="22" max="22" width="10.7109375" style="14" bestFit="1" customWidth="1"/>
    <col min="23" max="23" width="9.5703125" style="14" customWidth="1"/>
    <col min="24" max="24" width="5.28515625" style="14" customWidth="1"/>
    <col min="25" max="25" width="12.28515625" style="14" bestFit="1" customWidth="1"/>
    <col min="26" max="26" width="5.28515625" style="14" customWidth="1"/>
    <col min="27" max="27" width="13.42578125" style="14" bestFit="1" customWidth="1"/>
    <col min="28" max="335" width="5.28515625" style="14" customWidth="1"/>
    <col min="336" max="337" width="6.42578125" style="14" customWidth="1"/>
    <col min="338" max="338" width="6.42578125" style="14" bestFit="1" customWidth="1"/>
    <col min="339" max="340" width="6.42578125" style="14" customWidth="1"/>
    <col min="341" max="341" width="6.42578125" style="14" bestFit="1" customWidth="1"/>
    <col min="342" max="343" width="6.42578125" style="14" customWidth="1"/>
    <col min="344" max="344" width="6.42578125" style="14" bestFit="1" customWidth="1"/>
    <col min="345" max="348" width="6.42578125" style="14" customWidth="1"/>
    <col min="349" max="352" width="6.42578125" style="14" bestFit="1" customWidth="1"/>
    <col min="353" max="359" width="6.42578125" style="14" customWidth="1"/>
    <col min="360" max="360" width="6.42578125" style="14" bestFit="1" customWidth="1"/>
    <col min="361" max="369" width="6.42578125" style="14" customWidth="1"/>
    <col min="370" max="370" width="6.42578125" style="14" bestFit="1" customWidth="1"/>
    <col min="371" max="377" width="6.42578125" style="14" customWidth="1"/>
    <col min="378" max="378" width="6.42578125" style="14" bestFit="1" customWidth="1"/>
    <col min="379" max="380" width="6.42578125" style="14" customWidth="1"/>
    <col min="381" max="381" width="6.42578125" style="14" bestFit="1" customWidth="1"/>
    <col min="382" max="390" width="6.42578125" style="14" customWidth="1"/>
    <col min="391" max="391" width="6.42578125" style="14" bestFit="1" customWidth="1"/>
    <col min="392" max="392" width="6.42578125" style="14" customWidth="1"/>
    <col min="393" max="393" width="6.42578125" style="14" bestFit="1" customWidth="1"/>
    <col min="394" max="394" width="6.42578125" style="14" customWidth="1"/>
    <col min="395" max="399" width="6.42578125" style="14" bestFit="1" customWidth="1"/>
    <col min="400" max="400" width="6.42578125" style="14" customWidth="1"/>
    <col min="401" max="401" width="6.42578125" style="14" bestFit="1" customWidth="1"/>
    <col min="402" max="403" width="6.42578125" style="14" customWidth="1"/>
    <col min="404" max="404" width="6.42578125" style="14" bestFit="1" customWidth="1"/>
    <col min="405" max="407" width="6.42578125" style="14" customWidth="1"/>
    <col min="408" max="408" width="6.42578125" style="14" bestFit="1" customWidth="1"/>
    <col min="409" max="411" width="6.42578125" style="14" customWidth="1"/>
    <col min="412" max="412" width="6.42578125" style="14" bestFit="1" customWidth="1"/>
    <col min="413" max="414" width="6.42578125" style="14" customWidth="1"/>
    <col min="415" max="415" width="6.42578125" style="14" bestFit="1" customWidth="1"/>
    <col min="416" max="416" width="6.42578125" style="14" customWidth="1"/>
    <col min="417" max="418" width="6.42578125" style="14" bestFit="1" customWidth="1"/>
    <col min="419" max="424" width="6.42578125" style="14" customWidth="1"/>
    <col min="425" max="428" width="6.42578125" style="14" bestFit="1" customWidth="1"/>
    <col min="429" max="430" width="6.42578125" style="14" customWidth="1"/>
    <col min="431" max="431" width="6.42578125" style="14" bestFit="1" customWidth="1"/>
    <col min="432" max="433" width="6.42578125" style="14" customWidth="1"/>
    <col min="434" max="434" width="6.42578125" style="14" bestFit="1" customWidth="1"/>
    <col min="435" max="436" width="6.42578125" style="14" customWidth="1"/>
    <col min="437" max="437" width="6.42578125" style="14" bestFit="1" customWidth="1"/>
    <col min="438" max="439" width="6.42578125" style="14" customWidth="1"/>
    <col min="440" max="440" width="6.42578125" style="14" bestFit="1" customWidth="1"/>
    <col min="441" max="441" width="6.42578125" style="14" customWidth="1"/>
    <col min="442" max="442" width="6.42578125" style="14" bestFit="1" customWidth="1"/>
    <col min="443" max="445" width="6.42578125" style="14" customWidth="1"/>
    <col min="446" max="446" width="6.42578125" style="14" bestFit="1" customWidth="1"/>
    <col min="447" max="448" width="6.42578125" style="14" customWidth="1"/>
    <col min="449" max="450" width="6.42578125" style="14" bestFit="1" customWidth="1"/>
    <col min="451" max="451" width="6.42578125" style="14" customWidth="1"/>
    <col min="452" max="452" width="6.42578125" style="14" bestFit="1" customWidth="1"/>
    <col min="453" max="453" width="6.42578125" style="14" customWidth="1"/>
    <col min="454" max="454" width="6.42578125" style="14" bestFit="1" customWidth="1"/>
    <col min="455" max="455" width="6.42578125" style="14" customWidth="1"/>
    <col min="456" max="456" width="6.42578125" style="14" bestFit="1" customWidth="1"/>
    <col min="457" max="458" width="6.42578125" style="14" customWidth="1"/>
    <col min="459" max="461" width="6.42578125" style="14" bestFit="1" customWidth="1"/>
    <col min="462" max="462" width="6.42578125" style="14" customWidth="1"/>
    <col min="463" max="463" width="6.42578125" style="14" bestFit="1" customWidth="1"/>
    <col min="464" max="465" width="6.42578125" style="14" customWidth="1"/>
    <col min="466" max="466" width="6.42578125" style="14" bestFit="1" customWidth="1"/>
    <col min="467" max="468" width="6.42578125" style="14" customWidth="1"/>
    <col min="469" max="469" width="6.42578125" style="14" bestFit="1" customWidth="1"/>
    <col min="470" max="471" width="6.42578125" style="14" customWidth="1"/>
    <col min="472" max="472" width="6.42578125" style="14" bestFit="1" customWidth="1"/>
    <col min="473" max="474" width="6.42578125" style="14" customWidth="1"/>
    <col min="475" max="475" width="6.42578125" style="14" bestFit="1" customWidth="1"/>
    <col min="476" max="477" width="6.42578125" style="14" customWidth="1"/>
    <col min="478" max="478" width="6.42578125" style="14" bestFit="1" customWidth="1"/>
    <col min="479" max="480" width="6.42578125" style="14" customWidth="1"/>
    <col min="481" max="481" width="6.42578125" style="14" bestFit="1" customWidth="1"/>
    <col min="482" max="482" width="6.42578125" style="14" customWidth="1"/>
    <col min="483" max="484" width="6.42578125" style="14" bestFit="1" customWidth="1"/>
    <col min="485" max="485" width="6.42578125" style="14" customWidth="1"/>
    <col min="486" max="487" width="6.42578125" style="14" bestFit="1" customWidth="1"/>
    <col min="488" max="488" width="6.42578125" style="14" customWidth="1"/>
    <col min="489" max="489" width="6.42578125" style="14" bestFit="1" customWidth="1"/>
    <col min="490" max="490" width="6.42578125" style="14" customWidth="1"/>
    <col min="491" max="491" width="6.42578125" style="14" bestFit="1" customWidth="1"/>
    <col min="492" max="492" width="6.42578125" style="14" customWidth="1"/>
    <col min="493" max="493" width="6.42578125" style="14" bestFit="1" customWidth="1"/>
    <col min="494" max="494" width="6.42578125" style="14" customWidth="1"/>
    <col min="495" max="497" width="6.42578125" style="14" bestFit="1" customWidth="1"/>
    <col min="498" max="498" width="6.42578125" style="14" customWidth="1"/>
    <col min="499" max="501" width="6.42578125" style="14" bestFit="1" customWidth="1"/>
    <col min="502" max="503" width="6.42578125" style="14" customWidth="1"/>
    <col min="504" max="506" width="6.42578125" style="14" bestFit="1" customWidth="1"/>
    <col min="507" max="507" width="6.42578125" style="14" customWidth="1"/>
    <col min="508" max="514" width="6.42578125" style="14" bestFit="1" customWidth="1"/>
    <col min="515" max="515" width="6.42578125" style="14" customWidth="1"/>
    <col min="516" max="521" width="6.42578125" style="14" bestFit="1" customWidth="1"/>
    <col min="522" max="526" width="6.42578125" style="14" customWidth="1"/>
    <col min="527" max="527" width="6.42578125" style="14" bestFit="1" customWidth="1"/>
    <col min="528" max="529" width="6.42578125" style="14" customWidth="1"/>
    <col min="530" max="531" width="6.42578125" style="14" bestFit="1" customWidth="1"/>
    <col min="532" max="544" width="6.42578125" style="14" customWidth="1"/>
    <col min="545" max="545" width="6.42578125" style="14" bestFit="1" customWidth="1"/>
    <col min="546" max="558" width="6.42578125" style="14" customWidth="1"/>
    <col min="559" max="559" width="6.42578125" style="14" bestFit="1" customWidth="1"/>
    <col min="560" max="564" width="6.42578125" style="14" customWidth="1"/>
    <col min="565" max="565" width="6.42578125" style="14" bestFit="1" customWidth="1"/>
    <col min="566" max="584" width="6.42578125" style="14" customWidth="1"/>
    <col min="585" max="587" width="6.42578125" style="14" bestFit="1" customWidth="1"/>
    <col min="588" max="589" width="6.42578125" style="14" customWidth="1"/>
    <col min="590" max="590" width="6.42578125" style="14" bestFit="1" customWidth="1"/>
    <col min="591" max="591" width="6.42578125" style="14" customWidth="1"/>
    <col min="592" max="592" width="6.42578125" style="14" bestFit="1" customWidth="1"/>
    <col min="593" max="593" width="6.42578125" style="14" customWidth="1"/>
    <col min="594" max="594" width="6.42578125" style="14" bestFit="1" customWidth="1"/>
    <col min="595" max="595" width="6.42578125" style="14" customWidth="1"/>
    <col min="596" max="596" width="6.42578125" style="14" bestFit="1" customWidth="1"/>
    <col min="597" max="597" width="6.42578125" style="14" customWidth="1"/>
    <col min="598" max="598" width="6.42578125" style="14" bestFit="1" customWidth="1"/>
    <col min="599" max="599" width="6.42578125" style="14" customWidth="1"/>
    <col min="600" max="600" width="6.42578125" style="14" bestFit="1" customWidth="1"/>
    <col min="601" max="601" width="6.42578125" style="14" customWidth="1"/>
    <col min="602" max="602" width="6.42578125" style="14" bestFit="1" customWidth="1"/>
    <col min="603" max="603" width="6.42578125" style="14" customWidth="1"/>
    <col min="604" max="604" width="6.42578125" style="14" bestFit="1" customWidth="1"/>
    <col min="605" max="606" width="6.42578125" style="14" customWidth="1"/>
    <col min="607" max="607" width="6.42578125" style="14" bestFit="1" customWidth="1"/>
    <col min="608" max="609" width="6.42578125" style="14" customWidth="1"/>
    <col min="610" max="610" width="6.42578125" style="14" bestFit="1" customWidth="1"/>
    <col min="611" max="611" width="6.42578125" style="14" customWidth="1"/>
    <col min="612" max="612" width="6.42578125" style="14" bestFit="1" customWidth="1"/>
    <col min="613" max="614" width="6.42578125" style="14" customWidth="1"/>
    <col min="615" max="615" width="6.42578125" style="14" bestFit="1" customWidth="1"/>
    <col min="616" max="617" width="6.42578125" style="14" customWidth="1"/>
    <col min="618" max="618" width="6.42578125" style="14" bestFit="1" customWidth="1"/>
    <col min="619" max="626" width="6.42578125" style="14" customWidth="1"/>
    <col min="627" max="627" width="6.42578125" style="14" bestFit="1" customWidth="1"/>
    <col min="628" max="629" width="6.42578125" style="14" customWidth="1"/>
    <col min="630" max="630" width="6.42578125" style="14" bestFit="1" customWidth="1"/>
    <col min="631" max="631" width="6.42578125" style="14" customWidth="1"/>
    <col min="632" max="632" width="6.42578125" style="14" bestFit="1" customWidth="1"/>
    <col min="633" max="633" width="6.42578125" style="14" customWidth="1"/>
    <col min="634" max="634" width="6.42578125" style="14" bestFit="1" customWidth="1"/>
    <col min="635" max="635" width="6.42578125" style="14" customWidth="1"/>
    <col min="636" max="636" width="6.42578125" style="14" bestFit="1" customWidth="1"/>
    <col min="637" max="637" width="6.42578125" style="14" customWidth="1"/>
    <col min="638" max="638" width="6.42578125" style="14" bestFit="1" customWidth="1"/>
    <col min="639" max="639" width="6.42578125" style="14" customWidth="1"/>
    <col min="640" max="640" width="6.42578125" style="14" bestFit="1" customWidth="1"/>
    <col min="641" max="642" width="6.42578125" style="14" customWidth="1"/>
    <col min="643" max="643" width="6.42578125" style="14" bestFit="1" customWidth="1"/>
    <col min="644" max="645" width="6.42578125" style="14" customWidth="1"/>
    <col min="646" max="646" width="6.42578125" style="14" bestFit="1" customWidth="1"/>
    <col min="647" max="647" width="6.42578125" style="14" customWidth="1"/>
    <col min="648" max="648" width="6.42578125" style="14" bestFit="1" customWidth="1"/>
    <col min="649" max="650" width="6.42578125" style="14" customWidth="1"/>
    <col min="651" max="651" width="6.42578125" style="14" bestFit="1" customWidth="1"/>
    <col min="652" max="656" width="6.42578125" style="14" customWidth="1"/>
    <col min="657" max="660" width="6.42578125" style="14" bestFit="1" customWidth="1"/>
    <col min="661" max="664" width="6.42578125" style="14" customWidth="1"/>
    <col min="665" max="665" width="6.42578125" style="14" bestFit="1" customWidth="1"/>
    <col min="666" max="666" width="6.42578125" style="14" customWidth="1"/>
    <col min="667" max="667" width="6.42578125" style="14" bestFit="1" customWidth="1"/>
    <col min="668" max="668" width="6.42578125" style="14" customWidth="1"/>
    <col min="669" max="669" width="6.42578125" style="14" bestFit="1" customWidth="1"/>
    <col min="670" max="670" width="6.42578125" style="14" customWidth="1"/>
    <col min="671" max="671" width="6.42578125" style="14" bestFit="1" customWidth="1"/>
    <col min="672" max="672" width="6.42578125" style="14" customWidth="1"/>
    <col min="673" max="673" width="6.42578125" style="14" bestFit="1" customWidth="1"/>
    <col min="674" max="674" width="6.42578125" style="14" customWidth="1"/>
    <col min="675" max="675" width="6.42578125" style="14" bestFit="1" customWidth="1"/>
    <col min="676" max="676" width="6.42578125" style="14" customWidth="1"/>
    <col min="677" max="677" width="6.42578125" style="14" bestFit="1" customWidth="1"/>
    <col min="678" max="679" width="6.42578125" style="14" customWidth="1"/>
    <col min="680" max="680" width="6.42578125" style="14" bestFit="1" customWidth="1"/>
    <col min="681" max="682" width="6.42578125" style="14" customWidth="1"/>
    <col min="683" max="683" width="6.42578125" style="14" bestFit="1" customWidth="1"/>
    <col min="684" max="684" width="6.42578125" style="14" customWidth="1"/>
    <col min="685" max="685" width="6.42578125" style="14" bestFit="1" customWidth="1"/>
    <col min="686" max="686" width="6.42578125" style="14" customWidth="1"/>
    <col min="687" max="687" width="6.42578125" style="14" bestFit="1" customWidth="1"/>
    <col min="688" max="688" width="6.42578125" style="14" customWidth="1"/>
    <col min="689" max="689" width="6.42578125" style="14" bestFit="1" customWidth="1"/>
    <col min="690" max="691" width="6.42578125" style="14" customWidth="1"/>
    <col min="692" max="692" width="6.42578125" style="14" bestFit="1" customWidth="1"/>
    <col min="693" max="696" width="6.42578125" style="14" customWidth="1"/>
    <col min="697" max="697" width="6.42578125" style="14" bestFit="1" customWidth="1"/>
    <col min="698" max="698" width="6.42578125" style="14" customWidth="1"/>
    <col min="699" max="699" width="6.42578125" style="14" bestFit="1" customWidth="1"/>
    <col min="700" max="700" width="6.42578125" style="14" customWidth="1"/>
    <col min="701" max="701" width="6.42578125" style="14" bestFit="1" customWidth="1"/>
    <col min="702" max="702" width="6.42578125" style="14" customWidth="1"/>
    <col min="703" max="703" width="6.42578125" style="14" bestFit="1" customWidth="1"/>
    <col min="704" max="704" width="6.42578125" style="14" customWidth="1"/>
    <col min="705" max="705" width="6.42578125" style="14" bestFit="1" customWidth="1"/>
    <col min="706" max="706" width="6.42578125" style="14" customWidth="1"/>
    <col min="707" max="707" width="6.42578125" style="14" bestFit="1" customWidth="1"/>
    <col min="708" max="708" width="6.42578125" style="14" customWidth="1"/>
    <col min="709" max="709" width="6.42578125" style="14" bestFit="1" customWidth="1"/>
    <col min="710" max="711" width="6.42578125" style="14" customWidth="1"/>
    <col min="712" max="712" width="6.42578125" style="14" bestFit="1" customWidth="1"/>
    <col min="713" max="714" width="6.42578125" style="14" customWidth="1"/>
    <col min="715" max="715" width="6.42578125" style="14" bestFit="1" customWidth="1"/>
    <col min="716" max="716" width="6.42578125" style="14" customWidth="1"/>
    <col min="717" max="717" width="6.42578125" style="14" bestFit="1" customWidth="1"/>
    <col min="718" max="718" width="6.42578125" style="14" customWidth="1"/>
    <col min="719" max="719" width="6.42578125" style="14" bestFit="1" customWidth="1"/>
    <col min="720" max="720" width="6.42578125" style="14" customWidth="1"/>
    <col min="721" max="721" width="6.42578125" style="14" bestFit="1" customWidth="1"/>
    <col min="722" max="722" width="6.42578125" style="14" customWidth="1"/>
    <col min="723" max="723" width="6.42578125" style="14" bestFit="1" customWidth="1"/>
    <col min="724" max="724" width="6.42578125" style="14" customWidth="1"/>
    <col min="725" max="725" width="6.42578125" style="14" bestFit="1" customWidth="1"/>
    <col min="726" max="752" width="7.5703125" style="14" bestFit="1" customWidth="1"/>
    <col min="753" max="753" width="15" style="14" bestFit="1" customWidth="1"/>
    <col min="754" max="754" width="6.28515625" style="14" bestFit="1" customWidth="1"/>
    <col min="755" max="755" width="7.42578125" style="14" bestFit="1" customWidth="1"/>
    <col min="756" max="756" width="7.5703125" style="14" bestFit="1" customWidth="1"/>
    <col min="757" max="757" width="6.28515625" style="14" bestFit="1" customWidth="1"/>
    <col min="758" max="758" width="7.42578125" style="14" bestFit="1" customWidth="1"/>
    <col min="759" max="759" width="7.5703125" style="14" bestFit="1" customWidth="1"/>
    <col min="760" max="760" width="6.28515625" style="14" bestFit="1" customWidth="1"/>
    <col min="761" max="761" width="7.42578125" style="14" bestFit="1" customWidth="1"/>
    <col min="762" max="762" width="6.28515625" style="14" bestFit="1" customWidth="1"/>
    <col min="763" max="763" width="7.42578125" style="14" bestFit="1" customWidth="1"/>
    <col min="764" max="764" width="6.28515625" style="14" bestFit="1" customWidth="1"/>
    <col min="765" max="765" width="7.42578125" style="14" bestFit="1" customWidth="1"/>
    <col min="766" max="766" width="6.28515625" style="14" bestFit="1" customWidth="1"/>
    <col min="767" max="767" width="7.42578125" style="14" bestFit="1" customWidth="1"/>
    <col min="768" max="768" width="6.28515625" style="14" bestFit="1" customWidth="1"/>
    <col min="769" max="769" width="7.42578125" style="14" bestFit="1" customWidth="1"/>
    <col min="770" max="770" width="7.5703125" style="14" bestFit="1" customWidth="1"/>
    <col min="771" max="771" width="6.28515625" style="14" bestFit="1" customWidth="1"/>
    <col min="772" max="772" width="7.42578125" style="14" bestFit="1" customWidth="1"/>
    <col min="773" max="773" width="7.5703125" style="14" bestFit="1" customWidth="1"/>
    <col min="774" max="774" width="6.28515625" style="14" bestFit="1" customWidth="1"/>
    <col min="775" max="775" width="7.42578125" style="14" bestFit="1" customWidth="1"/>
    <col min="776" max="776" width="6.28515625" style="14" bestFit="1" customWidth="1"/>
    <col min="777" max="777" width="7.42578125" style="14" bestFit="1" customWidth="1"/>
    <col min="778" max="778" width="7.5703125" style="14" bestFit="1" customWidth="1"/>
    <col min="779" max="779" width="6.28515625" style="14" bestFit="1" customWidth="1"/>
    <col min="780" max="780" width="7.42578125" style="14" bestFit="1" customWidth="1"/>
    <col min="781" max="781" width="7.5703125" style="14" bestFit="1" customWidth="1"/>
    <col min="782" max="785" width="6.28515625" style="14" bestFit="1" customWidth="1"/>
    <col min="786" max="786" width="7.42578125" style="14" bestFit="1" customWidth="1"/>
    <col min="787" max="788" width="7.5703125" style="14" bestFit="1" customWidth="1"/>
    <col min="789" max="789" width="7.28515625" style="14" bestFit="1" customWidth="1"/>
    <col min="790" max="790" width="6.28515625" style="14" bestFit="1" customWidth="1"/>
    <col min="791" max="791" width="7.42578125" style="14" bestFit="1" customWidth="1"/>
    <col min="792" max="798" width="6.28515625" style="14" bestFit="1" customWidth="1"/>
    <col min="799" max="799" width="7.42578125" style="14" bestFit="1" customWidth="1"/>
    <col min="800" max="800" width="7.5703125" style="14" bestFit="1" customWidth="1"/>
    <col min="801" max="801" width="7.42578125" style="14" bestFit="1" customWidth="1"/>
    <col min="802" max="802" width="7.5703125" style="14" bestFit="1" customWidth="1"/>
    <col min="803" max="805" width="6.28515625" style="14" bestFit="1" customWidth="1"/>
    <col min="806" max="806" width="7.42578125" style="14" bestFit="1" customWidth="1"/>
    <col min="807" max="807" width="7.5703125" style="14" bestFit="1" customWidth="1"/>
    <col min="808" max="808" width="6.28515625" style="14" bestFit="1" customWidth="1"/>
    <col min="809" max="809" width="7.42578125" style="14" bestFit="1" customWidth="1"/>
    <col min="810" max="810" width="7.5703125" style="14" bestFit="1" customWidth="1"/>
    <col min="811" max="811" width="6.28515625" style="14" bestFit="1" customWidth="1"/>
    <col min="812" max="812" width="7.42578125" style="14" bestFit="1" customWidth="1"/>
    <col min="813" max="813" width="6.28515625" style="14" bestFit="1" customWidth="1"/>
    <col min="814" max="814" width="7.42578125" style="14" bestFit="1" customWidth="1"/>
    <col min="815" max="815" width="6.28515625" style="14" bestFit="1" customWidth="1"/>
    <col min="816" max="816" width="7.42578125" style="14" bestFit="1" customWidth="1"/>
    <col min="817" max="817" width="6.28515625" style="14" bestFit="1" customWidth="1"/>
    <col min="818" max="818" width="7.42578125" style="14" bestFit="1" customWidth="1"/>
    <col min="819" max="819" width="6.28515625" style="14" bestFit="1" customWidth="1"/>
    <col min="820" max="820" width="7.42578125" style="14" bestFit="1" customWidth="1"/>
    <col min="821" max="821" width="7.5703125" style="14" bestFit="1" customWidth="1"/>
    <col min="822" max="822" width="6.28515625" style="14" bestFit="1" customWidth="1"/>
    <col min="823" max="823" width="7.42578125" style="14" bestFit="1" customWidth="1"/>
    <col min="824" max="824" width="7.5703125" style="14" bestFit="1" customWidth="1"/>
    <col min="825" max="825" width="6.28515625" style="14" bestFit="1" customWidth="1"/>
    <col min="826" max="826" width="7.42578125" style="14" bestFit="1" customWidth="1"/>
    <col min="827" max="827" width="6.28515625" style="14" bestFit="1" customWidth="1"/>
    <col min="828" max="828" width="7.42578125" style="14" bestFit="1" customWidth="1"/>
    <col min="829" max="829" width="7.5703125" style="14" bestFit="1" customWidth="1"/>
    <col min="830" max="830" width="6.28515625" style="14" bestFit="1" customWidth="1"/>
    <col min="831" max="831" width="7.42578125" style="14" bestFit="1" customWidth="1"/>
    <col min="832" max="832" width="7.5703125" style="14" bestFit="1" customWidth="1"/>
    <col min="833" max="833" width="6.28515625" style="14" bestFit="1" customWidth="1"/>
    <col min="834" max="834" width="7.42578125" style="14" bestFit="1" customWidth="1"/>
    <col min="835" max="835" width="7.5703125" style="14" bestFit="1" customWidth="1"/>
    <col min="836" max="836" width="6.28515625" style="14" bestFit="1" customWidth="1"/>
    <col min="837" max="837" width="7.42578125" style="14" bestFit="1" customWidth="1"/>
    <col min="838" max="838" width="7.5703125" style="14" bestFit="1" customWidth="1"/>
    <col min="839" max="839" width="6.28515625" style="14" bestFit="1" customWidth="1"/>
    <col min="840" max="840" width="7.42578125" style="14" bestFit="1" customWidth="1"/>
    <col min="841" max="841" width="6.28515625" style="14" bestFit="1" customWidth="1"/>
    <col min="842" max="842" width="7.42578125" style="14" bestFit="1" customWidth="1"/>
    <col min="843" max="843" width="7.5703125" style="14" bestFit="1" customWidth="1"/>
    <col min="844" max="846" width="6.28515625" style="14" bestFit="1" customWidth="1"/>
    <col min="847" max="847" width="7.5703125" style="14" bestFit="1" customWidth="1"/>
    <col min="848" max="848" width="7.42578125" style="14" bestFit="1" customWidth="1"/>
    <col min="849" max="849" width="7.5703125" style="14" bestFit="1" customWidth="1"/>
    <col min="850" max="850" width="7.42578125" style="14" bestFit="1" customWidth="1"/>
    <col min="851" max="851" width="6.140625" style="14" bestFit="1" customWidth="1"/>
    <col min="852" max="852" width="7.42578125" style="14" bestFit="1" customWidth="1"/>
    <col min="853" max="853" width="7.28515625" style="14" bestFit="1" customWidth="1"/>
    <col min="854" max="854" width="6.140625" style="14" bestFit="1" customWidth="1"/>
    <col min="855" max="855" width="7.28515625" style="14" bestFit="1" customWidth="1"/>
    <col min="856" max="856" width="7.42578125" style="14" bestFit="1" customWidth="1"/>
    <col min="857" max="857" width="6.140625" style="14" bestFit="1" customWidth="1"/>
    <col min="858" max="858" width="7.28515625" style="14" bestFit="1" customWidth="1"/>
    <col min="859" max="859" width="7.42578125" style="14" bestFit="1" customWidth="1"/>
    <col min="860" max="860" width="7.28515625" style="14" bestFit="1" customWidth="1"/>
    <col min="861" max="861" width="6.140625" style="14" bestFit="1" customWidth="1"/>
    <col min="862" max="862" width="7.42578125" style="14" bestFit="1" customWidth="1"/>
    <col min="863" max="864" width="6.140625" style="14" bestFit="1" customWidth="1"/>
    <col min="865" max="865" width="7.28515625" style="14" bestFit="1" customWidth="1"/>
    <col min="866" max="866" width="6.140625" style="14" bestFit="1" customWidth="1"/>
    <col min="867" max="867" width="7.28515625" style="14" bestFit="1" customWidth="1"/>
    <col min="868" max="874" width="6.140625" style="14" bestFit="1" customWidth="1"/>
    <col min="875" max="875" width="7.28515625" style="14" bestFit="1" customWidth="1"/>
    <col min="876" max="876" width="7.42578125" style="14" bestFit="1" customWidth="1"/>
    <col min="877" max="877" width="6.140625" style="14" bestFit="1" customWidth="1"/>
    <col min="878" max="878" width="7.28515625" style="14" bestFit="1" customWidth="1"/>
    <col min="879" max="879" width="7.42578125" style="14" bestFit="1" customWidth="1"/>
    <col min="880" max="880" width="6.140625" style="14" bestFit="1" customWidth="1"/>
    <col min="881" max="881" width="7.28515625" style="14" bestFit="1" customWidth="1"/>
    <col min="882" max="882" width="7.42578125" style="14" bestFit="1" customWidth="1"/>
    <col min="883" max="883" width="6.140625" style="14" bestFit="1" customWidth="1"/>
    <col min="884" max="884" width="7.28515625" style="14" bestFit="1" customWidth="1"/>
    <col min="885" max="888" width="6.140625" style="14" bestFit="1" customWidth="1"/>
    <col min="889" max="889" width="7.7109375" style="14" bestFit="1" customWidth="1"/>
    <col min="890" max="890" width="6.42578125" style="14" bestFit="1" customWidth="1"/>
    <col min="891" max="891" width="7.5703125" style="14" bestFit="1" customWidth="1"/>
    <col min="892" max="892" width="7.7109375" style="14" bestFit="1" customWidth="1"/>
    <col min="893" max="893" width="6.42578125" style="14" bestFit="1" customWidth="1"/>
    <col min="894" max="894" width="7.5703125" style="14" bestFit="1" customWidth="1"/>
    <col min="895" max="895" width="7.7109375" style="14" bestFit="1" customWidth="1"/>
    <col min="896" max="897" width="6.42578125" style="14" bestFit="1" customWidth="1"/>
    <col min="898" max="898" width="7.5703125" style="14" bestFit="1" customWidth="1"/>
    <col min="899" max="899" width="7.7109375" style="14" bestFit="1" customWidth="1"/>
    <col min="900" max="900" width="6.42578125" style="14" bestFit="1" customWidth="1"/>
    <col min="901" max="901" width="7.5703125" style="14" bestFit="1" customWidth="1"/>
    <col min="902" max="902" width="7.7109375" style="14" bestFit="1" customWidth="1"/>
    <col min="903" max="904" width="6.42578125" style="14" bestFit="1" customWidth="1"/>
    <col min="905" max="907" width="7.5703125" style="14" bestFit="1" customWidth="1"/>
    <col min="908" max="908" width="6.42578125" style="14" bestFit="1" customWidth="1"/>
    <col min="909" max="909" width="7.5703125" style="14" bestFit="1" customWidth="1"/>
    <col min="910" max="910" width="6.42578125" style="14" bestFit="1" customWidth="1"/>
    <col min="911" max="911" width="7.5703125" style="14" bestFit="1" customWidth="1"/>
    <col min="912" max="912" width="6.42578125" style="14" bestFit="1" customWidth="1"/>
    <col min="913" max="913" width="7.5703125" style="14" bestFit="1" customWidth="1"/>
    <col min="914" max="914" width="7.7109375" style="14" bestFit="1" customWidth="1"/>
    <col min="915" max="915" width="7.5703125" style="14" bestFit="1" customWidth="1"/>
    <col min="916" max="916" width="6.42578125" style="14" bestFit="1" customWidth="1"/>
    <col min="917" max="917" width="7.5703125" style="14" bestFit="1" customWidth="1"/>
    <col min="918" max="918" width="7.7109375" style="14" bestFit="1" customWidth="1"/>
    <col min="919" max="921" width="7.5703125" style="14" bestFit="1" customWidth="1"/>
    <col min="922" max="922" width="6.42578125" style="14" bestFit="1" customWidth="1"/>
    <col min="923" max="923" width="7.5703125" style="14" bestFit="1" customWidth="1"/>
    <col min="924" max="924" width="6.42578125" style="14" bestFit="1" customWidth="1"/>
    <col min="925" max="925" width="7.5703125" style="14" bestFit="1" customWidth="1"/>
    <col min="926" max="926" width="6.42578125" style="14" bestFit="1" customWidth="1"/>
    <col min="927" max="927" width="7.5703125" style="14" bestFit="1" customWidth="1"/>
    <col min="928" max="928" width="6.42578125" style="14" bestFit="1" customWidth="1"/>
    <col min="929" max="929" width="7.5703125" style="14" bestFit="1" customWidth="1"/>
    <col min="930" max="930" width="6.42578125" style="14" bestFit="1" customWidth="1"/>
    <col min="931" max="931" width="7.5703125" style="14" bestFit="1" customWidth="1"/>
    <col min="932" max="932" width="7.7109375" style="14" bestFit="1" customWidth="1"/>
    <col min="933" max="933" width="7.5703125" style="14" bestFit="1" customWidth="1"/>
    <col min="934" max="934" width="7.7109375" style="14" bestFit="1" customWidth="1"/>
    <col min="935" max="935" width="7.5703125" style="14" bestFit="1" customWidth="1"/>
    <col min="936" max="936" width="7.7109375" style="14" bestFit="1" customWidth="1"/>
    <col min="937" max="937" width="6.42578125" style="14" bestFit="1" customWidth="1"/>
    <col min="938" max="938" width="7.5703125" style="14" bestFit="1" customWidth="1"/>
    <col min="939" max="939" width="6.42578125" style="14" bestFit="1" customWidth="1"/>
    <col min="940" max="940" width="7.5703125" style="14" bestFit="1" customWidth="1"/>
    <col min="941" max="942" width="6.42578125" style="14" bestFit="1" customWidth="1"/>
    <col min="943" max="943" width="7.5703125" style="14" bestFit="1" customWidth="1"/>
    <col min="944" max="946" width="6.42578125" style="14" bestFit="1" customWidth="1"/>
    <col min="947" max="947" width="7.5703125" style="14" bestFit="1" customWidth="1"/>
    <col min="948" max="949" width="6.42578125" style="14" bestFit="1" customWidth="1"/>
    <col min="950" max="950" width="7.5703125" style="14" bestFit="1" customWidth="1"/>
    <col min="951" max="951" width="6.42578125" style="14" bestFit="1" customWidth="1"/>
    <col min="952" max="952" width="7.5703125" style="14" bestFit="1" customWidth="1"/>
    <col min="953" max="953" width="6.42578125" style="14" bestFit="1" customWidth="1"/>
    <col min="954" max="954" width="7.5703125" style="14" bestFit="1" customWidth="1"/>
    <col min="955" max="956" width="6.42578125" style="14" bestFit="1" customWidth="1"/>
    <col min="957" max="957" width="7.5703125" style="14" bestFit="1" customWidth="1"/>
    <col min="958" max="958" width="6.42578125" style="14" bestFit="1" customWidth="1"/>
    <col min="959" max="959" width="7.5703125" style="14" bestFit="1" customWidth="1"/>
    <col min="960" max="960" width="7.7109375" style="14" bestFit="1" customWidth="1"/>
    <col min="961" max="964" width="6.42578125" style="14" bestFit="1" customWidth="1"/>
    <col min="965" max="965" width="7.5703125" style="14" bestFit="1" customWidth="1"/>
    <col min="966" max="979" width="6.42578125" style="14" bestFit="1" customWidth="1"/>
    <col min="980" max="980" width="7.5703125" style="14" bestFit="1" customWidth="1"/>
    <col min="981" max="981" width="7.7109375" style="14" bestFit="1" customWidth="1"/>
    <col min="982" max="982" width="7.5703125" style="14" bestFit="1" customWidth="1"/>
    <col min="983" max="985" width="6.42578125" style="14" bestFit="1" customWidth="1"/>
    <col min="986" max="986" width="7.7109375" style="14" bestFit="1" customWidth="1"/>
    <col min="987" max="988" width="7.5703125" style="14" bestFit="1" customWidth="1"/>
    <col min="989" max="989" width="7.7109375" style="14" bestFit="1" customWidth="1"/>
    <col min="990" max="990" width="7.5703125" style="14" bestFit="1" customWidth="1"/>
    <col min="991" max="991" width="7.7109375" style="14" bestFit="1" customWidth="1"/>
    <col min="992" max="992" width="7.5703125" style="14" bestFit="1" customWidth="1"/>
    <col min="993" max="993" width="7.7109375" style="14" bestFit="1" customWidth="1"/>
    <col min="994" max="994" width="6.42578125" style="14" bestFit="1" customWidth="1"/>
    <col min="995" max="995" width="7.5703125" style="14" bestFit="1" customWidth="1"/>
    <col min="996" max="1003" width="6.42578125" style="14" bestFit="1" customWidth="1"/>
    <col min="1004" max="1004" width="7.5703125" style="14" bestFit="1" customWidth="1"/>
    <col min="1005" max="1005" width="6.42578125" style="14" bestFit="1" customWidth="1"/>
    <col min="1006" max="1006" width="7.5703125" style="14" bestFit="1" customWidth="1"/>
    <col min="1007" max="1007" width="7.7109375" style="14" bestFit="1" customWidth="1"/>
    <col min="1008" max="1008" width="7.5703125" style="14" bestFit="1" customWidth="1"/>
    <col min="1009" max="1010" width="6.42578125" style="14" bestFit="1" customWidth="1"/>
    <col min="1011" max="1011" width="7.5703125" style="14" bestFit="1" customWidth="1"/>
    <col min="1012" max="1012" width="7.7109375" style="14" bestFit="1" customWidth="1"/>
    <col min="1013" max="1014" width="6.42578125" style="14" bestFit="1" customWidth="1"/>
    <col min="1015" max="1015" width="7.5703125" style="14" bestFit="1" customWidth="1"/>
    <col min="1016" max="1021" width="7.7109375" style="14" bestFit="1" customWidth="1"/>
    <col min="1022" max="1022" width="6.42578125" style="14" bestFit="1" customWidth="1"/>
    <col min="1023" max="1023" width="7.5703125" style="14" bestFit="1" customWidth="1"/>
    <col min="1024" max="1024" width="6.42578125" style="14" bestFit="1" customWidth="1"/>
    <col min="1025" max="1027" width="7.5703125" style="14" bestFit="1" customWidth="1"/>
    <col min="1028" max="1028" width="7.7109375" style="14" bestFit="1" customWidth="1"/>
    <col min="1029" max="1029" width="6.42578125" style="14" bestFit="1" customWidth="1"/>
    <col min="1030" max="1030" width="7.5703125" style="14" bestFit="1" customWidth="1"/>
    <col min="1031" max="1031" width="7.7109375" style="14" bestFit="1" customWidth="1"/>
    <col min="1032" max="1032" width="7.5703125" style="14" bestFit="1" customWidth="1"/>
    <col min="1033" max="1033" width="6.42578125" style="14" bestFit="1" customWidth="1"/>
    <col min="1034" max="1034" width="7.5703125" style="14" bestFit="1" customWidth="1"/>
    <col min="1035" max="1035" width="7.7109375" style="14" bestFit="1" customWidth="1"/>
    <col min="1036" max="1036" width="6.42578125" style="14" bestFit="1" customWidth="1"/>
    <col min="1037" max="1037" width="7.5703125" style="14" bestFit="1" customWidth="1"/>
    <col min="1038" max="1039" width="7.7109375" style="14" bestFit="1" customWidth="1"/>
    <col min="1040" max="1041" width="6.140625" style="14" bestFit="1" customWidth="1"/>
    <col min="1042" max="1043" width="7.28515625" style="14" bestFit="1" customWidth="1"/>
    <col min="1044" max="1044" width="7.42578125" style="14" bestFit="1" customWidth="1"/>
    <col min="1045" max="1046" width="6.85546875" style="14" bestFit="1" customWidth="1"/>
    <col min="1047" max="1047" width="7.28515625" style="14" bestFit="1" customWidth="1"/>
    <col min="1048" max="1049" width="6.140625" style="14" bestFit="1" customWidth="1"/>
    <col min="1050" max="1050" width="7.28515625" style="14" bestFit="1" customWidth="1"/>
    <col min="1051" max="1051" width="7.42578125" style="14" bestFit="1" customWidth="1"/>
    <col min="1052" max="1053" width="6.140625" style="14" bestFit="1" customWidth="1"/>
    <col min="1054" max="1055" width="7.28515625" style="14" bestFit="1" customWidth="1"/>
    <col min="1056" max="1056" width="6.140625" style="14" bestFit="1" customWidth="1"/>
    <col min="1057" max="1057" width="7.28515625" style="14" bestFit="1" customWidth="1"/>
    <col min="1058" max="1058" width="6.140625" style="14" bestFit="1" customWidth="1"/>
    <col min="1059" max="1059" width="7.28515625" style="14" bestFit="1" customWidth="1"/>
    <col min="1060" max="1060" width="7.42578125" style="14" bestFit="1" customWidth="1"/>
    <col min="1061" max="1061" width="6.140625" style="14" bestFit="1" customWidth="1"/>
    <col min="1062" max="1062" width="7.28515625" style="14" bestFit="1" customWidth="1"/>
    <col min="1063" max="1065" width="7.42578125" style="14" bestFit="1" customWidth="1"/>
    <col min="1066" max="1067" width="6.140625" style="14" bestFit="1" customWidth="1"/>
    <col min="1068" max="1069" width="7.28515625" style="14" bestFit="1" customWidth="1"/>
    <col min="1070" max="1070" width="7.42578125" style="14" bestFit="1" customWidth="1"/>
    <col min="1071" max="1075" width="6.140625" style="14" bestFit="1" customWidth="1"/>
    <col min="1076" max="1076" width="7.28515625" style="14" bestFit="1" customWidth="1"/>
    <col min="1077" max="1077" width="6.140625" style="14" bestFit="1" customWidth="1"/>
    <col min="1078" max="1079" width="7.28515625" style="14" bestFit="1" customWidth="1"/>
    <col min="1080" max="1080" width="7.42578125" style="14" bestFit="1" customWidth="1"/>
    <col min="1081" max="1081" width="6.140625" style="14" bestFit="1" customWidth="1"/>
    <col min="1082" max="1082" width="7.42578125" style="14" bestFit="1" customWidth="1"/>
    <col min="1083" max="1083" width="7.28515625" style="14" bestFit="1" customWidth="1"/>
    <col min="1084" max="1086" width="6.140625" style="14" bestFit="1" customWidth="1"/>
    <col min="1087" max="1087" width="7.42578125" style="14" bestFit="1" customWidth="1"/>
    <col min="1088" max="1088" width="6.140625" style="14" bestFit="1" customWidth="1"/>
    <col min="1089" max="1090" width="7.28515625" style="14" bestFit="1" customWidth="1"/>
    <col min="1091" max="1091" width="7.42578125" style="14" bestFit="1" customWidth="1"/>
    <col min="1092" max="1092" width="7.28515625" style="14" bestFit="1" customWidth="1"/>
    <col min="1093" max="1093" width="6.140625" style="14" bestFit="1" customWidth="1"/>
    <col min="1094" max="1096" width="7.28515625" style="14" bestFit="1" customWidth="1"/>
    <col min="1097" max="1097" width="7.42578125" style="14" bestFit="1" customWidth="1"/>
    <col min="1098" max="1099" width="6.140625" style="14" bestFit="1" customWidth="1"/>
    <col min="1100" max="1100" width="7.28515625" style="14" bestFit="1" customWidth="1"/>
    <col min="1101" max="1101" width="7.42578125" style="14" bestFit="1" customWidth="1"/>
    <col min="1102" max="1102" width="7.28515625" style="14" bestFit="1" customWidth="1"/>
    <col min="1103" max="1103" width="7.42578125" style="14" bestFit="1" customWidth="1"/>
    <col min="1104" max="1104" width="6.140625" style="14" bestFit="1" customWidth="1"/>
    <col min="1105" max="1105" width="7.28515625" style="14" bestFit="1" customWidth="1"/>
    <col min="1106" max="1106" width="7.42578125" style="14" bestFit="1" customWidth="1"/>
    <col min="1107" max="1107" width="7.28515625" style="14" bestFit="1" customWidth="1"/>
    <col min="1108" max="1108" width="7.42578125" style="14" bestFit="1" customWidth="1"/>
    <col min="1109" max="1109" width="7.28515625" style="14" bestFit="1" customWidth="1"/>
    <col min="1110" max="1110" width="6.140625" style="14" bestFit="1" customWidth="1"/>
    <col min="1111" max="1111" width="7.28515625" style="14" bestFit="1" customWidth="1"/>
    <col min="1112" max="1112" width="6.140625" style="14" bestFit="1" customWidth="1"/>
    <col min="1113" max="1113" width="7.28515625" style="14" bestFit="1" customWidth="1"/>
    <col min="1114" max="1114" width="7.42578125" style="14" bestFit="1" customWidth="1"/>
    <col min="1115" max="1115" width="7.28515625" style="14" bestFit="1" customWidth="1"/>
    <col min="1116" max="1116" width="6.140625" style="14" bestFit="1" customWidth="1"/>
    <col min="1117" max="1117" width="7.42578125" style="14" bestFit="1" customWidth="1"/>
    <col min="1118" max="1118" width="6.140625" style="14" bestFit="1" customWidth="1"/>
    <col min="1119" max="1119" width="7.42578125" style="14" bestFit="1" customWidth="1"/>
    <col min="1120" max="1122" width="6.140625" style="14" bestFit="1" customWidth="1"/>
    <col min="1123" max="1124" width="7.42578125" style="14" bestFit="1" customWidth="1"/>
    <col min="1125" max="1126" width="7.28515625" style="14" bestFit="1" customWidth="1"/>
    <col min="1127" max="1131" width="6.140625" style="14" bestFit="1" customWidth="1"/>
    <col min="1132" max="1132" width="7.28515625" style="14" bestFit="1" customWidth="1"/>
    <col min="1133" max="1133" width="7.42578125" style="14" bestFit="1" customWidth="1"/>
    <col min="1134" max="1134" width="6.140625" style="14" bestFit="1" customWidth="1"/>
    <col min="1135" max="1135" width="7.28515625" style="14" bestFit="1" customWidth="1"/>
    <col min="1136" max="1136" width="6.140625" style="14" bestFit="1" customWidth="1"/>
    <col min="1137" max="1137" width="7.42578125" style="14" bestFit="1" customWidth="1"/>
    <col min="1138" max="1138" width="6.140625" style="14" bestFit="1" customWidth="1"/>
    <col min="1139" max="1139" width="7.42578125" style="14" bestFit="1" customWidth="1"/>
    <col min="1140" max="1140" width="6.140625" style="14" bestFit="1" customWidth="1"/>
    <col min="1141" max="1141" width="7.42578125" style="14" bestFit="1" customWidth="1"/>
    <col min="1142" max="1146" width="6.140625" style="14" bestFit="1" customWidth="1"/>
    <col min="1147" max="1147" width="7.28515625" style="14" bestFit="1" customWidth="1"/>
    <col min="1148" max="1148" width="7.42578125" style="14" bestFit="1" customWidth="1"/>
    <col min="1149" max="1149" width="7.28515625" style="14" bestFit="1" customWidth="1"/>
    <col min="1150" max="1158" width="6.140625" style="14" bestFit="1" customWidth="1"/>
    <col min="1159" max="1159" width="7.28515625" style="14" bestFit="1" customWidth="1"/>
    <col min="1160" max="1160" width="7.42578125" style="14" bestFit="1" customWidth="1"/>
    <col min="1161" max="1168" width="6.140625" style="14" bestFit="1" customWidth="1"/>
    <col min="1169" max="1170" width="7.28515625" style="14" bestFit="1" customWidth="1"/>
    <col min="1171" max="1171" width="7.42578125" style="14" bestFit="1" customWidth="1"/>
    <col min="1172" max="1176" width="6.140625" style="14" bestFit="1" customWidth="1"/>
    <col min="1177" max="1177" width="7.28515625" style="14" bestFit="1" customWidth="1"/>
    <col min="1178" max="1178" width="7.42578125" style="14" bestFit="1" customWidth="1"/>
    <col min="1179" max="1188" width="6.140625" style="14" bestFit="1" customWidth="1"/>
    <col min="1189" max="1189" width="7.28515625" style="14" bestFit="1" customWidth="1"/>
    <col min="1190" max="1190" width="7.42578125" style="14" bestFit="1" customWidth="1"/>
    <col min="1191" max="1191" width="7.28515625" style="14" bestFit="1" customWidth="1"/>
    <col min="1192" max="1192" width="7.42578125" style="14" bestFit="1" customWidth="1"/>
    <col min="1193" max="1193" width="6.140625" style="14" bestFit="1" customWidth="1"/>
    <col min="1194" max="1194" width="7.28515625" style="14" bestFit="1" customWidth="1"/>
    <col min="1195" max="1195" width="7.42578125" style="14" bestFit="1" customWidth="1"/>
    <col min="1196" max="1196" width="7.28515625" style="14" bestFit="1" customWidth="1"/>
    <col min="1197" max="1197" width="7.42578125" style="14" bestFit="1" customWidth="1"/>
    <col min="1198" max="1207" width="6.140625" style="14" bestFit="1" customWidth="1"/>
    <col min="1208" max="1208" width="7.42578125" style="14" bestFit="1" customWidth="1"/>
    <col min="1209" max="1210" width="6.140625" style="14" bestFit="1" customWidth="1"/>
    <col min="1211" max="1211" width="7.28515625" style="14" bestFit="1" customWidth="1"/>
    <col min="1212" max="1212" width="7.42578125" style="14" bestFit="1" customWidth="1"/>
    <col min="1213" max="1214" width="6.140625" style="14" bestFit="1" customWidth="1"/>
    <col min="1215" max="1215" width="7.28515625" style="14" bestFit="1" customWidth="1"/>
    <col min="1216" max="1217" width="6.140625" style="14" bestFit="1" customWidth="1"/>
    <col min="1218" max="1218" width="7.28515625" style="14" bestFit="1" customWidth="1"/>
    <col min="1219" max="1221" width="6.140625" style="14" bestFit="1" customWidth="1"/>
    <col min="1222" max="1222" width="7.42578125" style="14" bestFit="1" customWidth="1"/>
    <col min="1223" max="1223" width="6.140625" style="14" bestFit="1" customWidth="1"/>
    <col min="1224" max="1224" width="6" style="14" bestFit="1" customWidth="1"/>
    <col min="1225" max="1226" width="7.28515625" style="14" bestFit="1" customWidth="1"/>
    <col min="1227" max="1227" width="7.140625" style="14" bestFit="1" customWidth="1"/>
    <col min="1228" max="1232" width="7.28515625" style="14" bestFit="1" customWidth="1"/>
    <col min="1233" max="1234" width="6" style="14" bestFit="1" customWidth="1"/>
    <col min="1235" max="1237" width="7.28515625" style="14" bestFit="1" customWidth="1"/>
    <col min="1238" max="1238" width="6" style="14" bestFit="1" customWidth="1"/>
    <col min="1239" max="1239" width="7.28515625" style="14" bestFit="1" customWidth="1"/>
    <col min="1240" max="1240" width="6" style="14" bestFit="1" customWidth="1"/>
    <col min="1241" max="1242" width="7.28515625" style="14" bestFit="1" customWidth="1"/>
    <col min="1243" max="1243" width="6" style="14" bestFit="1" customWidth="1"/>
    <col min="1244" max="1249" width="7.28515625" style="14" bestFit="1" customWidth="1"/>
    <col min="1250" max="1250" width="6" style="14" bestFit="1" customWidth="1"/>
    <col min="1251" max="1251" width="7.28515625" style="14" bestFit="1" customWidth="1"/>
    <col min="1252" max="1252" width="6" style="14" bestFit="1" customWidth="1"/>
    <col min="1253" max="1253" width="7.28515625" style="14" bestFit="1" customWidth="1"/>
    <col min="1254" max="1254" width="6.28515625" style="14" bestFit="1" customWidth="1"/>
    <col min="1255" max="1255" width="7.5703125" style="14" bestFit="1" customWidth="1"/>
    <col min="1256" max="1256" width="6.28515625" style="14" bestFit="1" customWidth="1"/>
    <col min="1257" max="1257" width="7.5703125" style="14" bestFit="1" customWidth="1"/>
    <col min="1258" max="1260" width="6.28515625" style="14" bestFit="1" customWidth="1"/>
    <col min="1261" max="1261" width="7.5703125" style="14" bestFit="1" customWidth="1"/>
    <col min="1262" max="1263" width="6.28515625" style="14" bestFit="1" customWidth="1"/>
    <col min="1264" max="1265" width="7.5703125" style="14" bestFit="1" customWidth="1"/>
    <col min="1266" max="1269" width="6.28515625" style="14" bestFit="1" customWidth="1"/>
    <col min="1270" max="1270" width="7.5703125" style="14" bestFit="1" customWidth="1"/>
    <col min="1271" max="1285" width="6.28515625" style="14" bestFit="1" customWidth="1"/>
    <col min="1286" max="1286" width="7.5703125" style="14" bestFit="1" customWidth="1"/>
    <col min="1287" max="1288" width="6.28515625" style="14" bestFit="1" customWidth="1"/>
    <col min="1289" max="1290" width="7.5703125" style="14" bestFit="1" customWidth="1"/>
    <col min="1291" max="1291" width="6.28515625" style="14" bestFit="1" customWidth="1"/>
    <col min="1292" max="1292" width="7.5703125" style="14" bestFit="1" customWidth="1"/>
    <col min="1293" max="1295" width="6.28515625" style="14" bestFit="1" customWidth="1"/>
    <col min="1296" max="1297" width="7.5703125" style="14" bestFit="1" customWidth="1"/>
    <col min="1298" max="1298" width="7.42578125" style="14" bestFit="1" customWidth="1"/>
    <col min="1299" max="1300" width="7.5703125" style="14" bestFit="1" customWidth="1"/>
    <col min="1301" max="1301" width="6.28515625" style="14" bestFit="1" customWidth="1"/>
    <col min="1302" max="1303" width="7.5703125" style="14" bestFit="1" customWidth="1"/>
    <col min="1304" max="1304" width="7.42578125" style="14" bestFit="1" customWidth="1"/>
    <col min="1305" max="1305" width="7.5703125" style="14" bestFit="1" customWidth="1"/>
    <col min="1306" max="1306" width="6.28515625" style="14" bestFit="1" customWidth="1"/>
    <col min="1307" max="1308" width="7.5703125" style="14" bestFit="1" customWidth="1"/>
    <col min="1309" max="1310" width="6.28515625" style="14" bestFit="1" customWidth="1"/>
    <col min="1311" max="1312" width="7.5703125" style="14" bestFit="1" customWidth="1"/>
    <col min="1313" max="1313" width="6.28515625" style="14" bestFit="1" customWidth="1"/>
    <col min="1314" max="1315" width="7.5703125" style="14" bestFit="1" customWidth="1"/>
    <col min="1316" max="1316" width="7.42578125" style="14" bestFit="1" customWidth="1"/>
    <col min="1317" max="1320" width="6.28515625" style="14" bestFit="1" customWidth="1"/>
    <col min="1321" max="1321" width="7.5703125" style="14" bestFit="1" customWidth="1"/>
    <col min="1322" max="1322" width="6.28515625" style="14" bestFit="1" customWidth="1"/>
    <col min="1323" max="1323" width="6.42578125" style="14" bestFit="1" customWidth="1"/>
    <col min="1324" max="1325" width="7.5703125" style="14" bestFit="1" customWidth="1"/>
    <col min="1326" max="1326" width="7.7109375" style="14" bestFit="1" customWidth="1"/>
    <col min="1327" max="1327" width="7.5703125" style="14" bestFit="1" customWidth="1"/>
    <col min="1328" max="1329" width="7.7109375" style="14" bestFit="1" customWidth="1"/>
    <col min="1330" max="1330" width="6.42578125" style="14" bestFit="1" customWidth="1"/>
    <col min="1331" max="1331" width="7.5703125" style="14" bestFit="1" customWidth="1"/>
    <col min="1332" max="1332" width="6.42578125" style="14" bestFit="1" customWidth="1"/>
    <col min="1333" max="1333" width="7.5703125" style="14" bestFit="1" customWidth="1"/>
    <col min="1334" max="1334" width="5.85546875" style="14" bestFit="1" customWidth="1"/>
    <col min="1335" max="1335" width="7.140625" style="14" bestFit="1" customWidth="1"/>
    <col min="1336" max="1337" width="7" style="14" bestFit="1" customWidth="1"/>
    <col min="1338" max="1338" width="7.140625" style="14" bestFit="1" customWidth="1"/>
    <col min="1339" max="1339" width="7" style="14" bestFit="1" customWidth="1"/>
    <col min="1340" max="1340" width="5.85546875" style="14" bestFit="1" customWidth="1"/>
    <col min="1341" max="1341" width="7" style="14" bestFit="1" customWidth="1"/>
    <col min="1342" max="1342" width="7.140625" style="14" bestFit="1" customWidth="1"/>
    <col min="1343" max="1343" width="7" style="14" bestFit="1" customWidth="1"/>
    <col min="1344" max="1344" width="7.140625" style="14" bestFit="1" customWidth="1"/>
    <col min="1345" max="1346" width="7" style="14" bestFit="1" customWidth="1"/>
    <col min="1347" max="1347" width="7.140625" style="14" bestFit="1" customWidth="1"/>
    <col min="1348" max="1348" width="7" style="14" bestFit="1" customWidth="1"/>
    <col min="1349" max="1349" width="7.140625" style="14" bestFit="1" customWidth="1"/>
    <col min="1350" max="1351" width="7" style="14" bestFit="1" customWidth="1"/>
    <col min="1352" max="1352" width="7.42578125" style="14" bestFit="1" customWidth="1"/>
    <col min="1353" max="1353" width="7.5703125" style="14" bestFit="1" customWidth="1"/>
    <col min="1354" max="1354" width="6.28515625" style="14" bestFit="1" customWidth="1"/>
    <col min="1355" max="1355" width="7.42578125" style="14" bestFit="1" customWidth="1"/>
    <col min="1356" max="1356" width="6.28515625" style="14" bestFit="1" customWidth="1"/>
    <col min="1357" max="1358" width="7.42578125" style="14" bestFit="1" customWidth="1"/>
    <col min="1359" max="1359" width="7.5703125" style="14" bestFit="1" customWidth="1"/>
    <col min="1360" max="1360" width="6.28515625" style="14" bestFit="1" customWidth="1"/>
    <col min="1361" max="1361" width="7.42578125" style="14" bestFit="1" customWidth="1"/>
    <col min="1362" max="1362" width="7.5703125" style="14" bestFit="1" customWidth="1"/>
    <col min="1363" max="1363" width="6.85546875" style="14" bestFit="1" customWidth="1"/>
    <col min="1364" max="1364" width="7" style="14" bestFit="1" customWidth="1"/>
    <col min="1365" max="1370" width="6.28515625" style="14" bestFit="1" customWidth="1"/>
    <col min="1371" max="1371" width="7.42578125" style="14" bestFit="1" customWidth="1"/>
    <col min="1372" max="1372" width="7.5703125" style="14" bestFit="1" customWidth="1"/>
    <col min="1373" max="1373" width="7.28515625" style="14" bestFit="1" customWidth="1"/>
    <col min="1374" max="1374" width="6.28515625" style="14" bestFit="1" customWidth="1"/>
    <col min="1375" max="1375" width="7.42578125" style="14" bestFit="1" customWidth="1"/>
    <col min="1376" max="1377" width="7.5703125" style="14" bestFit="1" customWidth="1"/>
    <col min="1378" max="1378" width="6.28515625" style="14" bestFit="1" customWidth="1"/>
    <col min="1379" max="1379" width="7.42578125" style="14" bestFit="1" customWidth="1"/>
    <col min="1380" max="1380" width="7.5703125" style="14" bestFit="1" customWidth="1"/>
    <col min="1381" max="1381" width="7.28515625" style="14" bestFit="1" customWidth="1"/>
    <col min="1382" max="1382" width="7.5703125" style="14" bestFit="1" customWidth="1"/>
    <col min="1383" max="1383" width="7.42578125" style="14" bestFit="1" customWidth="1"/>
    <col min="1384" max="1384" width="6.28515625" style="14" bestFit="1" customWidth="1"/>
    <col min="1385" max="1385" width="7.42578125" style="14" bestFit="1" customWidth="1"/>
    <col min="1386" max="1386" width="7.5703125" style="14" bestFit="1" customWidth="1"/>
    <col min="1387" max="1387" width="6.28515625" style="14" bestFit="1" customWidth="1"/>
    <col min="1388" max="1388" width="7.42578125" style="14" bestFit="1" customWidth="1"/>
    <col min="1389" max="1389" width="6.28515625" style="14" bestFit="1" customWidth="1"/>
    <col min="1390" max="1390" width="7.42578125" style="14" bestFit="1" customWidth="1"/>
    <col min="1391" max="1391" width="7.5703125" style="14" bestFit="1" customWidth="1"/>
    <col min="1392" max="1392" width="7.28515625" style="14" bestFit="1" customWidth="1"/>
    <col min="1393" max="1395" width="7.42578125" style="14" bestFit="1" customWidth="1"/>
    <col min="1396" max="1396" width="7.5703125" style="14" bestFit="1" customWidth="1"/>
    <col min="1397" max="1425" width="6.28515625" style="14" bestFit="1" customWidth="1"/>
    <col min="1426" max="1426" width="7.42578125" style="14" bestFit="1" customWidth="1"/>
    <col min="1427" max="1427" width="7.5703125" style="14" bestFit="1" customWidth="1"/>
    <col min="1428" max="1428" width="7.28515625" style="14" bestFit="1" customWidth="1"/>
    <col min="1429" max="1430" width="6.28515625" style="14" bestFit="1" customWidth="1"/>
    <col min="1431" max="1431" width="7.42578125" style="14" bestFit="1" customWidth="1"/>
    <col min="1432" max="1432" width="7.5703125" style="14" bestFit="1" customWidth="1"/>
    <col min="1433" max="1433" width="7.28515625" style="14" bestFit="1" customWidth="1"/>
    <col min="1434" max="1434" width="7.5703125" style="14" bestFit="1" customWidth="1"/>
    <col min="1435" max="1436" width="6.28515625" style="14" bestFit="1" customWidth="1"/>
    <col min="1437" max="1437" width="7.5703125" style="14" bestFit="1" customWidth="1"/>
    <col min="1438" max="1438" width="6.28515625" style="14" bestFit="1" customWidth="1"/>
    <col min="1439" max="1440" width="7.5703125" style="14" bestFit="1" customWidth="1"/>
    <col min="1441" max="1441" width="6.28515625" style="14" bestFit="1" customWidth="1"/>
    <col min="1442" max="1443" width="7.5703125" style="14" bestFit="1" customWidth="1"/>
    <col min="1444" max="1444" width="6.28515625" style="14" bestFit="1" customWidth="1"/>
    <col min="1445" max="1446" width="7.5703125" style="14" bestFit="1" customWidth="1"/>
    <col min="1447" max="1447" width="6.28515625" style="14" bestFit="1" customWidth="1"/>
    <col min="1448" max="1449" width="7.5703125" style="14" bestFit="1" customWidth="1"/>
    <col min="1450" max="1450" width="6.28515625" style="14" bestFit="1" customWidth="1"/>
    <col min="1451" max="1452" width="7.5703125" style="14" bestFit="1" customWidth="1"/>
    <col min="1453" max="1453" width="6.28515625" style="14" bestFit="1" customWidth="1"/>
    <col min="1454" max="1455" width="7.5703125" style="14" bestFit="1" customWidth="1"/>
    <col min="1456" max="1456" width="6.28515625" style="14" bestFit="1" customWidth="1"/>
    <col min="1457" max="1458" width="7.5703125" style="14" bestFit="1" customWidth="1"/>
    <col min="1459" max="1459" width="6.28515625" style="14" bestFit="1" customWidth="1"/>
    <col min="1460" max="1461" width="7.5703125" style="14" bestFit="1" customWidth="1"/>
    <col min="1462" max="1462" width="6.28515625" style="14" bestFit="1" customWidth="1"/>
    <col min="1463" max="1464" width="7.5703125" style="14" bestFit="1" customWidth="1"/>
    <col min="1465" max="1465" width="6.28515625" style="14" bestFit="1" customWidth="1"/>
    <col min="1466" max="1467" width="7.5703125" style="14" bestFit="1" customWidth="1"/>
    <col min="1468" max="1473" width="6.28515625" style="14" bestFit="1" customWidth="1"/>
    <col min="1474" max="1474" width="7.5703125" style="14" bestFit="1" customWidth="1"/>
    <col min="1475" max="1475" width="6.28515625" style="14" bestFit="1" customWidth="1"/>
    <col min="1476" max="1476" width="7.5703125" style="14" bestFit="1" customWidth="1"/>
    <col min="1477" max="1477" width="6.28515625" style="14" bestFit="1" customWidth="1"/>
    <col min="1478" max="1479" width="7.5703125" style="14" bestFit="1" customWidth="1"/>
    <col min="1480" max="1480" width="6.28515625" style="14" bestFit="1" customWidth="1"/>
    <col min="1481" max="1482" width="7.5703125" style="14" bestFit="1" customWidth="1"/>
    <col min="1483" max="1485" width="6.28515625" style="14" bestFit="1" customWidth="1"/>
    <col min="1486" max="1487" width="7.5703125" style="14" bestFit="1" customWidth="1"/>
    <col min="1488" max="1488" width="6.28515625" style="14" bestFit="1" customWidth="1"/>
    <col min="1489" max="1490" width="7.5703125" style="14" bestFit="1" customWidth="1"/>
    <col min="1491" max="1491" width="6.28515625" style="14" bestFit="1" customWidth="1"/>
    <col min="1492" max="1493" width="7.5703125" style="14" bestFit="1" customWidth="1"/>
    <col min="1494" max="1494" width="6.28515625" style="14" bestFit="1" customWidth="1"/>
    <col min="1495" max="1496" width="7.5703125" style="14" bestFit="1" customWidth="1"/>
    <col min="1497" max="1497" width="6.28515625" style="14" bestFit="1" customWidth="1"/>
    <col min="1498" max="1499" width="7.5703125" style="14" bestFit="1" customWidth="1"/>
    <col min="1500" max="1500" width="6.28515625" style="14" bestFit="1" customWidth="1"/>
    <col min="1501" max="1502" width="7.5703125" style="14" bestFit="1" customWidth="1"/>
    <col min="1503" max="1503" width="6.28515625" style="14" bestFit="1" customWidth="1"/>
    <col min="1504" max="1505" width="7.5703125" style="14" bestFit="1" customWidth="1"/>
    <col min="1506" max="1506" width="6.28515625" style="14" bestFit="1" customWidth="1"/>
    <col min="1507" max="1508" width="7.5703125" style="14" bestFit="1" customWidth="1"/>
    <col min="1509" max="1509" width="6.28515625" style="14" bestFit="1" customWidth="1"/>
    <col min="1510" max="1511" width="7.5703125" style="14" bestFit="1" customWidth="1"/>
    <col min="1512" max="1512" width="6.28515625" style="14" bestFit="1" customWidth="1"/>
    <col min="1513" max="1514" width="7.5703125" style="14" bestFit="1" customWidth="1"/>
    <col min="1515" max="1515" width="6.28515625" style="14" bestFit="1" customWidth="1"/>
    <col min="1516" max="1517" width="7.5703125" style="14" bestFit="1" customWidth="1"/>
    <col min="1518" max="1518" width="6.28515625" style="14" bestFit="1" customWidth="1"/>
    <col min="1519" max="1520" width="7.5703125" style="14" bestFit="1" customWidth="1"/>
    <col min="1521" max="1521" width="6.28515625" style="14" bestFit="1" customWidth="1"/>
    <col min="1522" max="1523" width="7.5703125" style="14" bestFit="1" customWidth="1"/>
    <col min="1524" max="1524" width="6.28515625" style="14" bestFit="1" customWidth="1"/>
    <col min="1525" max="1526" width="7.5703125" style="14" bestFit="1" customWidth="1"/>
    <col min="1527" max="1527" width="6.28515625" style="14" bestFit="1" customWidth="1"/>
    <col min="1528" max="1529" width="7.5703125" style="14" bestFit="1" customWidth="1"/>
    <col min="1530" max="1530" width="6.28515625" style="14" bestFit="1" customWidth="1"/>
    <col min="1531" max="1532" width="7.5703125" style="14" bestFit="1" customWidth="1"/>
    <col min="1533" max="1533" width="6.28515625" style="14" bestFit="1" customWidth="1"/>
    <col min="1534" max="1535" width="7.5703125" style="14" bestFit="1" customWidth="1"/>
    <col min="1536" max="1536" width="6.28515625" style="14" bestFit="1" customWidth="1"/>
    <col min="1537" max="1538" width="7.5703125" style="14" bestFit="1" customWidth="1"/>
    <col min="1539" max="1539" width="6.28515625" style="14" bestFit="1" customWidth="1"/>
    <col min="1540" max="1541" width="7.5703125" style="14" bestFit="1" customWidth="1"/>
    <col min="1542" max="1546" width="6.28515625" style="14" bestFit="1" customWidth="1"/>
    <col min="1547" max="1548" width="7.5703125" style="14" bestFit="1" customWidth="1"/>
    <col min="1549" max="1549" width="6.28515625" style="14" bestFit="1" customWidth="1"/>
    <col min="1550" max="1551" width="7.5703125" style="14" bestFit="1" customWidth="1"/>
    <col min="1552" max="1552" width="6.28515625" style="14" bestFit="1" customWidth="1"/>
    <col min="1553" max="1554" width="7.5703125" style="14" bestFit="1" customWidth="1"/>
    <col min="1555" max="1555" width="6.28515625" style="14" bestFit="1" customWidth="1"/>
    <col min="1556" max="1557" width="7.5703125" style="14" bestFit="1" customWidth="1"/>
    <col min="1558" max="1558" width="6.28515625" style="14" bestFit="1" customWidth="1"/>
    <col min="1559" max="1560" width="7.5703125" style="14" bestFit="1" customWidth="1"/>
    <col min="1561" max="1561" width="6.28515625" style="14" bestFit="1" customWidth="1"/>
    <col min="1562" max="1563" width="7.5703125" style="14" bestFit="1" customWidth="1"/>
    <col min="1564" max="1564" width="6.28515625" style="14" bestFit="1" customWidth="1"/>
    <col min="1565" max="1566" width="7.5703125" style="14" bestFit="1" customWidth="1"/>
    <col min="1567" max="1567" width="6.28515625" style="14" bestFit="1" customWidth="1"/>
    <col min="1568" max="1569" width="7.5703125" style="14" bestFit="1" customWidth="1"/>
    <col min="1570" max="1570" width="6.28515625" style="14" bestFit="1" customWidth="1"/>
    <col min="1571" max="1572" width="7.5703125" style="14" bestFit="1" customWidth="1"/>
    <col min="1573" max="1573" width="6.28515625" style="14" bestFit="1" customWidth="1"/>
    <col min="1574" max="1575" width="7.5703125" style="14" bestFit="1" customWidth="1"/>
    <col min="1576" max="1576" width="6.28515625" style="14" bestFit="1" customWidth="1"/>
    <col min="1577" max="1578" width="7.5703125" style="14" bestFit="1" customWidth="1"/>
    <col min="1579" max="1579" width="6.28515625" style="14" bestFit="1" customWidth="1"/>
    <col min="1580" max="1581" width="7.5703125" style="14" bestFit="1" customWidth="1"/>
    <col min="1582" max="1582" width="6.28515625" style="14" bestFit="1" customWidth="1"/>
    <col min="1583" max="1584" width="7.5703125" style="14" bestFit="1" customWidth="1"/>
    <col min="1585" max="1585" width="6.28515625" style="14" bestFit="1" customWidth="1"/>
    <col min="1586" max="1587" width="7.5703125" style="14" bestFit="1" customWidth="1"/>
    <col min="1588" max="1588" width="6.28515625" style="14" bestFit="1" customWidth="1"/>
    <col min="1589" max="1590" width="7.5703125" style="14" bestFit="1" customWidth="1"/>
    <col min="1591" max="1591" width="6.28515625" style="14" bestFit="1" customWidth="1"/>
    <col min="1592" max="1593" width="7.5703125" style="14" bestFit="1" customWidth="1"/>
    <col min="1594" max="1594" width="6.28515625" style="14" bestFit="1" customWidth="1"/>
    <col min="1595" max="1596" width="7.5703125" style="14" bestFit="1" customWidth="1"/>
    <col min="1597" max="1597" width="6.28515625" style="14" bestFit="1" customWidth="1"/>
    <col min="1598" max="1599" width="7.5703125" style="14" bestFit="1" customWidth="1"/>
    <col min="1600" max="1603" width="6.28515625" style="14" bestFit="1" customWidth="1"/>
    <col min="1604" max="1605" width="7.5703125" style="14" bestFit="1" customWidth="1"/>
    <col min="1606" max="1606" width="6.28515625" style="14" bestFit="1" customWidth="1"/>
    <col min="1607" max="1608" width="7.5703125" style="14" bestFit="1" customWidth="1"/>
    <col min="1609" max="1609" width="6.28515625" style="14" bestFit="1" customWidth="1"/>
    <col min="1610" max="1611" width="7.5703125" style="14" bestFit="1" customWidth="1"/>
    <col min="1612" max="1612" width="6.28515625" style="14" bestFit="1" customWidth="1"/>
    <col min="1613" max="1614" width="7.5703125" style="14" bestFit="1" customWidth="1"/>
    <col min="1615" max="1615" width="6.28515625" style="14" bestFit="1" customWidth="1"/>
    <col min="1616" max="1617" width="7.5703125" style="14" bestFit="1" customWidth="1"/>
    <col min="1618" max="1618" width="6.28515625" style="14" bestFit="1" customWidth="1"/>
    <col min="1619" max="1620" width="7.5703125" style="14" bestFit="1" customWidth="1"/>
    <col min="1621" max="1621" width="6.28515625" style="14" bestFit="1" customWidth="1"/>
    <col min="1622" max="1623" width="7.5703125" style="14" bestFit="1" customWidth="1"/>
    <col min="1624" max="1624" width="6.28515625" style="14" bestFit="1" customWidth="1"/>
    <col min="1625" max="1626" width="7.5703125" style="14" bestFit="1" customWidth="1"/>
    <col min="1627" max="1627" width="6.28515625" style="14" bestFit="1" customWidth="1"/>
    <col min="1628" max="1629" width="7.5703125" style="14" bestFit="1" customWidth="1"/>
    <col min="1630" max="1630" width="6.28515625" style="14" bestFit="1" customWidth="1"/>
    <col min="1631" max="1632" width="7.5703125" style="14" bestFit="1" customWidth="1"/>
    <col min="1633" max="1633" width="6.28515625" style="14" bestFit="1" customWidth="1"/>
    <col min="1634" max="1635" width="7.5703125" style="14" bestFit="1" customWidth="1"/>
    <col min="1636" max="1636" width="6.28515625" style="14" bestFit="1" customWidth="1"/>
    <col min="1637" max="1638" width="7.5703125" style="14" bestFit="1" customWidth="1"/>
    <col min="1639" max="1639" width="6.28515625" style="14" bestFit="1" customWidth="1"/>
    <col min="1640" max="1641" width="7.5703125" style="14" bestFit="1" customWidth="1"/>
    <col min="1642" max="1642" width="6.28515625" style="14" bestFit="1" customWidth="1"/>
    <col min="1643" max="1644" width="7.5703125" style="14" bestFit="1" customWidth="1"/>
    <col min="1645" max="1645" width="6.28515625" style="14" bestFit="1" customWidth="1"/>
    <col min="1646" max="1647" width="7.5703125" style="14" bestFit="1" customWidth="1"/>
    <col min="1648" max="1648" width="6.28515625" style="14" bestFit="1" customWidth="1"/>
    <col min="1649" max="1650" width="7.5703125" style="14" bestFit="1" customWidth="1"/>
    <col min="1651" max="1651" width="6.28515625" style="14" bestFit="1" customWidth="1"/>
    <col min="1652" max="1653" width="7.5703125" style="14" bestFit="1" customWidth="1"/>
    <col min="1654" max="1654" width="6.28515625" style="14" bestFit="1" customWidth="1"/>
    <col min="1655" max="1656" width="7.5703125" style="14" bestFit="1" customWidth="1"/>
    <col min="1657" max="1660" width="6.28515625" style="14" bestFit="1" customWidth="1"/>
    <col min="1661" max="1662" width="7.5703125" style="14" bestFit="1" customWidth="1"/>
    <col min="1663" max="1663" width="6.28515625" style="14" bestFit="1" customWidth="1"/>
    <col min="1664" max="1665" width="7.5703125" style="14" bestFit="1" customWidth="1"/>
    <col min="1666" max="1666" width="6.28515625" style="14" bestFit="1" customWidth="1"/>
    <col min="1667" max="1668" width="7.5703125" style="14" bestFit="1" customWidth="1"/>
    <col min="1669" max="1669" width="6.28515625" style="14" bestFit="1" customWidth="1"/>
    <col min="1670" max="1671" width="7.5703125" style="14" bestFit="1" customWidth="1"/>
    <col min="1672" max="1672" width="6.28515625" style="14" bestFit="1" customWidth="1"/>
    <col min="1673" max="1674" width="7.5703125" style="14" bestFit="1" customWidth="1"/>
    <col min="1675" max="1675" width="6.28515625" style="14" bestFit="1" customWidth="1"/>
    <col min="1676" max="1677" width="7.5703125" style="14" bestFit="1" customWidth="1"/>
    <col min="1678" max="1678" width="6.28515625" style="14" bestFit="1" customWidth="1"/>
    <col min="1679" max="1680" width="7.5703125" style="14" bestFit="1" customWidth="1"/>
    <col min="1681" max="1681" width="6.28515625" style="14" bestFit="1" customWidth="1"/>
    <col min="1682" max="1683" width="7.5703125" style="14" bestFit="1" customWidth="1"/>
    <col min="1684" max="1684" width="6.28515625" style="14" bestFit="1" customWidth="1"/>
    <col min="1685" max="1686" width="7.5703125" style="14" bestFit="1" customWidth="1"/>
    <col min="1687" max="1687" width="6.28515625" style="14" bestFit="1" customWidth="1"/>
    <col min="1688" max="1689" width="7.5703125" style="14" bestFit="1" customWidth="1"/>
    <col min="1690" max="1690" width="6.28515625" style="14" bestFit="1" customWidth="1"/>
    <col min="1691" max="1692" width="7.5703125" style="14" bestFit="1" customWidth="1"/>
    <col min="1693" max="1693" width="6.28515625" style="14" bestFit="1" customWidth="1"/>
    <col min="1694" max="1695" width="7.5703125" style="14" bestFit="1" customWidth="1"/>
    <col min="1696" max="1696" width="6.28515625" style="14" bestFit="1" customWidth="1"/>
    <col min="1697" max="1698" width="7.5703125" style="14" bestFit="1" customWidth="1"/>
    <col min="1699" max="1699" width="6.28515625" style="14" bestFit="1" customWidth="1"/>
    <col min="1700" max="1701" width="7.5703125" style="14" bestFit="1" customWidth="1"/>
    <col min="1702" max="1702" width="6.28515625" style="14" bestFit="1" customWidth="1"/>
    <col min="1703" max="1704" width="7.5703125" style="14" bestFit="1" customWidth="1"/>
    <col min="1705" max="1705" width="6.28515625" style="14" bestFit="1" customWidth="1"/>
    <col min="1706" max="1707" width="7.5703125" style="14" bestFit="1" customWidth="1"/>
    <col min="1708" max="1708" width="6.28515625" style="14" bestFit="1" customWidth="1"/>
    <col min="1709" max="1710" width="7.5703125" style="14" bestFit="1" customWidth="1"/>
    <col min="1711" max="1711" width="6.28515625" style="14" bestFit="1" customWidth="1"/>
    <col min="1712" max="1713" width="7.5703125" style="14" bestFit="1" customWidth="1"/>
    <col min="1714" max="1719" width="6.28515625" style="14" bestFit="1" customWidth="1"/>
    <col min="1720" max="1720" width="7.42578125" style="14" bestFit="1" customWidth="1"/>
    <col min="1721" max="1721" width="6.28515625" style="14" bestFit="1" customWidth="1"/>
    <col min="1722" max="1722" width="7.42578125" style="14" bestFit="1" customWidth="1"/>
    <col min="1723" max="1723" width="7.85546875" style="14" bestFit="1" customWidth="1"/>
    <col min="1724" max="1724" width="9.140625" style="14"/>
    <col min="1725" max="1725" width="7.85546875" style="14" bestFit="1" customWidth="1"/>
    <col min="1726" max="1726" width="9.140625" style="14"/>
    <col min="1727" max="1728" width="7.5703125" style="14" bestFit="1" customWidth="1"/>
    <col min="1729" max="1729" width="16.5703125" style="14" bestFit="1" customWidth="1"/>
    <col min="1730" max="16384" width="9.140625" style="14"/>
  </cols>
  <sheetData>
    <row r="2" spans="2:27" s="4" customFormat="1" x14ac:dyDescent="0.2">
      <c r="B2" s="1"/>
      <c r="C2" s="2"/>
      <c r="D2" s="2"/>
      <c r="E2" s="2"/>
      <c r="F2" s="2"/>
      <c r="G2" s="2"/>
      <c r="H2" s="34">
        <v>0.187</v>
      </c>
      <c r="I2" s="3"/>
    </row>
    <row r="3" spans="2:27" s="4" customFormat="1" ht="63.75" x14ac:dyDescent="0.2">
      <c r="B3" s="1" t="s">
        <v>0</v>
      </c>
      <c r="C3" s="1" t="s">
        <v>3</v>
      </c>
      <c r="D3" s="1" t="s">
        <v>4</v>
      </c>
      <c r="E3" s="1" t="s">
        <v>5</v>
      </c>
      <c r="F3" s="1" t="s">
        <v>16</v>
      </c>
      <c r="G3" s="1" t="s">
        <v>6</v>
      </c>
      <c r="H3" s="1" t="s">
        <v>17</v>
      </c>
      <c r="I3" s="1" t="s">
        <v>7</v>
      </c>
      <c r="J3" s="1" t="s">
        <v>8</v>
      </c>
      <c r="K3" s="1" t="s">
        <v>9</v>
      </c>
      <c r="L3" s="1" t="s">
        <v>10</v>
      </c>
      <c r="M3" s="1" t="s">
        <v>11</v>
      </c>
      <c r="N3" s="1" t="s">
        <v>12</v>
      </c>
      <c r="O3" s="1" t="s">
        <v>13</v>
      </c>
      <c r="P3" s="1" t="s">
        <v>19</v>
      </c>
      <c r="Q3" s="5" t="s">
        <v>1</v>
      </c>
      <c r="S3" s="4" t="s">
        <v>18</v>
      </c>
      <c r="U3" s="6"/>
      <c r="V3" s="6"/>
      <c r="Y3" s="28"/>
    </row>
    <row r="4" spans="2:27" s="4" customFormat="1" x14ac:dyDescent="0.2">
      <c r="B4" s="7" t="s">
        <v>25</v>
      </c>
      <c r="C4" s="8" t="s">
        <v>14</v>
      </c>
      <c r="D4" s="8">
        <v>1</v>
      </c>
      <c r="E4" s="8">
        <v>36</v>
      </c>
      <c r="F4" s="7">
        <f>D4*E4</f>
        <v>36</v>
      </c>
      <c r="G4" s="9">
        <v>16</v>
      </c>
      <c r="H4" s="10">
        <f>IF(C4="z",F4*(1+$H$2),F4)*G4/1000</f>
        <v>0.68371199999999999</v>
      </c>
      <c r="I4" s="11">
        <v>20</v>
      </c>
      <c r="J4" s="33">
        <f>H4*I4</f>
        <v>13.674239999999999</v>
      </c>
      <c r="K4" s="12">
        <f>T4*W4</f>
        <v>0</v>
      </c>
      <c r="L4" s="13">
        <f t="shared" ref="L4" si="0">G4</f>
        <v>16</v>
      </c>
      <c r="M4" s="10">
        <f>K4*L4/1000</f>
        <v>0</v>
      </c>
      <c r="N4" s="11">
        <f>I4</f>
        <v>20</v>
      </c>
      <c r="O4" s="11">
        <f>M4*N4</f>
        <v>0</v>
      </c>
      <c r="P4" s="11">
        <f>J4-O4</f>
        <v>13.674239999999999</v>
      </c>
      <c r="Q4" s="9"/>
      <c r="U4" s="6"/>
      <c r="V4" s="6"/>
      <c r="Y4" s="28"/>
    </row>
    <row r="5" spans="2:27" x14ac:dyDescent="0.2">
      <c r="B5" s="16" t="s">
        <v>2</v>
      </c>
      <c r="C5" s="17"/>
      <c r="D5" s="17"/>
      <c r="E5" s="17"/>
      <c r="F5" s="17"/>
      <c r="G5" s="18">
        <f>SUM(G4:G4)</f>
        <v>16</v>
      </c>
      <c r="H5" s="18">
        <f>SUM(H4:H4)</f>
        <v>0.68371199999999999</v>
      </c>
      <c r="I5" s="17"/>
      <c r="J5" s="20">
        <f>SUM(J4:J4)</f>
        <v>13.674239999999999</v>
      </c>
      <c r="K5" s="17"/>
      <c r="L5" s="21">
        <f>SUM(L4:L4)</f>
        <v>16</v>
      </c>
      <c r="M5" s="20">
        <f>SUM(M4:M4)</f>
        <v>0</v>
      </c>
      <c r="N5" s="17"/>
      <c r="O5" s="20" t="e">
        <f>SUM(#REF!)</f>
        <v>#REF!</v>
      </c>
      <c r="P5" s="20" t="e">
        <f>J5-O5</f>
        <v>#REF!</v>
      </c>
      <c r="Q5" s="18"/>
      <c r="V5" s="29"/>
      <c r="Y5" s="31"/>
      <c r="AA5" s="27"/>
    </row>
    <row r="6" spans="2:27" x14ac:dyDescent="0.2">
      <c r="B6" s="22"/>
      <c r="G6" s="23"/>
      <c r="H6" s="23"/>
      <c r="Q6" s="24"/>
    </row>
    <row r="7" spans="2:27" x14ac:dyDescent="0.2">
      <c r="B7" s="22"/>
      <c r="G7" s="24"/>
      <c r="J7" s="25"/>
      <c r="Q7" s="24"/>
    </row>
    <row r="20" spans="3:4" x14ac:dyDescent="0.2">
      <c r="D20" s="35"/>
    </row>
    <row r="21" spans="3:4" x14ac:dyDescent="0.2">
      <c r="D21" s="35"/>
    </row>
    <row r="27" spans="3:4" x14ac:dyDescent="0.2">
      <c r="D27" s="35"/>
    </row>
    <row r="31" spans="3:4" x14ac:dyDescent="0.2">
      <c r="C31" s="36"/>
    </row>
  </sheetData>
  <autoFilter ref="S2:S25" xr:uid="{00000000-0009-0000-0000-000001000000}"/>
  <pageMargins left="0.7" right="0.7" top="0.78740157499999996" bottom="0.78740157499999996" header="0.3" footer="0.3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3005E2-D71D-46F3-9C56-001F6461D2B9}">
  <dimension ref="B2:AA8"/>
  <sheetViews>
    <sheetView zoomScaleNormal="100" workbookViewId="0">
      <pane ySplit="3" topLeftCell="A4" activePane="bottomLeft" state="frozen"/>
      <selection pane="bottomLeft" activeCell="I9" sqref="I9"/>
    </sheetView>
  </sheetViews>
  <sheetFormatPr defaultColWidth="9.140625" defaultRowHeight="12.75" x14ac:dyDescent="0.2"/>
  <cols>
    <col min="1" max="1" width="4.28515625" style="14" customWidth="1"/>
    <col min="2" max="2" width="22.42578125" style="14" customWidth="1"/>
    <col min="3" max="16" width="14.7109375" style="14" customWidth="1"/>
    <col min="17" max="17" width="18.28515625" style="14" customWidth="1"/>
    <col min="18" max="18" width="5.28515625" style="14" customWidth="1"/>
    <col min="19" max="19" width="28.7109375" style="14" customWidth="1"/>
    <col min="20" max="20" width="6.28515625" style="14" bestFit="1" customWidth="1"/>
    <col min="21" max="21" width="12.28515625" style="14" bestFit="1" customWidth="1"/>
    <col min="22" max="22" width="10.7109375" style="14" bestFit="1" customWidth="1"/>
    <col min="23" max="23" width="9.5703125" style="14" customWidth="1"/>
    <col min="24" max="24" width="5.28515625" style="14" customWidth="1"/>
    <col min="25" max="25" width="12.28515625" style="14" bestFit="1" customWidth="1"/>
    <col min="26" max="26" width="5.28515625" style="14" customWidth="1"/>
    <col min="27" max="27" width="13.42578125" style="14" bestFit="1" customWidth="1"/>
    <col min="28" max="335" width="5.28515625" style="14" customWidth="1"/>
    <col min="336" max="337" width="6.42578125" style="14" customWidth="1"/>
    <col min="338" max="338" width="6.42578125" style="14" bestFit="1" customWidth="1"/>
    <col min="339" max="340" width="6.42578125" style="14" customWidth="1"/>
    <col min="341" max="341" width="6.42578125" style="14" bestFit="1" customWidth="1"/>
    <col min="342" max="343" width="6.42578125" style="14" customWidth="1"/>
    <col min="344" max="344" width="6.42578125" style="14" bestFit="1" customWidth="1"/>
    <col min="345" max="348" width="6.42578125" style="14" customWidth="1"/>
    <col min="349" max="352" width="6.42578125" style="14" bestFit="1" customWidth="1"/>
    <col min="353" max="359" width="6.42578125" style="14" customWidth="1"/>
    <col min="360" max="360" width="6.42578125" style="14" bestFit="1" customWidth="1"/>
    <col min="361" max="369" width="6.42578125" style="14" customWidth="1"/>
    <col min="370" max="370" width="6.42578125" style="14" bestFit="1" customWidth="1"/>
    <col min="371" max="377" width="6.42578125" style="14" customWidth="1"/>
    <col min="378" max="378" width="6.42578125" style="14" bestFit="1" customWidth="1"/>
    <col min="379" max="380" width="6.42578125" style="14" customWidth="1"/>
    <col min="381" max="381" width="6.42578125" style="14" bestFit="1" customWidth="1"/>
    <col min="382" max="390" width="6.42578125" style="14" customWidth="1"/>
    <col min="391" max="391" width="6.42578125" style="14" bestFit="1" customWidth="1"/>
    <col min="392" max="392" width="6.42578125" style="14" customWidth="1"/>
    <col min="393" max="393" width="6.42578125" style="14" bestFit="1" customWidth="1"/>
    <col min="394" max="394" width="6.42578125" style="14" customWidth="1"/>
    <col min="395" max="399" width="6.42578125" style="14" bestFit="1" customWidth="1"/>
    <col min="400" max="400" width="6.42578125" style="14" customWidth="1"/>
    <col min="401" max="401" width="6.42578125" style="14" bestFit="1" customWidth="1"/>
    <col min="402" max="403" width="6.42578125" style="14" customWidth="1"/>
    <col min="404" max="404" width="6.42578125" style="14" bestFit="1" customWidth="1"/>
    <col min="405" max="407" width="6.42578125" style="14" customWidth="1"/>
    <col min="408" max="408" width="6.42578125" style="14" bestFit="1" customWidth="1"/>
    <col min="409" max="411" width="6.42578125" style="14" customWidth="1"/>
    <col min="412" max="412" width="6.42578125" style="14" bestFit="1" customWidth="1"/>
    <col min="413" max="414" width="6.42578125" style="14" customWidth="1"/>
    <col min="415" max="415" width="6.42578125" style="14" bestFit="1" customWidth="1"/>
    <col min="416" max="416" width="6.42578125" style="14" customWidth="1"/>
    <col min="417" max="418" width="6.42578125" style="14" bestFit="1" customWidth="1"/>
    <col min="419" max="424" width="6.42578125" style="14" customWidth="1"/>
    <col min="425" max="428" width="6.42578125" style="14" bestFit="1" customWidth="1"/>
    <col min="429" max="430" width="6.42578125" style="14" customWidth="1"/>
    <col min="431" max="431" width="6.42578125" style="14" bestFit="1" customWidth="1"/>
    <col min="432" max="433" width="6.42578125" style="14" customWidth="1"/>
    <col min="434" max="434" width="6.42578125" style="14" bestFit="1" customWidth="1"/>
    <col min="435" max="436" width="6.42578125" style="14" customWidth="1"/>
    <col min="437" max="437" width="6.42578125" style="14" bestFit="1" customWidth="1"/>
    <col min="438" max="439" width="6.42578125" style="14" customWidth="1"/>
    <col min="440" max="440" width="6.42578125" style="14" bestFit="1" customWidth="1"/>
    <col min="441" max="441" width="6.42578125" style="14" customWidth="1"/>
    <col min="442" max="442" width="6.42578125" style="14" bestFit="1" customWidth="1"/>
    <col min="443" max="445" width="6.42578125" style="14" customWidth="1"/>
    <col min="446" max="446" width="6.42578125" style="14" bestFit="1" customWidth="1"/>
    <col min="447" max="448" width="6.42578125" style="14" customWidth="1"/>
    <col min="449" max="450" width="6.42578125" style="14" bestFit="1" customWidth="1"/>
    <col min="451" max="451" width="6.42578125" style="14" customWidth="1"/>
    <col min="452" max="452" width="6.42578125" style="14" bestFit="1" customWidth="1"/>
    <col min="453" max="453" width="6.42578125" style="14" customWidth="1"/>
    <col min="454" max="454" width="6.42578125" style="14" bestFit="1" customWidth="1"/>
    <col min="455" max="455" width="6.42578125" style="14" customWidth="1"/>
    <col min="456" max="456" width="6.42578125" style="14" bestFit="1" customWidth="1"/>
    <col min="457" max="458" width="6.42578125" style="14" customWidth="1"/>
    <col min="459" max="461" width="6.42578125" style="14" bestFit="1" customWidth="1"/>
    <col min="462" max="462" width="6.42578125" style="14" customWidth="1"/>
    <col min="463" max="463" width="6.42578125" style="14" bestFit="1" customWidth="1"/>
    <col min="464" max="465" width="6.42578125" style="14" customWidth="1"/>
    <col min="466" max="466" width="6.42578125" style="14" bestFit="1" customWidth="1"/>
    <col min="467" max="468" width="6.42578125" style="14" customWidth="1"/>
    <col min="469" max="469" width="6.42578125" style="14" bestFit="1" customWidth="1"/>
    <col min="470" max="471" width="6.42578125" style="14" customWidth="1"/>
    <col min="472" max="472" width="6.42578125" style="14" bestFit="1" customWidth="1"/>
    <col min="473" max="474" width="6.42578125" style="14" customWidth="1"/>
    <col min="475" max="475" width="6.42578125" style="14" bestFit="1" customWidth="1"/>
    <col min="476" max="477" width="6.42578125" style="14" customWidth="1"/>
    <col min="478" max="478" width="6.42578125" style="14" bestFit="1" customWidth="1"/>
    <col min="479" max="480" width="6.42578125" style="14" customWidth="1"/>
    <col min="481" max="481" width="6.42578125" style="14" bestFit="1" customWidth="1"/>
    <col min="482" max="482" width="6.42578125" style="14" customWidth="1"/>
    <col min="483" max="484" width="6.42578125" style="14" bestFit="1" customWidth="1"/>
    <col min="485" max="485" width="6.42578125" style="14" customWidth="1"/>
    <col min="486" max="487" width="6.42578125" style="14" bestFit="1" customWidth="1"/>
    <col min="488" max="488" width="6.42578125" style="14" customWidth="1"/>
    <col min="489" max="489" width="6.42578125" style="14" bestFit="1" customWidth="1"/>
    <col min="490" max="490" width="6.42578125" style="14" customWidth="1"/>
    <col min="491" max="491" width="6.42578125" style="14" bestFit="1" customWidth="1"/>
    <col min="492" max="492" width="6.42578125" style="14" customWidth="1"/>
    <col min="493" max="493" width="6.42578125" style="14" bestFit="1" customWidth="1"/>
    <col min="494" max="494" width="6.42578125" style="14" customWidth="1"/>
    <col min="495" max="497" width="6.42578125" style="14" bestFit="1" customWidth="1"/>
    <col min="498" max="498" width="6.42578125" style="14" customWidth="1"/>
    <col min="499" max="501" width="6.42578125" style="14" bestFit="1" customWidth="1"/>
    <col min="502" max="503" width="6.42578125" style="14" customWidth="1"/>
    <col min="504" max="506" width="6.42578125" style="14" bestFit="1" customWidth="1"/>
    <col min="507" max="507" width="6.42578125" style="14" customWidth="1"/>
    <col min="508" max="514" width="6.42578125" style="14" bestFit="1" customWidth="1"/>
    <col min="515" max="515" width="6.42578125" style="14" customWidth="1"/>
    <col min="516" max="521" width="6.42578125" style="14" bestFit="1" customWidth="1"/>
    <col min="522" max="526" width="6.42578125" style="14" customWidth="1"/>
    <col min="527" max="527" width="6.42578125" style="14" bestFit="1" customWidth="1"/>
    <col min="528" max="529" width="6.42578125" style="14" customWidth="1"/>
    <col min="530" max="531" width="6.42578125" style="14" bestFit="1" customWidth="1"/>
    <col min="532" max="544" width="6.42578125" style="14" customWidth="1"/>
    <col min="545" max="545" width="6.42578125" style="14" bestFit="1" customWidth="1"/>
    <col min="546" max="558" width="6.42578125" style="14" customWidth="1"/>
    <col min="559" max="559" width="6.42578125" style="14" bestFit="1" customWidth="1"/>
    <col min="560" max="564" width="6.42578125" style="14" customWidth="1"/>
    <col min="565" max="565" width="6.42578125" style="14" bestFit="1" customWidth="1"/>
    <col min="566" max="584" width="6.42578125" style="14" customWidth="1"/>
    <col min="585" max="587" width="6.42578125" style="14" bestFit="1" customWidth="1"/>
    <col min="588" max="589" width="6.42578125" style="14" customWidth="1"/>
    <col min="590" max="590" width="6.42578125" style="14" bestFit="1" customWidth="1"/>
    <col min="591" max="591" width="6.42578125" style="14" customWidth="1"/>
    <col min="592" max="592" width="6.42578125" style="14" bestFit="1" customWidth="1"/>
    <col min="593" max="593" width="6.42578125" style="14" customWidth="1"/>
    <col min="594" max="594" width="6.42578125" style="14" bestFit="1" customWidth="1"/>
    <col min="595" max="595" width="6.42578125" style="14" customWidth="1"/>
    <col min="596" max="596" width="6.42578125" style="14" bestFit="1" customWidth="1"/>
    <col min="597" max="597" width="6.42578125" style="14" customWidth="1"/>
    <col min="598" max="598" width="6.42578125" style="14" bestFit="1" customWidth="1"/>
    <col min="599" max="599" width="6.42578125" style="14" customWidth="1"/>
    <col min="600" max="600" width="6.42578125" style="14" bestFit="1" customWidth="1"/>
    <col min="601" max="601" width="6.42578125" style="14" customWidth="1"/>
    <col min="602" max="602" width="6.42578125" style="14" bestFit="1" customWidth="1"/>
    <col min="603" max="603" width="6.42578125" style="14" customWidth="1"/>
    <col min="604" max="604" width="6.42578125" style="14" bestFit="1" customWidth="1"/>
    <col min="605" max="606" width="6.42578125" style="14" customWidth="1"/>
    <col min="607" max="607" width="6.42578125" style="14" bestFit="1" customWidth="1"/>
    <col min="608" max="609" width="6.42578125" style="14" customWidth="1"/>
    <col min="610" max="610" width="6.42578125" style="14" bestFit="1" customWidth="1"/>
    <col min="611" max="611" width="6.42578125" style="14" customWidth="1"/>
    <col min="612" max="612" width="6.42578125" style="14" bestFit="1" customWidth="1"/>
    <col min="613" max="614" width="6.42578125" style="14" customWidth="1"/>
    <col min="615" max="615" width="6.42578125" style="14" bestFit="1" customWidth="1"/>
    <col min="616" max="617" width="6.42578125" style="14" customWidth="1"/>
    <col min="618" max="618" width="6.42578125" style="14" bestFit="1" customWidth="1"/>
    <col min="619" max="626" width="6.42578125" style="14" customWidth="1"/>
    <col min="627" max="627" width="6.42578125" style="14" bestFit="1" customWidth="1"/>
    <col min="628" max="629" width="6.42578125" style="14" customWidth="1"/>
    <col min="630" max="630" width="6.42578125" style="14" bestFit="1" customWidth="1"/>
    <col min="631" max="631" width="6.42578125" style="14" customWidth="1"/>
    <col min="632" max="632" width="6.42578125" style="14" bestFit="1" customWidth="1"/>
    <col min="633" max="633" width="6.42578125" style="14" customWidth="1"/>
    <col min="634" max="634" width="6.42578125" style="14" bestFit="1" customWidth="1"/>
    <col min="635" max="635" width="6.42578125" style="14" customWidth="1"/>
    <col min="636" max="636" width="6.42578125" style="14" bestFit="1" customWidth="1"/>
    <col min="637" max="637" width="6.42578125" style="14" customWidth="1"/>
    <col min="638" max="638" width="6.42578125" style="14" bestFit="1" customWidth="1"/>
    <col min="639" max="639" width="6.42578125" style="14" customWidth="1"/>
    <col min="640" max="640" width="6.42578125" style="14" bestFit="1" customWidth="1"/>
    <col min="641" max="642" width="6.42578125" style="14" customWidth="1"/>
    <col min="643" max="643" width="6.42578125" style="14" bestFit="1" customWidth="1"/>
    <col min="644" max="645" width="6.42578125" style="14" customWidth="1"/>
    <col min="646" max="646" width="6.42578125" style="14" bestFit="1" customWidth="1"/>
    <col min="647" max="647" width="6.42578125" style="14" customWidth="1"/>
    <col min="648" max="648" width="6.42578125" style="14" bestFit="1" customWidth="1"/>
    <col min="649" max="650" width="6.42578125" style="14" customWidth="1"/>
    <col min="651" max="651" width="6.42578125" style="14" bestFit="1" customWidth="1"/>
    <col min="652" max="656" width="6.42578125" style="14" customWidth="1"/>
    <col min="657" max="660" width="6.42578125" style="14" bestFit="1" customWidth="1"/>
    <col min="661" max="664" width="6.42578125" style="14" customWidth="1"/>
    <col min="665" max="665" width="6.42578125" style="14" bestFit="1" customWidth="1"/>
    <col min="666" max="666" width="6.42578125" style="14" customWidth="1"/>
    <col min="667" max="667" width="6.42578125" style="14" bestFit="1" customWidth="1"/>
    <col min="668" max="668" width="6.42578125" style="14" customWidth="1"/>
    <col min="669" max="669" width="6.42578125" style="14" bestFit="1" customWidth="1"/>
    <col min="670" max="670" width="6.42578125" style="14" customWidth="1"/>
    <col min="671" max="671" width="6.42578125" style="14" bestFit="1" customWidth="1"/>
    <col min="672" max="672" width="6.42578125" style="14" customWidth="1"/>
    <col min="673" max="673" width="6.42578125" style="14" bestFit="1" customWidth="1"/>
    <col min="674" max="674" width="6.42578125" style="14" customWidth="1"/>
    <col min="675" max="675" width="6.42578125" style="14" bestFit="1" customWidth="1"/>
    <col min="676" max="676" width="6.42578125" style="14" customWidth="1"/>
    <col min="677" max="677" width="6.42578125" style="14" bestFit="1" customWidth="1"/>
    <col min="678" max="679" width="6.42578125" style="14" customWidth="1"/>
    <col min="680" max="680" width="6.42578125" style="14" bestFit="1" customWidth="1"/>
    <col min="681" max="682" width="6.42578125" style="14" customWidth="1"/>
    <col min="683" max="683" width="6.42578125" style="14" bestFit="1" customWidth="1"/>
    <col min="684" max="684" width="6.42578125" style="14" customWidth="1"/>
    <col min="685" max="685" width="6.42578125" style="14" bestFit="1" customWidth="1"/>
    <col min="686" max="686" width="6.42578125" style="14" customWidth="1"/>
    <col min="687" max="687" width="6.42578125" style="14" bestFit="1" customWidth="1"/>
    <col min="688" max="688" width="6.42578125" style="14" customWidth="1"/>
    <col min="689" max="689" width="6.42578125" style="14" bestFit="1" customWidth="1"/>
    <col min="690" max="691" width="6.42578125" style="14" customWidth="1"/>
    <col min="692" max="692" width="6.42578125" style="14" bestFit="1" customWidth="1"/>
    <col min="693" max="696" width="6.42578125" style="14" customWidth="1"/>
    <col min="697" max="697" width="6.42578125" style="14" bestFit="1" customWidth="1"/>
    <col min="698" max="698" width="6.42578125" style="14" customWidth="1"/>
    <col min="699" max="699" width="6.42578125" style="14" bestFit="1" customWidth="1"/>
    <col min="700" max="700" width="6.42578125" style="14" customWidth="1"/>
    <col min="701" max="701" width="6.42578125" style="14" bestFit="1" customWidth="1"/>
    <col min="702" max="702" width="6.42578125" style="14" customWidth="1"/>
    <col min="703" max="703" width="6.42578125" style="14" bestFit="1" customWidth="1"/>
    <col min="704" max="704" width="6.42578125" style="14" customWidth="1"/>
    <col min="705" max="705" width="6.42578125" style="14" bestFit="1" customWidth="1"/>
    <col min="706" max="706" width="6.42578125" style="14" customWidth="1"/>
    <col min="707" max="707" width="6.42578125" style="14" bestFit="1" customWidth="1"/>
    <col min="708" max="708" width="6.42578125" style="14" customWidth="1"/>
    <col min="709" max="709" width="6.42578125" style="14" bestFit="1" customWidth="1"/>
    <col min="710" max="711" width="6.42578125" style="14" customWidth="1"/>
    <col min="712" max="712" width="6.42578125" style="14" bestFit="1" customWidth="1"/>
    <col min="713" max="714" width="6.42578125" style="14" customWidth="1"/>
    <col min="715" max="715" width="6.42578125" style="14" bestFit="1" customWidth="1"/>
    <col min="716" max="716" width="6.42578125" style="14" customWidth="1"/>
    <col min="717" max="717" width="6.42578125" style="14" bestFit="1" customWidth="1"/>
    <col min="718" max="718" width="6.42578125" style="14" customWidth="1"/>
    <col min="719" max="719" width="6.42578125" style="14" bestFit="1" customWidth="1"/>
    <col min="720" max="720" width="6.42578125" style="14" customWidth="1"/>
    <col min="721" max="721" width="6.42578125" style="14" bestFit="1" customWidth="1"/>
    <col min="722" max="722" width="6.42578125" style="14" customWidth="1"/>
    <col min="723" max="723" width="6.42578125" style="14" bestFit="1" customWidth="1"/>
    <col min="724" max="724" width="6.42578125" style="14" customWidth="1"/>
    <col min="725" max="725" width="6.42578125" style="14" bestFit="1" customWidth="1"/>
    <col min="726" max="752" width="7.5703125" style="14" bestFit="1" customWidth="1"/>
    <col min="753" max="753" width="15" style="14" bestFit="1" customWidth="1"/>
    <col min="754" max="754" width="6.28515625" style="14" bestFit="1" customWidth="1"/>
    <col min="755" max="755" width="7.42578125" style="14" bestFit="1" customWidth="1"/>
    <col min="756" max="756" width="7.5703125" style="14" bestFit="1" customWidth="1"/>
    <col min="757" max="757" width="6.28515625" style="14" bestFit="1" customWidth="1"/>
    <col min="758" max="758" width="7.42578125" style="14" bestFit="1" customWidth="1"/>
    <col min="759" max="759" width="7.5703125" style="14" bestFit="1" customWidth="1"/>
    <col min="760" max="760" width="6.28515625" style="14" bestFit="1" customWidth="1"/>
    <col min="761" max="761" width="7.42578125" style="14" bestFit="1" customWidth="1"/>
    <col min="762" max="762" width="6.28515625" style="14" bestFit="1" customWidth="1"/>
    <col min="763" max="763" width="7.42578125" style="14" bestFit="1" customWidth="1"/>
    <col min="764" max="764" width="6.28515625" style="14" bestFit="1" customWidth="1"/>
    <col min="765" max="765" width="7.42578125" style="14" bestFit="1" customWidth="1"/>
    <col min="766" max="766" width="6.28515625" style="14" bestFit="1" customWidth="1"/>
    <col min="767" max="767" width="7.42578125" style="14" bestFit="1" customWidth="1"/>
    <col min="768" max="768" width="6.28515625" style="14" bestFit="1" customWidth="1"/>
    <col min="769" max="769" width="7.42578125" style="14" bestFit="1" customWidth="1"/>
    <col min="770" max="770" width="7.5703125" style="14" bestFit="1" customWidth="1"/>
    <col min="771" max="771" width="6.28515625" style="14" bestFit="1" customWidth="1"/>
    <col min="772" max="772" width="7.42578125" style="14" bestFit="1" customWidth="1"/>
    <col min="773" max="773" width="7.5703125" style="14" bestFit="1" customWidth="1"/>
    <col min="774" max="774" width="6.28515625" style="14" bestFit="1" customWidth="1"/>
    <col min="775" max="775" width="7.42578125" style="14" bestFit="1" customWidth="1"/>
    <col min="776" max="776" width="6.28515625" style="14" bestFit="1" customWidth="1"/>
    <col min="777" max="777" width="7.42578125" style="14" bestFit="1" customWidth="1"/>
    <col min="778" max="778" width="7.5703125" style="14" bestFit="1" customWidth="1"/>
    <col min="779" max="779" width="6.28515625" style="14" bestFit="1" customWidth="1"/>
    <col min="780" max="780" width="7.42578125" style="14" bestFit="1" customWidth="1"/>
    <col min="781" max="781" width="7.5703125" style="14" bestFit="1" customWidth="1"/>
    <col min="782" max="785" width="6.28515625" style="14" bestFit="1" customWidth="1"/>
    <col min="786" max="786" width="7.42578125" style="14" bestFit="1" customWidth="1"/>
    <col min="787" max="788" width="7.5703125" style="14" bestFit="1" customWidth="1"/>
    <col min="789" max="789" width="7.28515625" style="14" bestFit="1" customWidth="1"/>
    <col min="790" max="790" width="6.28515625" style="14" bestFit="1" customWidth="1"/>
    <col min="791" max="791" width="7.42578125" style="14" bestFit="1" customWidth="1"/>
    <col min="792" max="798" width="6.28515625" style="14" bestFit="1" customWidth="1"/>
    <col min="799" max="799" width="7.42578125" style="14" bestFit="1" customWidth="1"/>
    <col min="800" max="800" width="7.5703125" style="14" bestFit="1" customWidth="1"/>
    <col min="801" max="801" width="7.42578125" style="14" bestFit="1" customWidth="1"/>
    <col min="802" max="802" width="7.5703125" style="14" bestFit="1" customWidth="1"/>
    <col min="803" max="805" width="6.28515625" style="14" bestFit="1" customWidth="1"/>
    <col min="806" max="806" width="7.42578125" style="14" bestFit="1" customWidth="1"/>
    <col min="807" max="807" width="7.5703125" style="14" bestFit="1" customWidth="1"/>
    <col min="808" max="808" width="6.28515625" style="14" bestFit="1" customWidth="1"/>
    <col min="809" max="809" width="7.42578125" style="14" bestFit="1" customWidth="1"/>
    <col min="810" max="810" width="7.5703125" style="14" bestFit="1" customWidth="1"/>
    <col min="811" max="811" width="6.28515625" style="14" bestFit="1" customWidth="1"/>
    <col min="812" max="812" width="7.42578125" style="14" bestFit="1" customWidth="1"/>
    <col min="813" max="813" width="6.28515625" style="14" bestFit="1" customWidth="1"/>
    <col min="814" max="814" width="7.42578125" style="14" bestFit="1" customWidth="1"/>
    <col min="815" max="815" width="6.28515625" style="14" bestFit="1" customWidth="1"/>
    <col min="816" max="816" width="7.42578125" style="14" bestFit="1" customWidth="1"/>
    <col min="817" max="817" width="6.28515625" style="14" bestFit="1" customWidth="1"/>
    <col min="818" max="818" width="7.42578125" style="14" bestFit="1" customWidth="1"/>
    <col min="819" max="819" width="6.28515625" style="14" bestFit="1" customWidth="1"/>
    <col min="820" max="820" width="7.42578125" style="14" bestFit="1" customWidth="1"/>
    <col min="821" max="821" width="7.5703125" style="14" bestFit="1" customWidth="1"/>
    <col min="822" max="822" width="6.28515625" style="14" bestFit="1" customWidth="1"/>
    <col min="823" max="823" width="7.42578125" style="14" bestFit="1" customWidth="1"/>
    <col min="824" max="824" width="7.5703125" style="14" bestFit="1" customWidth="1"/>
    <col min="825" max="825" width="6.28515625" style="14" bestFit="1" customWidth="1"/>
    <col min="826" max="826" width="7.42578125" style="14" bestFit="1" customWidth="1"/>
    <col min="827" max="827" width="6.28515625" style="14" bestFit="1" customWidth="1"/>
    <col min="828" max="828" width="7.42578125" style="14" bestFit="1" customWidth="1"/>
    <col min="829" max="829" width="7.5703125" style="14" bestFit="1" customWidth="1"/>
    <col min="830" max="830" width="6.28515625" style="14" bestFit="1" customWidth="1"/>
    <col min="831" max="831" width="7.42578125" style="14" bestFit="1" customWidth="1"/>
    <col min="832" max="832" width="7.5703125" style="14" bestFit="1" customWidth="1"/>
    <col min="833" max="833" width="6.28515625" style="14" bestFit="1" customWidth="1"/>
    <col min="834" max="834" width="7.42578125" style="14" bestFit="1" customWidth="1"/>
    <col min="835" max="835" width="7.5703125" style="14" bestFit="1" customWidth="1"/>
    <col min="836" max="836" width="6.28515625" style="14" bestFit="1" customWidth="1"/>
    <col min="837" max="837" width="7.42578125" style="14" bestFit="1" customWidth="1"/>
    <col min="838" max="838" width="7.5703125" style="14" bestFit="1" customWidth="1"/>
    <col min="839" max="839" width="6.28515625" style="14" bestFit="1" customWidth="1"/>
    <col min="840" max="840" width="7.42578125" style="14" bestFit="1" customWidth="1"/>
    <col min="841" max="841" width="6.28515625" style="14" bestFit="1" customWidth="1"/>
    <col min="842" max="842" width="7.42578125" style="14" bestFit="1" customWidth="1"/>
    <col min="843" max="843" width="7.5703125" style="14" bestFit="1" customWidth="1"/>
    <col min="844" max="846" width="6.28515625" style="14" bestFit="1" customWidth="1"/>
    <col min="847" max="847" width="7.5703125" style="14" bestFit="1" customWidth="1"/>
    <col min="848" max="848" width="7.42578125" style="14" bestFit="1" customWidth="1"/>
    <col min="849" max="849" width="7.5703125" style="14" bestFit="1" customWidth="1"/>
    <col min="850" max="850" width="7.42578125" style="14" bestFit="1" customWidth="1"/>
    <col min="851" max="851" width="6.140625" style="14" bestFit="1" customWidth="1"/>
    <col min="852" max="852" width="7.42578125" style="14" bestFit="1" customWidth="1"/>
    <col min="853" max="853" width="7.28515625" style="14" bestFit="1" customWidth="1"/>
    <col min="854" max="854" width="6.140625" style="14" bestFit="1" customWidth="1"/>
    <col min="855" max="855" width="7.28515625" style="14" bestFit="1" customWidth="1"/>
    <col min="856" max="856" width="7.42578125" style="14" bestFit="1" customWidth="1"/>
    <col min="857" max="857" width="6.140625" style="14" bestFit="1" customWidth="1"/>
    <col min="858" max="858" width="7.28515625" style="14" bestFit="1" customWidth="1"/>
    <col min="859" max="859" width="7.42578125" style="14" bestFit="1" customWidth="1"/>
    <col min="860" max="860" width="7.28515625" style="14" bestFit="1" customWidth="1"/>
    <col min="861" max="861" width="6.140625" style="14" bestFit="1" customWidth="1"/>
    <col min="862" max="862" width="7.42578125" style="14" bestFit="1" customWidth="1"/>
    <col min="863" max="864" width="6.140625" style="14" bestFit="1" customWidth="1"/>
    <col min="865" max="865" width="7.28515625" style="14" bestFit="1" customWidth="1"/>
    <col min="866" max="866" width="6.140625" style="14" bestFit="1" customWidth="1"/>
    <col min="867" max="867" width="7.28515625" style="14" bestFit="1" customWidth="1"/>
    <col min="868" max="874" width="6.140625" style="14" bestFit="1" customWidth="1"/>
    <col min="875" max="875" width="7.28515625" style="14" bestFit="1" customWidth="1"/>
    <col min="876" max="876" width="7.42578125" style="14" bestFit="1" customWidth="1"/>
    <col min="877" max="877" width="6.140625" style="14" bestFit="1" customWidth="1"/>
    <col min="878" max="878" width="7.28515625" style="14" bestFit="1" customWidth="1"/>
    <col min="879" max="879" width="7.42578125" style="14" bestFit="1" customWidth="1"/>
    <col min="880" max="880" width="6.140625" style="14" bestFit="1" customWidth="1"/>
    <col min="881" max="881" width="7.28515625" style="14" bestFit="1" customWidth="1"/>
    <col min="882" max="882" width="7.42578125" style="14" bestFit="1" customWidth="1"/>
    <col min="883" max="883" width="6.140625" style="14" bestFit="1" customWidth="1"/>
    <col min="884" max="884" width="7.28515625" style="14" bestFit="1" customWidth="1"/>
    <col min="885" max="888" width="6.140625" style="14" bestFit="1" customWidth="1"/>
    <col min="889" max="889" width="7.7109375" style="14" bestFit="1" customWidth="1"/>
    <col min="890" max="890" width="6.42578125" style="14" bestFit="1" customWidth="1"/>
    <col min="891" max="891" width="7.5703125" style="14" bestFit="1" customWidth="1"/>
    <col min="892" max="892" width="7.7109375" style="14" bestFit="1" customWidth="1"/>
    <col min="893" max="893" width="6.42578125" style="14" bestFit="1" customWidth="1"/>
    <col min="894" max="894" width="7.5703125" style="14" bestFit="1" customWidth="1"/>
    <col min="895" max="895" width="7.7109375" style="14" bestFit="1" customWidth="1"/>
    <col min="896" max="897" width="6.42578125" style="14" bestFit="1" customWidth="1"/>
    <col min="898" max="898" width="7.5703125" style="14" bestFit="1" customWidth="1"/>
    <col min="899" max="899" width="7.7109375" style="14" bestFit="1" customWidth="1"/>
    <col min="900" max="900" width="6.42578125" style="14" bestFit="1" customWidth="1"/>
    <col min="901" max="901" width="7.5703125" style="14" bestFit="1" customWidth="1"/>
    <col min="902" max="902" width="7.7109375" style="14" bestFit="1" customWidth="1"/>
    <col min="903" max="904" width="6.42578125" style="14" bestFit="1" customWidth="1"/>
    <col min="905" max="907" width="7.5703125" style="14" bestFit="1" customWidth="1"/>
    <col min="908" max="908" width="6.42578125" style="14" bestFit="1" customWidth="1"/>
    <col min="909" max="909" width="7.5703125" style="14" bestFit="1" customWidth="1"/>
    <col min="910" max="910" width="6.42578125" style="14" bestFit="1" customWidth="1"/>
    <col min="911" max="911" width="7.5703125" style="14" bestFit="1" customWidth="1"/>
    <col min="912" max="912" width="6.42578125" style="14" bestFit="1" customWidth="1"/>
    <col min="913" max="913" width="7.5703125" style="14" bestFit="1" customWidth="1"/>
    <col min="914" max="914" width="7.7109375" style="14" bestFit="1" customWidth="1"/>
    <col min="915" max="915" width="7.5703125" style="14" bestFit="1" customWidth="1"/>
    <col min="916" max="916" width="6.42578125" style="14" bestFit="1" customWidth="1"/>
    <col min="917" max="917" width="7.5703125" style="14" bestFit="1" customWidth="1"/>
    <col min="918" max="918" width="7.7109375" style="14" bestFit="1" customWidth="1"/>
    <col min="919" max="921" width="7.5703125" style="14" bestFit="1" customWidth="1"/>
    <col min="922" max="922" width="6.42578125" style="14" bestFit="1" customWidth="1"/>
    <col min="923" max="923" width="7.5703125" style="14" bestFit="1" customWidth="1"/>
    <col min="924" max="924" width="6.42578125" style="14" bestFit="1" customWidth="1"/>
    <col min="925" max="925" width="7.5703125" style="14" bestFit="1" customWidth="1"/>
    <col min="926" max="926" width="6.42578125" style="14" bestFit="1" customWidth="1"/>
    <col min="927" max="927" width="7.5703125" style="14" bestFit="1" customWidth="1"/>
    <col min="928" max="928" width="6.42578125" style="14" bestFit="1" customWidth="1"/>
    <col min="929" max="929" width="7.5703125" style="14" bestFit="1" customWidth="1"/>
    <col min="930" max="930" width="6.42578125" style="14" bestFit="1" customWidth="1"/>
    <col min="931" max="931" width="7.5703125" style="14" bestFit="1" customWidth="1"/>
    <col min="932" max="932" width="7.7109375" style="14" bestFit="1" customWidth="1"/>
    <col min="933" max="933" width="7.5703125" style="14" bestFit="1" customWidth="1"/>
    <col min="934" max="934" width="7.7109375" style="14" bestFit="1" customWidth="1"/>
    <col min="935" max="935" width="7.5703125" style="14" bestFit="1" customWidth="1"/>
    <col min="936" max="936" width="7.7109375" style="14" bestFit="1" customWidth="1"/>
    <col min="937" max="937" width="6.42578125" style="14" bestFit="1" customWidth="1"/>
    <col min="938" max="938" width="7.5703125" style="14" bestFit="1" customWidth="1"/>
    <col min="939" max="939" width="6.42578125" style="14" bestFit="1" customWidth="1"/>
    <col min="940" max="940" width="7.5703125" style="14" bestFit="1" customWidth="1"/>
    <col min="941" max="942" width="6.42578125" style="14" bestFit="1" customWidth="1"/>
    <col min="943" max="943" width="7.5703125" style="14" bestFit="1" customWidth="1"/>
    <col min="944" max="946" width="6.42578125" style="14" bestFit="1" customWidth="1"/>
    <col min="947" max="947" width="7.5703125" style="14" bestFit="1" customWidth="1"/>
    <col min="948" max="949" width="6.42578125" style="14" bestFit="1" customWidth="1"/>
    <col min="950" max="950" width="7.5703125" style="14" bestFit="1" customWidth="1"/>
    <col min="951" max="951" width="6.42578125" style="14" bestFit="1" customWidth="1"/>
    <col min="952" max="952" width="7.5703125" style="14" bestFit="1" customWidth="1"/>
    <col min="953" max="953" width="6.42578125" style="14" bestFit="1" customWidth="1"/>
    <col min="954" max="954" width="7.5703125" style="14" bestFit="1" customWidth="1"/>
    <col min="955" max="956" width="6.42578125" style="14" bestFit="1" customWidth="1"/>
    <col min="957" max="957" width="7.5703125" style="14" bestFit="1" customWidth="1"/>
    <col min="958" max="958" width="6.42578125" style="14" bestFit="1" customWidth="1"/>
    <col min="959" max="959" width="7.5703125" style="14" bestFit="1" customWidth="1"/>
    <col min="960" max="960" width="7.7109375" style="14" bestFit="1" customWidth="1"/>
    <col min="961" max="964" width="6.42578125" style="14" bestFit="1" customWidth="1"/>
    <col min="965" max="965" width="7.5703125" style="14" bestFit="1" customWidth="1"/>
    <col min="966" max="979" width="6.42578125" style="14" bestFit="1" customWidth="1"/>
    <col min="980" max="980" width="7.5703125" style="14" bestFit="1" customWidth="1"/>
    <col min="981" max="981" width="7.7109375" style="14" bestFit="1" customWidth="1"/>
    <col min="982" max="982" width="7.5703125" style="14" bestFit="1" customWidth="1"/>
    <col min="983" max="985" width="6.42578125" style="14" bestFit="1" customWidth="1"/>
    <col min="986" max="986" width="7.7109375" style="14" bestFit="1" customWidth="1"/>
    <col min="987" max="988" width="7.5703125" style="14" bestFit="1" customWidth="1"/>
    <col min="989" max="989" width="7.7109375" style="14" bestFit="1" customWidth="1"/>
    <col min="990" max="990" width="7.5703125" style="14" bestFit="1" customWidth="1"/>
    <col min="991" max="991" width="7.7109375" style="14" bestFit="1" customWidth="1"/>
    <col min="992" max="992" width="7.5703125" style="14" bestFit="1" customWidth="1"/>
    <col min="993" max="993" width="7.7109375" style="14" bestFit="1" customWidth="1"/>
    <col min="994" max="994" width="6.42578125" style="14" bestFit="1" customWidth="1"/>
    <col min="995" max="995" width="7.5703125" style="14" bestFit="1" customWidth="1"/>
    <col min="996" max="1003" width="6.42578125" style="14" bestFit="1" customWidth="1"/>
    <col min="1004" max="1004" width="7.5703125" style="14" bestFit="1" customWidth="1"/>
    <col min="1005" max="1005" width="6.42578125" style="14" bestFit="1" customWidth="1"/>
    <col min="1006" max="1006" width="7.5703125" style="14" bestFit="1" customWidth="1"/>
    <col min="1007" max="1007" width="7.7109375" style="14" bestFit="1" customWidth="1"/>
    <col min="1008" max="1008" width="7.5703125" style="14" bestFit="1" customWidth="1"/>
    <col min="1009" max="1010" width="6.42578125" style="14" bestFit="1" customWidth="1"/>
    <col min="1011" max="1011" width="7.5703125" style="14" bestFit="1" customWidth="1"/>
    <col min="1012" max="1012" width="7.7109375" style="14" bestFit="1" customWidth="1"/>
    <col min="1013" max="1014" width="6.42578125" style="14" bestFit="1" customWidth="1"/>
    <col min="1015" max="1015" width="7.5703125" style="14" bestFit="1" customWidth="1"/>
    <col min="1016" max="1021" width="7.7109375" style="14" bestFit="1" customWidth="1"/>
    <col min="1022" max="1022" width="6.42578125" style="14" bestFit="1" customWidth="1"/>
    <col min="1023" max="1023" width="7.5703125" style="14" bestFit="1" customWidth="1"/>
    <col min="1024" max="1024" width="6.42578125" style="14" bestFit="1" customWidth="1"/>
    <col min="1025" max="1027" width="7.5703125" style="14" bestFit="1" customWidth="1"/>
    <col min="1028" max="1028" width="7.7109375" style="14" bestFit="1" customWidth="1"/>
    <col min="1029" max="1029" width="6.42578125" style="14" bestFit="1" customWidth="1"/>
    <col min="1030" max="1030" width="7.5703125" style="14" bestFit="1" customWidth="1"/>
    <col min="1031" max="1031" width="7.7109375" style="14" bestFit="1" customWidth="1"/>
    <col min="1032" max="1032" width="7.5703125" style="14" bestFit="1" customWidth="1"/>
    <col min="1033" max="1033" width="6.42578125" style="14" bestFit="1" customWidth="1"/>
    <col min="1034" max="1034" width="7.5703125" style="14" bestFit="1" customWidth="1"/>
    <col min="1035" max="1035" width="7.7109375" style="14" bestFit="1" customWidth="1"/>
    <col min="1036" max="1036" width="6.42578125" style="14" bestFit="1" customWidth="1"/>
    <col min="1037" max="1037" width="7.5703125" style="14" bestFit="1" customWidth="1"/>
    <col min="1038" max="1039" width="7.7109375" style="14" bestFit="1" customWidth="1"/>
    <col min="1040" max="1041" width="6.140625" style="14" bestFit="1" customWidth="1"/>
    <col min="1042" max="1043" width="7.28515625" style="14" bestFit="1" customWidth="1"/>
    <col min="1044" max="1044" width="7.42578125" style="14" bestFit="1" customWidth="1"/>
    <col min="1045" max="1046" width="6.85546875" style="14" bestFit="1" customWidth="1"/>
    <col min="1047" max="1047" width="7.28515625" style="14" bestFit="1" customWidth="1"/>
    <col min="1048" max="1049" width="6.140625" style="14" bestFit="1" customWidth="1"/>
    <col min="1050" max="1050" width="7.28515625" style="14" bestFit="1" customWidth="1"/>
    <col min="1051" max="1051" width="7.42578125" style="14" bestFit="1" customWidth="1"/>
    <col min="1052" max="1053" width="6.140625" style="14" bestFit="1" customWidth="1"/>
    <col min="1054" max="1055" width="7.28515625" style="14" bestFit="1" customWidth="1"/>
    <col min="1056" max="1056" width="6.140625" style="14" bestFit="1" customWidth="1"/>
    <col min="1057" max="1057" width="7.28515625" style="14" bestFit="1" customWidth="1"/>
    <col min="1058" max="1058" width="6.140625" style="14" bestFit="1" customWidth="1"/>
    <col min="1059" max="1059" width="7.28515625" style="14" bestFit="1" customWidth="1"/>
    <col min="1060" max="1060" width="7.42578125" style="14" bestFit="1" customWidth="1"/>
    <col min="1061" max="1061" width="6.140625" style="14" bestFit="1" customWidth="1"/>
    <col min="1062" max="1062" width="7.28515625" style="14" bestFit="1" customWidth="1"/>
    <col min="1063" max="1065" width="7.42578125" style="14" bestFit="1" customWidth="1"/>
    <col min="1066" max="1067" width="6.140625" style="14" bestFit="1" customWidth="1"/>
    <col min="1068" max="1069" width="7.28515625" style="14" bestFit="1" customWidth="1"/>
    <col min="1070" max="1070" width="7.42578125" style="14" bestFit="1" customWidth="1"/>
    <col min="1071" max="1075" width="6.140625" style="14" bestFit="1" customWidth="1"/>
    <col min="1076" max="1076" width="7.28515625" style="14" bestFit="1" customWidth="1"/>
    <col min="1077" max="1077" width="6.140625" style="14" bestFit="1" customWidth="1"/>
    <col min="1078" max="1079" width="7.28515625" style="14" bestFit="1" customWidth="1"/>
    <col min="1080" max="1080" width="7.42578125" style="14" bestFit="1" customWidth="1"/>
    <col min="1081" max="1081" width="6.140625" style="14" bestFit="1" customWidth="1"/>
    <col min="1082" max="1082" width="7.42578125" style="14" bestFit="1" customWidth="1"/>
    <col min="1083" max="1083" width="7.28515625" style="14" bestFit="1" customWidth="1"/>
    <col min="1084" max="1086" width="6.140625" style="14" bestFit="1" customWidth="1"/>
    <col min="1087" max="1087" width="7.42578125" style="14" bestFit="1" customWidth="1"/>
    <col min="1088" max="1088" width="6.140625" style="14" bestFit="1" customWidth="1"/>
    <col min="1089" max="1090" width="7.28515625" style="14" bestFit="1" customWidth="1"/>
    <col min="1091" max="1091" width="7.42578125" style="14" bestFit="1" customWidth="1"/>
    <col min="1092" max="1092" width="7.28515625" style="14" bestFit="1" customWidth="1"/>
    <col min="1093" max="1093" width="6.140625" style="14" bestFit="1" customWidth="1"/>
    <col min="1094" max="1096" width="7.28515625" style="14" bestFit="1" customWidth="1"/>
    <col min="1097" max="1097" width="7.42578125" style="14" bestFit="1" customWidth="1"/>
    <col min="1098" max="1099" width="6.140625" style="14" bestFit="1" customWidth="1"/>
    <col min="1100" max="1100" width="7.28515625" style="14" bestFit="1" customWidth="1"/>
    <col min="1101" max="1101" width="7.42578125" style="14" bestFit="1" customWidth="1"/>
    <col min="1102" max="1102" width="7.28515625" style="14" bestFit="1" customWidth="1"/>
    <col min="1103" max="1103" width="7.42578125" style="14" bestFit="1" customWidth="1"/>
    <col min="1104" max="1104" width="6.140625" style="14" bestFit="1" customWidth="1"/>
    <col min="1105" max="1105" width="7.28515625" style="14" bestFit="1" customWidth="1"/>
    <col min="1106" max="1106" width="7.42578125" style="14" bestFit="1" customWidth="1"/>
    <col min="1107" max="1107" width="7.28515625" style="14" bestFit="1" customWidth="1"/>
    <col min="1108" max="1108" width="7.42578125" style="14" bestFit="1" customWidth="1"/>
    <col min="1109" max="1109" width="7.28515625" style="14" bestFit="1" customWidth="1"/>
    <col min="1110" max="1110" width="6.140625" style="14" bestFit="1" customWidth="1"/>
    <col min="1111" max="1111" width="7.28515625" style="14" bestFit="1" customWidth="1"/>
    <col min="1112" max="1112" width="6.140625" style="14" bestFit="1" customWidth="1"/>
    <col min="1113" max="1113" width="7.28515625" style="14" bestFit="1" customWidth="1"/>
    <col min="1114" max="1114" width="7.42578125" style="14" bestFit="1" customWidth="1"/>
    <col min="1115" max="1115" width="7.28515625" style="14" bestFit="1" customWidth="1"/>
    <col min="1116" max="1116" width="6.140625" style="14" bestFit="1" customWidth="1"/>
    <col min="1117" max="1117" width="7.42578125" style="14" bestFit="1" customWidth="1"/>
    <col min="1118" max="1118" width="6.140625" style="14" bestFit="1" customWidth="1"/>
    <col min="1119" max="1119" width="7.42578125" style="14" bestFit="1" customWidth="1"/>
    <col min="1120" max="1122" width="6.140625" style="14" bestFit="1" customWidth="1"/>
    <col min="1123" max="1124" width="7.42578125" style="14" bestFit="1" customWidth="1"/>
    <col min="1125" max="1126" width="7.28515625" style="14" bestFit="1" customWidth="1"/>
    <col min="1127" max="1131" width="6.140625" style="14" bestFit="1" customWidth="1"/>
    <col min="1132" max="1132" width="7.28515625" style="14" bestFit="1" customWidth="1"/>
    <col min="1133" max="1133" width="7.42578125" style="14" bestFit="1" customWidth="1"/>
    <col min="1134" max="1134" width="6.140625" style="14" bestFit="1" customWidth="1"/>
    <col min="1135" max="1135" width="7.28515625" style="14" bestFit="1" customWidth="1"/>
    <col min="1136" max="1136" width="6.140625" style="14" bestFit="1" customWidth="1"/>
    <col min="1137" max="1137" width="7.42578125" style="14" bestFit="1" customWidth="1"/>
    <col min="1138" max="1138" width="6.140625" style="14" bestFit="1" customWidth="1"/>
    <col min="1139" max="1139" width="7.42578125" style="14" bestFit="1" customWidth="1"/>
    <col min="1140" max="1140" width="6.140625" style="14" bestFit="1" customWidth="1"/>
    <col min="1141" max="1141" width="7.42578125" style="14" bestFit="1" customWidth="1"/>
    <col min="1142" max="1146" width="6.140625" style="14" bestFit="1" customWidth="1"/>
    <col min="1147" max="1147" width="7.28515625" style="14" bestFit="1" customWidth="1"/>
    <col min="1148" max="1148" width="7.42578125" style="14" bestFit="1" customWidth="1"/>
    <col min="1149" max="1149" width="7.28515625" style="14" bestFit="1" customWidth="1"/>
    <col min="1150" max="1158" width="6.140625" style="14" bestFit="1" customWidth="1"/>
    <col min="1159" max="1159" width="7.28515625" style="14" bestFit="1" customWidth="1"/>
    <col min="1160" max="1160" width="7.42578125" style="14" bestFit="1" customWidth="1"/>
    <col min="1161" max="1168" width="6.140625" style="14" bestFit="1" customWidth="1"/>
    <col min="1169" max="1170" width="7.28515625" style="14" bestFit="1" customWidth="1"/>
    <col min="1171" max="1171" width="7.42578125" style="14" bestFit="1" customWidth="1"/>
    <col min="1172" max="1176" width="6.140625" style="14" bestFit="1" customWidth="1"/>
    <col min="1177" max="1177" width="7.28515625" style="14" bestFit="1" customWidth="1"/>
    <col min="1178" max="1178" width="7.42578125" style="14" bestFit="1" customWidth="1"/>
    <col min="1179" max="1188" width="6.140625" style="14" bestFit="1" customWidth="1"/>
    <col min="1189" max="1189" width="7.28515625" style="14" bestFit="1" customWidth="1"/>
    <col min="1190" max="1190" width="7.42578125" style="14" bestFit="1" customWidth="1"/>
    <col min="1191" max="1191" width="7.28515625" style="14" bestFit="1" customWidth="1"/>
    <col min="1192" max="1192" width="7.42578125" style="14" bestFit="1" customWidth="1"/>
    <col min="1193" max="1193" width="6.140625" style="14" bestFit="1" customWidth="1"/>
    <col min="1194" max="1194" width="7.28515625" style="14" bestFit="1" customWidth="1"/>
    <col min="1195" max="1195" width="7.42578125" style="14" bestFit="1" customWidth="1"/>
    <col min="1196" max="1196" width="7.28515625" style="14" bestFit="1" customWidth="1"/>
    <col min="1197" max="1197" width="7.42578125" style="14" bestFit="1" customWidth="1"/>
    <col min="1198" max="1207" width="6.140625" style="14" bestFit="1" customWidth="1"/>
    <col min="1208" max="1208" width="7.42578125" style="14" bestFit="1" customWidth="1"/>
    <col min="1209" max="1210" width="6.140625" style="14" bestFit="1" customWidth="1"/>
    <col min="1211" max="1211" width="7.28515625" style="14" bestFit="1" customWidth="1"/>
    <col min="1212" max="1212" width="7.42578125" style="14" bestFit="1" customWidth="1"/>
    <col min="1213" max="1214" width="6.140625" style="14" bestFit="1" customWidth="1"/>
    <col min="1215" max="1215" width="7.28515625" style="14" bestFit="1" customWidth="1"/>
    <col min="1216" max="1217" width="6.140625" style="14" bestFit="1" customWidth="1"/>
    <col min="1218" max="1218" width="7.28515625" style="14" bestFit="1" customWidth="1"/>
    <col min="1219" max="1221" width="6.140625" style="14" bestFit="1" customWidth="1"/>
    <col min="1222" max="1222" width="7.42578125" style="14" bestFit="1" customWidth="1"/>
    <col min="1223" max="1223" width="6.140625" style="14" bestFit="1" customWidth="1"/>
    <col min="1224" max="1224" width="6" style="14" bestFit="1" customWidth="1"/>
    <col min="1225" max="1226" width="7.28515625" style="14" bestFit="1" customWidth="1"/>
    <col min="1227" max="1227" width="7.140625" style="14" bestFit="1" customWidth="1"/>
    <col min="1228" max="1232" width="7.28515625" style="14" bestFit="1" customWidth="1"/>
    <col min="1233" max="1234" width="6" style="14" bestFit="1" customWidth="1"/>
    <col min="1235" max="1237" width="7.28515625" style="14" bestFit="1" customWidth="1"/>
    <col min="1238" max="1238" width="6" style="14" bestFit="1" customWidth="1"/>
    <col min="1239" max="1239" width="7.28515625" style="14" bestFit="1" customWidth="1"/>
    <col min="1240" max="1240" width="6" style="14" bestFit="1" customWidth="1"/>
    <col min="1241" max="1242" width="7.28515625" style="14" bestFit="1" customWidth="1"/>
    <col min="1243" max="1243" width="6" style="14" bestFit="1" customWidth="1"/>
    <col min="1244" max="1249" width="7.28515625" style="14" bestFit="1" customWidth="1"/>
    <col min="1250" max="1250" width="6" style="14" bestFit="1" customWidth="1"/>
    <col min="1251" max="1251" width="7.28515625" style="14" bestFit="1" customWidth="1"/>
    <col min="1252" max="1252" width="6" style="14" bestFit="1" customWidth="1"/>
    <col min="1253" max="1253" width="7.28515625" style="14" bestFit="1" customWidth="1"/>
    <col min="1254" max="1254" width="6.28515625" style="14" bestFit="1" customWidth="1"/>
    <col min="1255" max="1255" width="7.5703125" style="14" bestFit="1" customWidth="1"/>
    <col min="1256" max="1256" width="6.28515625" style="14" bestFit="1" customWidth="1"/>
    <col min="1257" max="1257" width="7.5703125" style="14" bestFit="1" customWidth="1"/>
    <col min="1258" max="1260" width="6.28515625" style="14" bestFit="1" customWidth="1"/>
    <col min="1261" max="1261" width="7.5703125" style="14" bestFit="1" customWidth="1"/>
    <col min="1262" max="1263" width="6.28515625" style="14" bestFit="1" customWidth="1"/>
    <col min="1264" max="1265" width="7.5703125" style="14" bestFit="1" customWidth="1"/>
    <col min="1266" max="1269" width="6.28515625" style="14" bestFit="1" customWidth="1"/>
    <col min="1270" max="1270" width="7.5703125" style="14" bestFit="1" customWidth="1"/>
    <col min="1271" max="1285" width="6.28515625" style="14" bestFit="1" customWidth="1"/>
    <col min="1286" max="1286" width="7.5703125" style="14" bestFit="1" customWidth="1"/>
    <col min="1287" max="1288" width="6.28515625" style="14" bestFit="1" customWidth="1"/>
    <col min="1289" max="1290" width="7.5703125" style="14" bestFit="1" customWidth="1"/>
    <col min="1291" max="1291" width="6.28515625" style="14" bestFit="1" customWidth="1"/>
    <col min="1292" max="1292" width="7.5703125" style="14" bestFit="1" customWidth="1"/>
    <col min="1293" max="1295" width="6.28515625" style="14" bestFit="1" customWidth="1"/>
    <col min="1296" max="1297" width="7.5703125" style="14" bestFit="1" customWidth="1"/>
    <col min="1298" max="1298" width="7.42578125" style="14" bestFit="1" customWidth="1"/>
    <col min="1299" max="1300" width="7.5703125" style="14" bestFit="1" customWidth="1"/>
    <col min="1301" max="1301" width="6.28515625" style="14" bestFit="1" customWidth="1"/>
    <col min="1302" max="1303" width="7.5703125" style="14" bestFit="1" customWidth="1"/>
    <col min="1304" max="1304" width="7.42578125" style="14" bestFit="1" customWidth="1"/>
    <col min="1305" max="1305" width="7.5703125" style="14" bestFit="1" customWidth="1"/>
    <col min="1306" max="1306" width="6.28515625" style="14" bestFit="1" customWidth="1"/>
    <col min="1307" max="1308" width="7.5703125" style="14" bestFit="1" customWidth="1"/>
    <col min="1309" max="1310" width="6.28515625" style="14" bestFit="1" customWidth="1"/>
    <col min="1311" max="1312" width="7.5703125" style="14" bestFit="1" customWidth="1"/>
    <col min="1313" max="1313" width="6.28515625" style="14" bestFit="1" customWidth="1"/>
    <col min="1314" max="1315" width="7.5703125" style="14" bestFit="1" customWidth="1"/>
    <col min="1316" max="1316" width="7.42578125" style="14" bestFit="1" customWidth="1"/>
    <col min="1317" max="1320" width="6.28515625" style="14" bestFit="1" customWidth="1"/>
    <col min="1321" max="1321" width="7.5703125" style="14" bestFit="1" customWidth="1"/>
    <col min="1322" max="1322" width="6.28515625" style="14" bestFit="1" customWidth="1"/>
    <col min="1323" max="1323" width="6.42578125" style="14" bestFit="1" customWidth="1"/>
    <col min="1324" max="1325" width="7.5703125" style="14" bestFit="1" customWidth="1"/>
    <col min="1326" max="1326" width="7.7109375" style="14" bestFit="1" customWidth="1"/>
    <col min="1327" max="1327" width="7.5703125" style="14" bestFit="1" customWidth="1"/>
    <col min="1328" max="1329" width="7.7109375" style="14" bestFit="1" customWidth="1"/>
    <col min="1330" max="1330" width="6.42578125" style="14" bestFit="1" customWidth="1"/>
    <col min="1331" max="1331" width="7.5703125" style="14" bestFit="1" customWidth="1"/>
    <col min="1332" max="1332" width="6.42578125" style="14" bestFit="1" customWidth="1"/>
    <col min="1333" max="1333" width="7.5703125" style="14" bestFit="1" customWidth="1"/>
    <col min="1334" max="1334" width="5.85546875" style="14" bestFit="1" customWidth="1"/>
    <col min="1335" max="1335" width="7.140625" style="14" bestFit="1" customWidth="1"/>
    <col min="1336" max="1337" width="7" style="14" bestFit="1" customWidth="1"/>
    <col min="1338" max="1338" width="7.140625" style="14" bestFit="1" customWidth="1"/>
    <col min="1339" max="1339" width="7" style="14" bestFit="1" customWidth="1"/>
    <col min="1340" max="1340" width="5.85546875" style="14" bestFit="1" customWidth="1"/>
    <col min="1341" max="1341" width="7" style="14" bestFit="1" customWidth="1"/>
    <col min="1342" max="1342" width="7.140625" style="14" bestFit="1" customWidth="1"/>
    <col min="1343" max="1343" width="7" style="14" bestFit="1" customWidth="1"/>
    <col min="1344" max="1344" width="7.140625" style="14" bestFit="1" customWidth="1"/>
    <col min="1345" max="1346" width="7" style="14" bestFit="1" customWidth="1"/>
    <col min="1347" max="1347" width="7.140625" style="14" bestFit="1" customWidth="1"/>
    <col min="1348" max="1348" width="7" style="14" bestFit="1" customWidth="1"/>
    <col min="1349" max="1349" width="7.140625" style="14" bestFit="1" customWidth="1"/>
    <col min="1350" max="1351" width="7" style="14" bestFit="1" customWidth="1"/>
    <col min="1352" max="1352" width="7.42578125" style="14" bestFit="1" customWidth="1"/>
    <col min="1353" max="1353" width="7.5703125" style="14" bestFit="1" customWidth="1"/>
    <col min="1354" max="1354" width="6.28515625" style="14" bestFit="1" customWidth="1"/>
    <col min="1355" max="1355" width="7.42578125" style="14" bestFit="1" customWidth="1"/>
    <col min="1356" max="1356" width="6.28515625" style="14" bestFit="1" customWidth="1"/>
    <col min="1357" max="1358" width="7.42578125" style="14" bestFit="1" customWidth="1"/>
    <col min="1359" max="1359" width="7.5703125" style="14" bestFit="1" customWidth="1"/>
    <col min="1360" max="1360" width="6.28515625" style="14" bestFit="1" customWidth="1"/>
    <col min="1361" max="1361" width="7.42578125" style="14" bestFit="1" customWidth="1"/>
    <col min="1362" max="1362" width="7.5703125" style="14" bestFit="1" customWidth="1"/>
    <col min="1363" max="1363" width="6.85546875" style="14" bestFit="1" customWidth="1"/>
    <col min="1364" max="1364" width="7" style="14" bestFit="1" customWidth="1"/>
    <col min="1365" max="1370" width="6.28515625" style="14" bestFit="1" customWidth="1"/>
    <col min="1371" max="1371" width="7.42578125" style="14" bestFit="1" customWidth="1"/>
    <col min="1372" max="1372" width="7.5703125" style="14" bestFit="1" customWidth="1"/>
    <col min="1373" max="1373" width="7.28515625" style="14" bestFit="1" customWidth="1"/>
    <col min="1374" max="1374" width="6.28515625" style="14" bestFit="1" customWidth="1"/>
    <col min="1375" max="1375" width="7.42578125" style="14" bestFit="1" customWidth="1"/>
    <col min="1376" max="1377" width="7.5703125" style="14" bestFit="1" customWidth="1"/>
    <col min="1378" max="1378" width="6.28515625" style="14" bestFit="1" customWidth="1"/>
    <col min="1379" max="1379" width="7.42578125" style="14" bestFit="1" customWidth="1"/>
    <col min="1380" max="1380" width="7.5703125" style="14" bestFit="1" customWidth="1"/>
    <col min="1381" max="1381" width="7.28515625" style="14" bestFit="1" customWidth="1"/>
    <col min="1382" max="1382" width="7.5703125" style="14" bestFit="1" customWidth="1"/>
    <col min="1383" max="1383" width="7.42578125" style="14" bestFit="1" customWidth="1"/>
    <col min="1384" max="1384" width="6.28515625" style="14" bestFit="1" customWidth="1"/>
    <col min="1385" max="1385" width="7.42578125" style="14" bestFit="1" customWidth="1"/>
    <col min="1386" max="1386" width="7.5703125" style="14" bestFit="1" customWidth="1"/>
    <col min="1387" max="1387" width="6.28515625" style="14" bestFit="1" customWidth="1"/>
    <col min="1388" max="1388" width="7.42578125" style="14" bestFit="1" customWidth="1"/>
    <col min="1389" max="1389" width="6.28515625" style="14" bestFit="1" customWidth="1"/>
    <col min="1390" max="1390" width="7.42578125" style="14" bestFit="1" customWidth="1"/>
    <col min="1391" max="1391" width="7.5703125" style="14" bestFit="1" customWidth="1"/>
    <col min="1392" max="1392" width="7.28515625" style="14" bestFit="1" customWidth="1"/>
    <col min="1393" max="1395" width="7.42578125" style="14" bestFit="1" customWidth="1"/>
    <col min="1396" max="1396" width="7.5703125" style="14" bestFit="1" customWidth="1"/>
    <col min="1397" max="1425" width="6.28515625" style="14" bestFit="1" customWidth="1"/>
    <col min="1426" max="1426" width="7.42578125" style="14" bestFit="1" customWidth="1"/>
    <col min="1427" max="1427" width="7.5703125" style="14" bestFit="1" customWidth="1"/>
    <col min="1428" max="1428" width="7.28515625" style="14" bestFit="1" customWidth="1"/>
    <col min="1429" max="1430" width="6.28515625" style="14" bestFit="1" customWidth="1"/>
    <col min="1431" max="1431" width="7.42578125" style="14" bestFit="1" customWidth="1"/>
    <col min="1432" max="1432" width="7.5703125" style="14" bestFit="1" customWidth="1"/>
    <col min="1433" max="1433" width="7.28515625" style="14" bestFit="1" customWidth="1"/>
    <col min="1434" max="1434" width="7.5703125" style="14" bestFit="1" customWidth="1"/>
    <col min="1435" max="1436" width="6.28515625" style="14" bestFit="1" customWidth="1"/>
    <col min="1437" max="1437" width="7.5703125" style="14" bestFit="1" customWidth="1"/>
    <col min="1438" max="1438" width="6.28515625" style="14" bestFit="1" customWidth="1"/>
    <col min="1439" max="1440" width="7.5703125" style="14" bestFit="1" customWidth="1"/>
    <col min="1441" max="1441" width="6.28515625" style="14" bestFit="1" customWidth="1"/>
    <col min="1442" max="1443" width="7.5703125" style="14" bestFit="1" customWidth="1"/>
    <col min="1444" max="1444" width="6.28515625" style="14" bestFit="1" customWidth="1"/>
    <col min="1445" max="1446" width="7.5703125" style="14" bestFit="1" customWidth="1"/>
    <col min="1447" max="1447" width="6.28515625" style="14" bestFit="1" customWidth="1"/>
    <col min="1448" max="1449" width="7.5703125" style="14" bestFit="1" customWidth="1"/>
    <col min="1450" max="1450" width="6.28515625" style="14" bestFit="1" customWidth="1"/>
    <col min="1451" max="1452" width="7.5703125" style="14" bestFit="1" customWidth="1"/>
    <col min="1453" max="1453" width="6.28515625" style="14" bestFit="1" customWidth="1"/>
    <col min="1454" max="1455" width="7.5703125" style="14" bestFit="1" customWidth="1"/>
    <col min="1456" max="1456" width="6.28515625" style="14" bestFit="1" customWidth="1"/>
    <col min="1457" max="1458" width="7.5703125" style="14" bestFit="1" customWidth="1"/>
    <col min="1459" max="1459" width="6.28515625" style="14" bestFit="1" customWidth="1"/>
    <col min="1460" max="1461" width="7.5703125" style="14" bestFit="1" customWidth="1"/>
    <col min="1462" max="1462" width="6.28515625" style="14" bestFit="1" customWidth="1"/>
    <col min="1463" max="1464" width="7.5703125" style="14" bestFit="1" customWidth="1"/>
    <col min="1465" max="1465" width="6.28515625" style="14" bestFit="1" customWidth="1"/>
    <col min="1466" max="1467" width="7.5703125" style="14" bestFit="1" customWidth="1"/>
    <col min="1468" max="1473" width="6.28515625" style="14" bestFit="1" customWidth="1"/>
    <col min="1474" max="1474" width="7.5703125" style="14" bestFit="1" customWidth="1"/>
    <col min="1475" max="1475" width="6.28515625" style="14" bestFit="1" customWidth="1"/>
    <col min="1476" max="1476" width="7.5703125" style="14" bestFit="1" customWidth="1"/>
    <col min="1477" max="1477" width="6.28515625" style="14" bestFit="1" customWidth="1"/>
    <col min="1478" max="1479" width="7.5703125" style="14" bestFit="1" customWidth="1"/>
    <col min="1480" max="1480" width="6.28515625" style="14" bestFit="1" customWidth="1"/>
    <col min="1481" max="1482" width="7.5703125" style="14" bestFit="1" customWidth="1"/>
    <col min="1483" max="1485" width="6.28515625" style="14" bestFit="1" customWidth="1"/>
    <col min="1486" max="1487" width="7.5703125" style="14" bestFit="1" customWidth="1"/>
    <col min="1488" max="1488" width="6.28515625" style="14" bestFit="1" customWidth="1"/>
    <col min="1489" max="1490" width="7.5703125" style="14" bestFit="1" customWidth="1"/>
    <col min="1491" max="1491" width="6.28515625" style="14" bestFit="1" customWidth="1"/>
    <col min="1492" max="1493" width="7.5703125" style="14" bestFit="1" customWidth="1"/>
    <col min="1494" max="1494" width="6.28515625" style="14" bestFit="1" customWidth="1"/>
    <col min="1495" max="1496" width="7.5703125" style="14" bestFit="1" customWidth="1"/>
    <col min="1497" max="1497" width="6.28515625" style="14" bestFit="1" customWidth="1"/>
    <col min="1498" max="1499" width="7.5703125" style="14" bestFit="1" customWidth="1"/>
    <col min="1500" max="1500" width="6.28515625" style="14" bestFit="1" customWidth="1"/>
    <col min="1501" max="1502" width="7.5703125" style="14" bestFit="1" customWidth="1"/>
    <col min="1503" max="1503" width="6.28515625" style="14" bestFit="1" customWidth="1"/>
    <col min="1504" max="1505" width="7.5703125" style="14" bestFit="1" customWidth="1"/>
    <col min="1506" max="1506" width="6.28515625" style="14" bestFit="1" customWidth="1"/>
    <col min="1507" max="1508" width="7.5703125" style="14" bestFit="1" customWidth="1"/>
    <col min="1509" max="1509" width="6.28515625" style="14" bestFit="1" customWidth="1"/>
    <col min="1510" max="1511" width="7.5703125" style="14" bestFit="1" customWidth="1"/>
    <col min="1512" max="1512" width="6.28515625" style="14" bestFit="1" customWidth="1"/>
    <col min="1513" max="1514" width="7.5703125" style="14" bestFit="1" customWidth="1"/>
    <col min="1515" max="1515" width="6.28515625" style="14" bestFit="1" customWidth="1"/>
    <col min="1516" max="1517" width="7.5703125" style="14" bestFit="1" customWidth="1"/>
    <col min="1518" max="1518" width="6.28515625" style="14" bestFit="1" customWidth="1"/>
    <col min="1519" max="1520" width="7.5703125" style="14" bestFit="1" customWidth="1"/>
    <col min="1521" max="1521" width="6.28515625" style="14" bestFit="1" customWidth="1"/>
    <col min="1522" max="1523" width="7.5703125" style="14" bestFit="1" customWidth="1"/>
    <col min="1524" max="1524" width="6.28515625" style="14" bestFit="1" customWidth="1"/>
    <col min="1525" max="1526" width="7.5703125" style="14" bestFit="1" customWidth="1"/>
    <col min="1527" max="1527" width="6.28515625" style="14" bestFit="1" customWidth="1"/>
    <col min="1528" max="1529" width="7.5703125" style="14" bestFit="1" customWidth="1"/>
    <col min="1530" max="1530" width="6.28515625" style="14" bestFit="1" customWidth="1"/>
    <col min="1531" max="1532" width="7.5703125" style="14" bestFit="1" customWidth="1"/>
    <col min="1533" max="1533" width="6.28515625" style="14" bestFit="1" customWidth="1"/>
    <col min="1534" max="1535" width="7.5703125" style="14" bestFit="1" customWidth="1"/>
    <col min="1536" max="1536" width="6.28515625" style="14" bestFit="1" customWidth="1"/>
    <col min="1537" max="1538" width="7.5703125" style="14" bestFit="1" customWidth="1"/>
    <col min="1539" max="1539" width="6.28515625" style="14" bestFit="1" customWidth="1"/>
    <col min="1540" max="1541" width="7.5703125" style="14" bestFit="1" customWidth="1"/>
    <col min="1542" max="1546" width="6.28515625" style="14" bestFit="1" customWidth="1"/>
    <col min="1547" max="1548" width="7.5703125" style="14" bestFit="1" customWidth="1"/>
    <col min="1549" max="1549" width="6.28515625" style="14" bestFit="1" customWidth="1"/>
    <col min="1550" max="1551" width="7.5703125" style="14" bestFit="1" customWidth="1"/>
    <col min="1552" max="1552" width="6.28515625" style="14" bestFit="1" customWidth="1"/>
    <col min="1553" max="1554" width="7.5703125" style="14" bestFit="1" customWidth="1"/>
    <col min="1555" max="1555" width="6.28515625" style="14" bestFit="1" customWidth="1"/>
    <col min="1556" max="1557" width="7.5703125" style="14" bestFit="1" customWidth="1"/>
    <col min="1558" max="1558" width="6.28515625" style="14" bestFit="1" customWidth="1"/>
    <col min="1559" max="1560" width="7.5703125" style="14" bestFit="1" customWidth="1"/>
    <col min="1561" max="1561" width="6.28515625" style="14" bestFit="1" customWidth="1"/>
    <col min="1562" max="1563" width="7.5703125" style="14" bestFit="1" customWidth="1"/>
    <col min="1564" max="1564" width="6.28515625" style="14" bestFit="1" customWidth="1"/>
    <col min="1565" max="1566" width="7.5703125" style="14" bestFit="1" customWidth="1"/>
    <col min="1567" max="1567" width="6.28515625" style="14" bestFit="1" customWidth="1"/>
    <col min="1568" max="1569" width="7.5703125" style="14" bestFit="1" customWidth="1"/>
    <col min="1570" max="1570" width="6.28515625" style="14" bestFit="1" customWidth="1"/>
    <col min="1571" max="1572" width="7.5703125" style="14" bestFit="1" customWidth="1"/>
    <col min="1573" max="1573" width="6.28515625" style="14" bestFit="1" customWidth="1"/>
    <col min="1574" max="1575" width="7.5703125" style="14" bestFit="1" customWidth="1"/>
    <col min="1576" max="1576" width="6.28515625" style="14" bestFit="1" customWidth="1"/>
    <col min="1577" max="1578" width="7.5703125" style="14" bestFit="1" customWidth="1"/>
    <col min="1579" max="1579" width="6.28515625" style="14" bestFit="1" customWidth="1"/>
    <col min="1580" max="1581" width="7.5703125" style="14" bestFit="1" customWidth="1"/>
    <col min="1582" max="1582" width="6.28515625" style="14" bestFit="1" customWidth="1"/>
    <col min="1583" max="1584" width="7.5703125" style="14" bestFit="1" customWidth="1"/>
    <col min="1585" max="1585" width="6.28515625" style="14" bestFit="1" customWidth="1"/>
    <col min="1586" max="1587" width="7.5703125" style="14" bestFit="1" customWidth="1"/>
    <col min="1588" max="1588" width="6.28515625" style="14" bestFit="1" customWidth="1"/>
    <col min="1589" max="1590" width="7.5703125" style="14" bestFit="1" customWidth="1"/>
    <col min="1591" max="1591" width="6.28515625" style="14" bestFit="1" customWidth="1"/>
    <col min="1592" max="1593" width="7.5703125" style="14" bestFit="1" customWidth="1"/>
    <col min="1594" max="1594" width="6.28515625" style="14" bestFit="1" customWidth="1"/>
    <col min="1595" max="1596" width="7.5703125" style="14" bestFit="1" customWidth="1"/>
    <col min="1597" max="1597" width="6.28515625" style="14" bestFit="1" customWidth="1"/>
    <col min="1598" max="1599" width="7.5703125" style="14" bestFit="1" customWidth="1"/>
    <col min="1600" max="1603" width="6.28515625" style="14" bestFit="1" customWidth="1"/>
    <col min="1604" max="1605" width="7.5703125" style="14" bestFit="1" customWidth="1"/>
    <col min="1606" max="1606" width="6.28515625" style="14" bestFit="1" customWidth="1"/>
    <col min="1607" max="1608" width="7.5703125" style="14" bestFit="1" customWidth="1"/>
    <col min="1609" max="1609" width="6.28515625" style="14" bestFit="1" customWidth="1"/>
    <col min="1610" max="1611" width="7.5703125" style="14" bestFit="1" customWidth="1"/>
    <col min="1612" max="1612" width="6.28515625" style="14" bestFit="1" customWidth="1"/>
    <col min="1613" max="1614" width="7.5703125" style="14" bestFit="1" customWidth="1"/>
    <col min="1615" max="1615" width="6.28515625" style="14" bestFit="1" customWidth="1"/>
    <col min="1616" max="1617" width="7.5703125" style="14" bestFit="1" customWidth="1"/>
    <col min="1618" max="1618" width="6.28515625" style="14" bestFit="1" customWidth="1"/>
    <col min="1619" max="1620" width="7.5703125" style="14" bestFit="1" customWidth="1"/>
    <col min="1621" max="1621" width="6.28515625" style="14" bestFit="1" customWidth="1"/>
    <col min="1622" max="1623" width="7.5703125" style="14" bestFit="1" customWidth="1"/>
    <col min="1624" max="1624" width="6.28515625" style="14" bestFit="1" customWidth="1"/>
    <col min="1625" max="1626" width="7.5703125" style="14" bestFit="1" customWidth="1"/>
    <col min="1627" max="1627" width="6.28515625" style="14" bestFit="1" customWidth="1"/>
    <col min="1628" max="1629" width="7.5703125" style="14" bestFit="1" customWidth="1"/>
    <col min="1630" max="1630" width="6.28515625" style="14" bestFit="1" customWidth="1"/>
    <col min="1631" max="1632" width="7.5703125" style="14" bestFit="1" customWidth="1"/>
    <col min="1633" max="1633" width="6.28515625" style="14" bestFit="1" customWidth="1"/>
    <col min="1634" max="1635" width="7.5703125" style="14" bestFit="1" customWidth="1"/>
    <col min="1636" max="1636" width="6.28515625" style="14" bestFit="1" customWidth="1"/>
    <col min="1637" max="1638" width="7.5703125" style="14" bestFit="1" customWidth="1"/>
    <col min="1639" max="1639" width="6.28515625" style="14" bestFit="1" customWidth="1"/>
    <col min="1640" max="1641" width="7.5703125" style="14" bestFit="1" customWidth="1"/>
    <col min="1642" max="1642" width="6.28515625" style="14" bestFit="1" customWidth="1"/>
    <col min="1643" max="1644" width="7.5703125" style="14" bestFit="1" customWidth="1"/>
    <col min="1645" max="1645" width="6.28515625" style="14" bestFit="1" customWidth="1"/>
    <col min="1646" max="1647" width="7.5703125" style="14" bestFit="1" customWidth="1"/>
    <col min="1648" max="1648" width="6.28515625" style="14" bestFit="1" customWidth="1"/>
    <col min="1649" max="1650" width="7.5703125" style="14" bestFit="1" customWidth="1"/>
    <col min="1651" max="1651" width="6.28515625" style="14" bestFit="1" customWidth="1"/>
    <col min="1652" max="1653" width="7.5703125" style="14" bestFit="1" customWidth="1"/>
    <col min="1654" max="1654" width="6.28515625" style="14" bestFit="1" customWidth="1"/>
    <col min="1655" max="1656" width="7.5703125" style="14" bestFit="1" customWidth="1"/>
    <col min="1657" max="1660" width="6.28515625" style="14" bestFit="1" customWidth="1"/>
    <col min="1661" max="1662" width="7.5703125" style="14" bestFit="1" customWidth="1"/>
    <col min="1663" max="1663" width="6.28515625" style="14" bestFit="1" customWidth="1"/>
    <col min="1664" max="1665" width="7.5703125" style="14" bestFit="1" customWidth="1"/>
    <col min="1666" max="1666" width="6.28515625" style="14" bestFit="1" customWidth="1"/>
    <col min="1667" max="1668" width="7.5703125" style="14" bestFit="1" customWidth="1"/>
    <col min="1669" max="1669" width="6.28515625" style="14" bestFit="1" customWidth="1"/>
    <col min="1670" max="1671" width="7.5703125" style="14" bestFit="1" customWidth="1"/>
    <col min="1672" max="1672" width="6.28515625" style="14" bestFit="1" customWidth="1"/>
    <col min="1673" max="1674" width="7.5703125" style="14" bestFit="1" customWidth="1"/>
    <col min="1675" max="1675" width="6.28515625" style="14" bestFit="1" customWidth="1"/>
    <col min="1676" max="1677" width="7.5703125" style="14" bestFit="1" customWidth="1"/>
    <col min="1678" max="1678" width="6.28515625" style="14" bestFit="1" customWidth="1"/>
    <col min="1679" max="1680" width="7.5703125" style="14" bestFit="1" customWidth="1"/>
    <col min="1681" max="1681" width="6.28515625" style="14" bestFit="1" customWidth="1"/>
    <col min="1682" max="1683" width="7.5703125" style="14" bestFit="1" customWidth="1"/>
    <col min="1684" max="1684" width="6.28515625" style="14" bestFit="1" customWidth="1"/>
    <col min="1685" max="1686" width="7.5703125" style="14" bestFit="1" customWidth="1"/>
    <col min="1687" max="1687" width="6.28515625" style="14" bestFit="1" customWidth="1"/>
    <col min="1688" max="1689" width="7.5703125" style="14" bestFit="1" customWidth="1"/>
    <col min="1690" max="1690" width="6.28515625" style="14" bestFit="1" customWidth="1"/>
    <col min="1691" max="1692" width="7.5703125" style="14" bestFit="1" customWidth="1"/>
    <col min="1693" max="1693" width="6.28515625" style="14" bestFit="1" customWidth="1"/>
    <col min="1694" max="1695" width="7.5703125" style="14" bestFit="1" customWidth="1"/>
    <col min="1696" max="1696" width="6.28515625" style="14" bestFit="1" customWidth="1"/>
    <col min="1697" max="1698" width="7.5703125" style="14" bestFit="1" customWidth="1"/>
    <col min="1699" max="1699" width="6.28515625" style="14" bestFit="1" customWidth="1"/>
    <col min="1700" max="1701" width="7.5703125" style="14" bestFit="1" customWidth="1"/>
    <col min="1702" max="1702" width="6.28515625" style="14" bestFit="1" customWidth="1"/>
    <col min="1703" max="1704" width="7.5703125" style="14" bestFit="1" customWidth="1"/>
    <col min="1705" max="1705" width="6.28515625" style="14" bestFit="1" customWidth="1"/>
    <col min="1706" max="1707" width="7.5703125" style="14" bestFit="1" customWidth="1"/>
    <col min="1708" max="1708" width="6.28515625" style="14" bestFit="1" customWidth="1"/>
    <col min="1709" max="1710" width="7.5703125" style="14" bestFit="1" customWidth="1"/>
    <col min="1711" max="1711" width="6.28515625" style="14" bestFit="1" customWidth="1"/>
    <col min="1712" max="1713" width="7.5703125" style="14" bestFit="1" customWidth="1"/>
    <col min="1714" max="1719" width="6.28515625" style="14" bestFit="1" customWidth="1"/>
    <col min="1720" max="1720" width="7.42578125" style="14" bestFit="1" customWidth="1"/>
    <col min="1721" max="1721" width="6.28515625" style="14" bestFit="1" customWidth="1"/>
    <col min="1722" max="1722" width="7.42578125" style="14" bestFit="1" customWidth="1"/>
    <col min="1723" max="1723" width="7.85546875" style="14" bestFit="1" customWidth="1"/>
    <col min="1724" max="1724" width="9.140625" style="14"/>
    <col min="1725" max="1725" width="7.85546875" style="14" bestFit="1" customWidth="1"/>
    <col min="1726" max="1726" width="9.140625" style="14"/>
    <col min="1727" max="1728" width="7.5703125" style="14" bestFit="1" customWidth="1"/>
    <col min="1729" max="1729" width="16.5703125" style="14" bestFit="1" customWidth="1"/>
    <col min="1730" max="16384" width="9.140625" style="14"/>
  </cols>
  <sheetData>
    <row r="2" spans="2:27" s="4" customFormat="1" x14ac:dyDescent="0.2">
      <c r="B2" s="1"/>
      <c r="C2" s="2"/>
      <c r="D2" s="2"/>
      <c r="E2" s="2"/>
      <c r="F2" s="2"/>
      <c r="G2" s="2"/>
      <c r="H2" s="34">
        <v>0.187</v>
      </c>
      <c r="I2" s="3"/>
    </row>
    <row r="3" spans="2:27" s="4" customFormat="1" ht="63.75" x14ac:dyDescent="0.2">
      <c r="B3" s="1" t="s">
        <v>0</v>
      </c>
      <c r="C3" s="1" t="s">
        <v>3</v>
      </c>
      <c r="D3" s="1" t="s">
        <v>4</v>
      </c>
      <c r="E3" s="1" t="s">
        <v>5</v>
      </c>
      <c r="F3" s="1" t="s">
        <v>16</v>
      </c>
      <c r="G3" s="1" t="s">
        <v>6</v>
      </c>
      <c r="H3" s="1" t="s">
        <v>17</v>
      </c>
      <c r="I3" s="1" t="s">
        <v>7</v>
      </c>
      <c r="J3" s="1" t="s">
        <v>8</v>
      </c>
      <c r="K3" s="1" t="s">
        <v>9</v>
      </c>
      <c r="L3" s="1" t="s">
        <v>10</v>
      </c>
      <c r="M3" s="1" t="s">
        <v>11</v>
      </c>
      <c r="N3" s="1" t="s">
        <v>12</v>
      </c>
      <c r="O3" s="1" t="s">
        <v>13</v>
      </c>
      <c r="P3" s="1" t="s">
        <v>19</v>
      </c>
      <c r="Q3" s="5" t="s">
        <v>1</v>
      </c>
      <c r="S3" s="4" t="s">
        <v>18</v>
      </c>
      <c r="U3" s="6"/>
      <c r="V3" s="6"/>
      <c r="Y3" s="28"/>
    </row>
    <row r="4" spans="2:27" x14ac:dyDescent="0.2">
      <c r="B4" s="7" t="s">
        <v>31</v>
      </c>
      <c r="C4" s="8" t="s">
        <v>15</v>
      </c>
      <c r="D4" s="8">
        <v>1</v>
      </c>
      <c r="E4" s="8">
        <v>70</v>
      </c>
      <c r="F4" s="7">
        <f>D4*E4</f>
        <v>70</v>
      </c>
      <c r="G4" s="9">
        <v>21</v>
      </c>
      <c r="H4" s="10">
        <f>IF(C4="z",F4*(1+$H$2),F4)*G4/1000</f>
        <v>1.47</v>
      </c>
      <c r="I4" s="8">
        <v>2920</v>
      </c>
      <c r="J4" s="33">
        <f>H4*I4</f>
        <v>4292.3999999999996</v>
      </c>
      <c r="K4" s="12">
        <f>T4*W4</f>
        <v>0</v>
      </c>
      <c r="L4" s="13">
        <f t="shared" ref="L4" si="0">G4</f>
        <v>21</v>
      </c>
      <c r="M4" s="10">
        <f>K4*L4/1000</f>
        <v>0</v>
      </c>
      <c r="N4" s="11">
        <f>I4</f>
        <v>2920</v>
      </c>
      <c r="O4" s="11">
        <f>M4*N4</f>
        <v>0</v>
      </c>
      <c r="P4" s="11">
        <f>J4-O4</f>
        <v>4292.3999999999996</v>
      </c>
      <c r="Q4" s="9"/>
      <c r="U4" s="29"/>
      <c r="V4" s="29"/>
      <c r="X4" s="26"/>
      <c r="Y4" s="30"/>
      <c r="AA4" s="15"/>
    </row>
    <row r="5" spans="2:27" x14ac:dyDescent="0.2">
      <c r="B5" s="7" t="s">
        <v>30</v>
      </c>
      <c r="C5" s="8" t="s">
        <v>15</v>
      </c>
      <c r="D5" s="8">
        <v>1</v>
      </c>
      <c r="E5" s="8">
        <v>150</v>
      </c>
      <c r="F5" s="7">
        <f>D5*E5</f>
        <v>150</v>
      </c>
      <c r="G5" s="9">
        <v>41</v>
      </c>
      <c r="H5" s="10">
        <f>IF(C5="z",F5*(1+$H$2),F5)*G5/1000</f>
        <v>6.15</v>
      </c>
      <c r="I5" s="8">
        <v>2920</v>
      </c>
      <c r="J5" s="33">
        <f>H5*I5</f>
        <v>17958</v>
      </c>
      <c r="K5" s="12">
        <f>T5*W5</f>
        <v>0</v>
      </c>
      <c r="L5" s="13">
        <f t="shared" ref="L5" si="1">G5</f>
        <v>41</v>
      </c>
      <c r="M5" s="10">
        <f>K5*L5/1000</f>
        <v>0</v>
      </c>
      <c r="N5" s="11">
        <f>I5</f>
        <v>2920</v>
      </c>
      <c r="O5" s="11">
        <f>M5*N5</f>
        <v>0</v>
      </c>
      <c r="P5" s="11">
        <f>J5-O5</f>
        <v>17958</v>
      </c>
      <c r="Q5" s="9"/>
      <c r="U5" s="29"/>
      <c r="V5" s="29"/>
      <c r="X5" s="26"/>
      <c r="Y5" s="30"/>
      <c r="AA5" s="15"/>
    </row>
    <row r="6" spans="2:27" x14ac:dyDescent="0.2">
      <c r="B6" s="16" t="s">
        <v>2</v>
      </c>
      <c r="C6" s="17"/>
      <c r="D6" s="17"/>
      <c r="E6" s="17"/>
      <c r="F6" s="17"/>
      <c r="G6" s="19">
        <f>SUM(G4:G5)</f>
        <v>62</v>
      </c>
      <c r="H6" s="19">
        <f>SUM(H4:H5)</f>
        <v>7.62</v>
      </c>
      <c r="I6" s="17"/>
      <c r="J6" s="20">
        <f>SUM(J4:J5)</f>
        <v>22250.400000000001</v>
      </c>
      <c r="K6" s="17"/>
      <c r="L6" s="21">
        <f>SUM(L4:L5)</f>
        <v>62</v>
      </c>
      <c r="M6" s="20">
        <f>SUM(M4:M5)</f>
        <v>0</v>
      </c>
      <c r="N6" s="17"/>
      <c r="O6" s="20">
        <f>SUM(O4:O5)</f>
        <v>0</v>
      </c>
      <c r="P6" s="20">
        <f>J6-O6</f>
        <v>22250.400000000001</v>
      </c>
      <c r="Q6" s="18"/>
      <c r="V6" s="29"/>
      <c r="Y6" s="31"/>
      <c r="AA6" s="27"/>
    </row>
    <row r="7" spans="2:27" x14ac:dyDescent="0.2">
      <c r="B7" s="22"/>
      <c r="G7" s="23"/>
      <c r="H7" s="23"/>
      <c r="Q7" s="24"/>
    </row>
    <row r="8" spans="2:27" x14ac:dyDescent="0.2">
      <c r="B8" s="22"/>
      <c r="G8" s="24"/>
      <c r="J8" s="25"/>
      <c r="Q8" s="24"/>
    </row>
  </sheetData>
  <autoFilter ref="S2:S26" xr:uid="{00000000-0009-0000-0000-000001000000}"/>
  <pageMargins left="0.7" right="0.7" top="0.78740157499999996" bottom="0.78740157499999996" header="0.3" footer="0.3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4007DFC6CC26814B89720741E74B1AF3" ma:contentTypeVersion="13" ma:contentTypeDescription="Vytvoří nový dokument" ma:contentTypeScope="" ma:versionID="4c4a51ae68dceadd687d2d21bbdc672c">
  <xsd:schema xmlns:xsd="http://www.w3.org/2001/XMLSchema" xmlns:xs="http://www.w3.org/2001/XMLSchema" xmlns:p="http://schemas.microsoft.com/office/2006/metadata/properties" xmlns:ns2="c5273776-f8b7-4253-9bca-1c4ca3882633" xmlns:ns3="5d5743e8-b31c-4b14-ba95-a74bc8cf7fa3" targetNamespace="http://schemas.microsoft.com/office/2006/metadata/properties" ma:root="true" ma:fieldsID="423427fabdad2fd452aaa4f33c780201" ns2:_="" ns3:_="">
    <xsd:import namespace="c5273776-f8b7-4253-9bca-1c4ca3882633"/>
    <xsd:import namespace="5d5743e8-b31c-4b14-ba95-a74bc8cf7fa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5273776-f8b7-4253-9bca-1c4ca388263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3" nillable="true" ma:taxonomy="true" ma:internalName="lcf76f155ced4ddcb4097134ff3c332f" ma:taxonomyFieldName="MediaServiceImageTags" ma:displayName="Značky obrázků" ma:readOnly="false" ma:fieldId="{5cf76f15-5ced-4ddc-b409-7134ff3c332f}" ma:taxonomyMulti="true" ma:sspId="11640f84-a659-4676-a53e-ede8ab84102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15" nillable="true" ma:displayName="Location" ma:indexed="true" ma:internalName="MediaServiceLocatio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d5743e8-b31c-4b14-ba95-a74bc8cf7fa3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65f79294-5499-43ee-98e1-645e6f303164}" ma:internalName="TaxCatchAll" ma:showField="CatchAllData" ma:web="5d5743e8-b31c-4b14-ba95-a74bc8cf7fa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ACED74A-1E09-497E-B8A0-5C40D6DC6DF9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80065734-7042-4D2F-8877-EC3BF50E6FB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5273776-f8b7-4253-9bca-1c4ca3882633"/>
    <ds:schemaRef ds:uri="5d5743e8-b31c-4b14-ba95-a74bc8cf7fa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6</vt:i4>
      </vt:variant>
    </vt:vector>
  </HeadingPairs>
  <TitlesOfParts>
    <vt:vector size="6" baseType="lpstr">
      <vt:lpstr>SO 02</vt:lpstr>
      <vt:lpstr>SO 03 + SO 05</vt:lpstr>
      <vt:lpstr>SO 04</vt:lpstr>
      <vt:lpstr>SO 06</vt:lpstr>
      <vt:lpstr>SO 09</vt:lpstr>
      <vt:lpstr>Venkovní osvětlení</vt:lpstr>
    </vt:vector>
  </TitlesOfParts>
  <Company>ATC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Ladislava Blažková</dc:creator>
  <cp:lastModifiedBy>Chmiel Martin</cp:lastModifiedBy>
  <cp:lastPrinted>2021-08-06T06:24:33Z</cp:lastPrinted>
  <dcterms:created xsi:type="dcterms:W3CDTF">2021-07-27T10:46:27Z</dcterms:created>
  <dcterms:modified xsi:type="dcterms:W3CDTF">2024-04-30T10:35:27Z</dcterms:modified>
</cp:coreProperties>
</file>