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103.1a - Rekonstrukce ..." sheetId="2" r:id="rId2"/>
    <sheet name="SO 103.1b - Rekonstrukce ..." sheetId="3" r:id="rId3"/>
    <sheet name="SO 103.1c - Rekonstrukce ..." sheetId="4" r:id="rId4"/>
    <sheet name="SO 103.1s - Rekonstrukce ..." sheetId="5" r:id="rId5"/>
    <sheet name="SO 103.2 - Vážní místo _ ..." sheetId="6" r:id="rId6"/>
    <sheet name="SO 103.31 - Propustek v k..." sheetId="7" r:id="rId7"/>
    <sheet name="SO 103.32 - Rámový propus..." sheetId="8" r:id="rId8"/>
    <sheet name="SO 103.33 - Propustek v k..." sheetId="9" r:id="rId9"/>
    <sheet name="SO 103.34 - Propustek v k..." sheetId="10" r:id="rId10"/>
    <sheet name="SO 103.35 - Propustek v k..." sheetId="11" r:id="rId11"/>
    <sheet name="SO 103.36 - Propustek v k..." sheetId="12" r:id="rId12"/>
    <sheet name="SO 103.37 - Propustek v k..." sheetId="13" r:id="rId13"/>
    <sheet name="SO 103.38 - Propustek v k..." sheetId="14" r:id="rId14"/>
    <sheet name="SO 203 - Most ev.č. 605-0..." sheetId="15" r:id="rId15"/>
    <sheet name="SO 801 - Ozelenění a náhr..." sheetId="16" r:id="rId16"/>
    <sheet name="SO 000 - Vedlejší a ostat..." sheetId="17" r:id="rId17"/>
    <sheet name="Pokyny pro vyplnění" sheetId="18" r:id="rId18"/>
  </sheets>
  <definedNames>
    <definedName name="_xlnm.Print_Area" localSheetId="0">'Rekapitulace stavby'!$D$4:$AO$36,'Rekapitulace stavby'!$C$42:$AQ$73</definedName>
    <definedName name="_xlnm._FilterDatabase" localSheetId="1" hidden="1">'SO 103.1a - Rekonstrukce ...'!$C$91:$K$550</definedName>
    <definedName name="_xlnm.Print_Area" localSheetId="1">'SO 103.1a - Rekonstrukce ...'!$C$4:$J$41,'SO 103.1a - Rekonstrukce ...'!$C$47:$J$71,'SO 103.1a - Rekonstrukce ...'!$C$77:$K$550</definedName>
    <definedName name="_xlnm._FilterDatabase" localSheetId="2" hidden="1">'SO 103.1b - Rekonstrukce ...'!$C$90:$K$159</definedName>
    <definedName name="_xlnm.Print_Area" localSheetId="2">'SO 103.1b - Rekonstrukce ...'!$C$4:$J$41,'SO 103.1b - Rekonstrukce ...'!$C$47:$J$70,'SO 103.1b - Rekonstrukce ...'!$C$76:$K$159</definedName>
    <definedName name="_xlnm._FilterDatabase" localSheetId="3" hidden="1">'SO 103.1c - Rekonstrukce ...'!$C$90:$K$295</definedName>
    <definedName name="_xlnm.Print_Area" localSheetId="3">'SO 103.1c - Rekonstrukce ...'!$C$4:$J$41,'SO 103.1c - Rekonstrukce ...'!$C$47:$J$70,'SO 103.1c - Rekonstrukce ...'!$C$76:$K$295</definedName>
    <definedName name="_xlnm._FilterDatabase" localSheetId="4" hidden="1">'SO 103.1s - Rekonstrukce ...'!$C$90:$K$125</definedName>
    <definedName name="_xlnm.Print_Area" localSheetId="4">'SO 103.1s - Rekonstrukce ...'!$C$4:$J$41,'SO 103.1s - Rekonstrukce ...'!$C$47:$J$70,'SO 103.1s - Rekonstrukce ...'!$C$76:$K$125</definedName>
    <definedName name="_xlnm._FilterDatabase" localSheetId="5" hidden="1">'SO 103.2 - Vážní místo _ ...'!$C$90:$K$361</definedName>
    <definedName name="_xlnm.Print_Area" localSheetId="5">'SO 103.2 - Vážní místo _ ...'!$C$4:$J$41,'SO 103.2 - Vážní místo _ ...'!$C$47:$J$70,'SO 103.2 - Vážní místo _ ...'!$C$76:$K$361</definedName>
    <definedName name="_xlnm._FilterDatabase" localSheetId="6" hidden="1">'SO 103.31 - Propustek v k...'!$C$98:$K$264</definedName>
    <definedName name="_xlnm.Print_Area" localSheetId="6">'SO 103.31 - Propustek v k...'!$C$4:$J$43,'SO 103.31 - Propustek v k...'!$C$49:$J$76,'SO 103.31 - Propustek v k...'!$C$82:$K$264</definedName>
    <definedName name="_xlnm._FilterDatabase" localSheetId="7" hidden="1">'SO 103.32 - Rámový propus...'!$C$101:$K$393</definedName>
    <definedName name="_xlnm.Print_Area" localSheetId="7">'SO 103.32 - Rámový propus...'!$C$4:$J$43,'SO 103.32 - Rámový propus...'!$C$49:$J$79,'SO 103.32 - Rámový propus...'!$C$85:$K$393</definedName>
    <definedName name="_xlnm._FilterDatabase" localSheetId="8" hidden="1">'SO 103.33 - Propustek v k...'!$C$95:$K$138</definedName>
    <definedName name="_xlnm.Print_Area" localSheetId="8">'SO 103.33 - Propustek v k...'!$C$4:$J$43,'SO 103.33 - Propustek v k...'!$C$49:$J$73,'SO 103.33 - Propustek v k...'!$C$79:$K$138</definedName>
    <definedName name="_xlnm._FilterDatabase" localSheetId="9" hidden="1">'SO 103.34 - Propustek v k...'!$C$98:$K$271</definedName>
    <definedName name="_xlnm.Print_Area" localSheetId="9">'SO 103.34 - Propustek v k...'!$C$4:$J$43,'SO 103.34 - Propustek v k...'!$C$49:$J$76,'SO 103.34 - Propustek v k...'!$C$82:$K$271</definedName>
    <definedName name="_xlnm._FilterDatabase" localSheetId="10" hidden="1">'SO 103.35 - Propustek v k...'!$C$98:$K$270</definedName>
    <definedName name="_xlnm.Print_Area" localSheetId="10">'SO 103.35 - Propustek v k...'!$C$4:$J$43,'SO 103.35 - Propustek v k...'!$C$49:$J$76,'SO 103.35 - Propustek v k...'!$C$82:$K$270</definedName>
    <definedName name="_xlnm._FilterDatabase" localSheetId="11" hidden="1">'SO 103.36 - Propustek v k...'!$C$100:$K$286</definedName>
    <definedName name="_xlnm.Print_Area" localSheetId="11">'SO 103.36 - Propustek v k...'!$C$4:$J$43,'SO 103.36 - Propustek v k...'!$C$49:$J$78,'SO 103.36 - Propustek v k...'!$C$84:$K$286</definedName>
    <definedName name="_xlnm._FilterDatabase" localSheetId="12" hidden="1">'SO 103.37 - Propustek v k...'!$C$100:$K$281</definedName>
    <definedName name="_xlnm.Print_Area" localSheetId="12">'SO 103.37 - Propustek v k...'!$C$4:$J$43,'SO 103.37 - Propustek v k...'!$C$49:$J$78,'SO 103.37 - Propustek v k...'!$C$84:$K$281</definedName>
    <definedName name="_xlnm._FilterDatabase" localSheetId="13" hidden="1">'SO 103.38 - Propustek v k...'!$C$100:$K$281</definedName>
    <definedName name="_xlnm.Print_Area" localSheetId="13">'SO 103.38 - Propustek v k...'!$C$4:$J$43,'SO 103.38 - Propustek v k...'!$C$49:$J$78,'SO 103.38 - Propustek v k...'!$C$84:$K$281</definedName>
    <definedName name="_xlnm._FilterDatabase" localSheetId="14" hidden="1">'SO 203 - Most ev.č. 605-0...'!$C$90:$K$273</definedName>
    <definedName name="_xlnm.Print_Area" localSheetId="14">'SO 203 - Most ev.č. 605-0...'!$C$4:$J$39,'SO 203 - Most ev.č. 605-0...'!$C$45:$J$72,'SO 203 - Most ev.č. 605-0...'!$C$78:$K$273</definedName>
    <definedName name="_xlnm._FilterDatabase" localSheetId="15" hidden="1">'SO 801 - Ozelenění a náhr...'!$C$81:$K$119</definedName>
    <definedName name="_xlnm.Print_Area" localSheetId="15">'SO 801 - Ozelenění a náhr...'!$C$4:$J$39,'SO 801 - Ozelenění a náhr...'!$C$45:$J$63,'SO 801 - Ozelenění a náhr...'!$C$69:$K$119</definedName>
    <definedName name="_xlnm._FilterDatabase" localSheetId="16" hidden="1">'SO 000 - Vedlejší a ostat...'!$C$83:$K$149</definedName>
    <definedName name="_xlnm.Print_Area" localSheetId="16">'SO 000 - Vedlejší a ostat...'!$C$4:$J$39,'SO 000 - Vedlejší a ostat...'!$C$45:$J$65,'SO 000 - Vedlejší a ostat...'!$C$71:$K$149</definedName>
    <definedName name="_xlnm.Print_Area" localSheetId="17">'Pokyny pro vyplnění'!$B$2:$K$71,'Pokyny pro vyplnění'!$B$74:$K$118,'Pokyny pro vyplnění'!$B$121:$K$161,'Pokyny pro vyplnění'!$B$164:$K$219</definedName>
    <definedName name="_xlnm.Print_Titles" localSheetId="0">'Rekapitulace stavby'!$52:$52</definedName>
    <definedName name="_xlnm.Print_Titles" localSheetId="1">'SO 103.1a - Rekonstrukce ...'!$91:$91</definedName>
    <definedName name="_xlnm.Print_Titles" localSheetId="2">'SO 103.1b - Rekonstrukce ...'!$90:$90</definedName>
    <definedName name="_xlnm.Print_Titles" localSheetId="3">'SO 103.1c - Rekonstrukce ...'!$90:$90</definedName>
    <definedName name="_xlnm.Print_Titles" localSheetId="4">'SO 103.1s - Rekonstrukce ...'!$90:$90</definedName>
    <definedName name="_xlnm.Print_Titles" localSheetId="5">'SO 103.2 - Vážní místo _ ...'!$90:$90</definedName>
    <definedName name="_xlnm.Print_Titles" localSheetId="6">'SO 103.31 - Propustek v k...'!$98:$98</definedName>
    <definedName name="_xlnm.Print_Titles" localSheetId="7">'SO 103.32 - Rámový propus...'!$101:$101</definedName>
    <definedName name="_xlnm.Print_Titles" localSheetId="8">'SO 103.33 - Propustek v k...'!$95:$95</definedName>
    <definedName name="_xlnm.Print_Titles" localSheetId="9">'SO 103.34 - Propustek v k...'!$98:$98</definedName>
    <definedName name="_xlnm.Print_Titles" localSheetId="10">'SO 103.35 - Propustek v k...'!$98:$98</definedName>
    <definedName name="_xlnm.Print_Titles" localSheetId="11">'SO 103.36 - Propustek v k...'!$100:$100</definedName>
    <definedName name="_xlnm.Print_Titles" localSheetId="12">'SO 103.37 - Propustek v k...'!$100:$100</definedName>
    <definedName name="_xlnm.Print_Titles" localSheetId="13">'SO 103.38 - Propustek v k...'!$100:$100</definedName>
    <definedName name="_xlnm.Print_Titles" localSheetId="14">'SO 203 - Most ev.č. 605-0...'!$90:$90</definedName>
    <definedName name="_xlnm.Print_Titles" localSheetId="15">'SO 801 - Ozelenění a náhr...'!$81:$81</definedName>
    <definedName name="_xlnm.Print_Titles" localSheetId="16">'SO 000 - Vedlejší a ostat...'!$83:$83</definedName>
  </definedNames>
  <calcPr fullCalcOnLoad="1"/>
</workbook>
</file>

<file path=xl/sharedStrings.xml><?xml version="1.0" encoding="utf-8"?>
<sst xmlns="http://schemas.openxmlformats.org/spreadsheetml/2006/main" count="25491" uniqueCount="2173">
  <si>
    <t>Export Komplet</t>
  </si>
  <si>
    <t>VZ</t>
  </si>
  <si>
    <t>2.0</t>
  </si>
  <si>
    <t>ZAMOK</t>
  </si>
  <si>
    <t>False</t>
  </si>
  <si>
    <t>{1164669f-f188-42ab-b203-7b5a27a8c9bf}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</si>
  <si>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</si>
  <si>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</si>
  <si>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</si>
  <si>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</si>
  <si>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</si>
  <si>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</si>
  <si>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</si>
  <si>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</si>
  <si>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1200660500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</si>
  <si>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</si>
  <si>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</si>
  <si>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Rekonstrukce komunikace II/605, úsek č.3 - aktualizace (2023)</t>
  </si>
  <si>
    <t>0,1</t>
  </si>
  <si>
    <t>KSO:</t>
  </si>
  <si>
    <t/>
  </si>
  <si>
    <t>CC-CZ:</t>
  </si>
  <si>
    <t>1</t>
  </si>
  <si>
    <t>Místo:</t>
  </si>
  <si>
    <t>sil. II/605</t>
  </si>
  <si>
    <t>Datum:</t>
  </si>
  <si>
    <t>13. 12. 2023</t>
  </si>
  <si>
    <t>10</t>
  </si>
  <si>
    <t>100</t>
  </si>
  <si>
    <t>Zadavatel:</t>
  </si>
  <si>
    <t>IČ:</t>
  </si>
  <si>
    <t>Správa a údržba silnic Plzeňského kraje, p.o.</t>
  </si>
  <si>
    <t>DIČ:</t>
  </si>
  <si>
    <t>Uchazeč:</t>
  </si>
  <si>
    <t>Vyplň údaj</t>
  </si>
  <si>
    <t>Projektant:</t>
  </si>
  <si>
    <t>Sweco a.s.</t>
  </si>
  <si>
    <t>True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</si>
  <si>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</si>
  <si>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</si>
  <si>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</si>
  <si>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</si>
  <si>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</si>
  <si>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</si>
  <si>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</si>
  <si>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</si>
  <si>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</si>
  <si>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</si>
  <si>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</si>
  <si>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</si>
  <si>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</si>
  <si>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</si>
  <si>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</si>
  <si>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</si>
  <si>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</si>
  <si>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</si>
  <si>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</si>
  <si>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</si>
  <si>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</si>
  <si>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</si>
  <si>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</si>
  <si>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</si>
  <si>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</si>
  <si>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</si>
  <si>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</si>
  <si>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</si>
  <si>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</si>
  <si>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</si>
  <si>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</si>
  <si>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</si>
  <si>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</si>
  <si>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</si>
  <si>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</si>
  <si>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</si>
  <si>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</si>
  <si>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</si>
  <si>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</si>
  <si>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</si>
  <si>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</si>
  <si>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</si>
  <si>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SO 103</t>
  </si>
  <si>
    <t>Úsek č.3, II/605 Rokycany - Ejpovice</t>
  </si>
  <si>
    <t>STA</t>
  </si>
  <si>
    <t>{b2605e91-ffe0-423c-8fb6-7e69f0c21c1b}</t>
  </si>
  <si>
    <t>2</t>
  </si>
  <si>
    <t>/</t>
  </si>
  <si>
    <t>SO 103.1a</t>
  </si>
  <si>
    <t>Rekonstrukce komunikace - část a _ Způsobilé výdaje na hlavní aktivitu projektu</t>
  </si>
  <si>
    <t>Soupis</t>
  </si>
  <si>
    <t>{ff2fe024-3c92-4d6b-b14b-2684678ab012}</t>
  </si>
  <si>
    <t>SO 103.1b</t>
  </si>
  <si>
    <t>Rekonstrukce komunikace - část b _ Způsobilé výdaje na vedlejší aktivitu projektu</t>
  </si>
  <si>
    <t>{a9f186cd-4dda-4293-8f67-a29ab1541092}</t>
  </si>
  <si>
    <t>SO 103.1c</t>
  </si>
  <si>
    <t>Rekonstrukce komunikace - část c _ Nezpůsobilé výdaje projektu</t>
  </si>
  <si>
    <t>{a54c00a9-9a63-40f0-b0eb-b89e836f7121}</t>
  </si>
  <si>
    <t>SO 103.1s</t>
  </si>
  <si>
    <t>Rekonstrukce komunikace - část s _ Sanace</t>
  </si>
  <si>
    <t>{974c86ce-9d74-4010-920e-1e6d2e6acfd3}</t>
  </si>
  <si>
    <t>SO 103.2</t>
  </si>
  <si>
    <t>Vážní místo _ Nezpůsobilé výdaje projektu</t>
  </si>
  <si>
    <t>{736ebf18-c1d9-4450-8b48-ad0cf410a10f}</t>
  </si>
  <si>
    <t>SO 103.3</t>
  </si>
  <si>
    <t>Propustky pod komunikací _ Způsobilé výdaje na vedlejší aktivity projektu</t>
  </si>
  <si>
    <t>{020191a8-a6d5-442b-ad52-81df30e8e1ab}</t>
  </si>
  <si>
    <t>SO 103.31</t>
  </si>
  <si>
    <t>Propustek v km 61,559 (0,425 64 km)</t>
  </si>
  <si>
    <t>3</t>
  </si>
  <si>
    <t>{d27f69e0-6ea2-4252-8ca3-7700e24fcb16}</t>
  </si>
  <si>
    <t>SO 103.32</t>
  </si>
  <si>
    <t>Rámový propustek v km 62,307 (1,174 01 km)</t>
  </si>
  <si>
    <t>{a136f287-e7b8-4719-a85d-b8f5a774fa28}</t>
  </si>
  <si>
    <t>SO 103.33</t>
  </si>
  <si>
    <t>Propustek v km 62,773 (1,639 09 km)</t>
  </si>
  <si>
    <t>{9b449178-1c44-45c8-945f-95a80eec2d37}</t>
  </si>
  <si>
    <t>SO 103.34</t>
  </si>
  <si>
    <t>Propustek v km 63,237 (2,103 73 km)</t>
  </si>
  <si>
    <t>{9fbb6bc7-7bac-47c6-a325-a93378689a9e}</t>
  </si>
  <si>
    <t>SO 103.35</t>
  </si>
  <si>
    <t>Propustek v km 63,853 (2,719 23 km)</t>
  </si>
  <si>
    <t>{54b7c667-ba71-4f5f-8aa6-67aadb8da91a}</t>
  </si>
  <si>
    <t>SO 103.36</t>
  </si>
  <si>
    <t>Propustek v km 63,923 (2,789 56 km)</t>
  </si>
  <si>
    <t>{284be42c-5f46-427e-9bd3-91ac7db4c30a}</t>
  </si>
  <si>
    <t>SO 103.37</t>
  </si>
  <si>
    <t>Propustek v km 64,392 (3,257 80 km)</t>
  </si>
  <si>
    <t>{3c6fddc0-027e-49b7-a768-a99c1372b681}</t>
  </si>
  <si>
    <t>SO 103.38</t>
  </si>
  <si>
    <t>Propustek v km 64,864 (3,730 54 km)</t>
  </si>
  <si>
    <t>{7ee32a84-225f-47ad-9490-94aaf5614d33}</t>
  </si>
  <si>
    <t>SO 203</t>
  </si>
  <si>
    <t>Most ev.č. 605-052 _ Nezpůsobilé výdaje projektu</t>
  </si>
  <si>
    <t>{9f5377a6-87ef-4daf-b53c-8c0c58b1be45}</t>
  </si>
  <si>
    <t>SO 801</t>
  </si>
  <si>
    <t>Ozelenění a náhradní výsadba _ Způsobilé výdaje na hlavní aktivitu projektu</t>
  </si>
  <si>
    <t>{c2f7f3cd-79e2-46dc-abb8-4c23be5bb0ed}</t>
  </si>
  <si>
    <t>SO 000</t>
  </si>
  <si>
    <t>Vedlejší a ostatní náklady _ Nezpůsobilé výdaje projektu</t>
  </si>
  <si>
    <t>VON</t>
  </si>
  <si>
    <t>{7c401a57-f858-4b69-86c8-ff3f0ec035aa}</t>
  </si>
  <si>
    <t>KRYCÍ LIST SOUPISU PRACÍ</t>
  </si>
  <si>
    <t>Objekt:</t>
  </si>
  <si>
    <t>SO 103 - Úsek č.3, II/605 Rokycany - Ejpovice</t>
  </si>
  <si>
    <t>Soupis:</t>
  </si>
  <si>
    <t>SO 103.1a - Rekonstrukce komunikace - část a _ Způsobilé výdaje na hlavní aktivitu projektu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</si>
  <si>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</si>
  <si>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</si>
  <si>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</si>
  <si>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</si>
  <si>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</si>
  <si>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</si>
  <si>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</si>
  <si>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</si>
  <si>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</si>
  <si>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</si>
  <si>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</si>
  <si>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</si>
  <si>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</si>
  <si>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</si>
  <si>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</si>
  <si>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</si>
  <si>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</si>
  <si>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</si>
  <si>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</si>
  <si>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</si>
  <si>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</si>
  <si>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</si>
  <si>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</si>
  <si>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</si>
  <si>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</si>
  <si>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</si>
  <si>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</si>
  <si>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</si>
  <si>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</si>
  <si>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111301111</t>
  </si>
  <si>
    <t>Sejmutí drnu tl do 100 mm s přemístěním do 50 m nebo naložením na dopravní prostředek</t>
  </si>
  <si>
    <t>m2</t>
  </si>
  <si>
    <t>CS ÚRS 2023 02</t>
  </si>
  <si>
    <t>4</t>
  </si>
  <si>
    <t>1872509108</t>
  </si>
  <si>
    <t>PP</t>
  </si>
  <si>
    <t>Sejmutí drnu tl. do 100 mm, v jakékoliv ploše</t>
  </si>
  <si>
    <t>Online PSC</t>
  </si>
  <si>
    <t>https://podminky.urs.cz/item/CS_URS_2023_02/111301111</t>
  </si>
  <si>
    <t>VV</t>
  </si>
  <si>
    <t>"Přípravné a zemní práce"</t>
  </si>
  <si>
    <t>"Plochy odměřeny digitálně ze zaměření"</t>
  </si>
  <si>
    <t>"Sejmutí drnu prům. tl. 100mm předpoklad vrchní část stávajících zatravněných ploch (drn, degradovaná ornice nevhodná pro další použití)"</t>
  </si>
  <si>
    <t>"II/605 - úsek č.3" 4928,8</t>
  </si>
  <si>
    <t>113154334-1</t>
  </si>
  <si>
    <t>Frézování živičného krytu tl 60 mm pruh š přes 1 do 2 m pl přes 1000 do 10000 m2 bez překážek v trase</t>
  </si>
  <si>
    <t>1977837095</t>
  </si>
  <si>
    <t>Frézování živičného podkladu nebo krytu s naložením na dopravní prostředek plochy přes 1 000 do 10 000 m2 bez překážek v trase pruhu šířky přes 1 m do 2 m, tloušťky vrstvy 60 mm</t>
  </si>
  <si>
    <t>"Vybourání vozovkových vrstev"</t>
  </si>
  <si>
    <t>"Frézování v prům. tl. 60mm ; PAU ZAS T1/T2 - odvoz na středisko SÚS ve vzdálenosti do 50km"</t>
  </si>
  <si>
    <t xml:space="preserve">"II/605 - úsek č.3" </t>
  </si>
  <si>
    <t>"km 0,0 - 1,200 - frézování" 8659,5</t>
  </si>
  <si>
    <t>"Frézování v prům. tl. 60mm ; PAU ZAS T3 - odvoz na recyklační středisko / obalovnu dle dispozic zhotovitele"</t>
  </si>
  <si>
    <t>113154334-2</t>
  </si>
  <si>
    <t>Frézování živičného krytu tl 90 mm pruh š přes 1 do 2 m pl přes 1000 do 10000 m2 bez překážek v trase</t>
  </si>
  <si>
    <t>1988519755</t>
  </si>
  <si>
    <t>Frézování živičného podkladu nebo krytu s naložením na dopravní prostředek plochy přes 1 000 do 10 000 m2 bez překážek v trase pruhu šířky přes 1 m do 2 m, tloušťky vrstvy 90 mm</t>
  </si>
  <si>
    <t>"Frézování v prům. tl. 90mm ; PAU ZAS T1/T2 - odvoz na středisko SÚS ve vzdálenosti do 50km"</t>
  </si>
  <si>
    <t>"km 2,820 - 3,914 - frézování" 8379,0</t>
  </si>
  <si>
    <t>113154335-1</t>
  </si>
  <si>
    <t>Frézování živičného krytu tl 120 mm pruh š přes 1 do 2 m pl přes 1000 do 10000 m2 bez překážek v trase</t>
  </si>
  <si>
    <t>148920275</t>
  </si>
  <si>
    <t>Frézování živičného podkladu nebo krytu s naložením na dopravní prostředek plochy přes 1 000 do 10 000 m2 bez překážek v trase pruhu šířky přes 1 m do 2 m, tloušťky vrstvy 120 mm</t>
  </si>
  <si>
    <t>"Frézování v prům. tl. 120mm ; PAU ZAS T1/T2 - odvoz na středisko SÚS ve vzdálenosti do 50km"</t>
  </si>
  <si>
    <t>"km 1,200 - 2,148 - frézování" 9703,50</t>
  </si>
  <si>
    <t>5</t>
  </si>
  <si>
    <t>113154335</t>
  </si>
  <si>
    <t>Frézování živičného krytu tl 200 mm pruh š přes 1 do 2 m pl přes 1000 do 10000 m2 bez překážek v trase</t>
  </si>
  <si>
    <t>1614688738</t>
  </si>
  <si>
    <t>Frézování živičného podkladu nebo krytu s naložením na dopravní prostředek plochy přes 1 000 do 10 000 m2 bez překážek v trase pruhu šířky přes 1 m do 2 m, tloušťky vrstvy 200 mm</t>
  </si>
  <si>
    <t>https://podminky.urs.cz/item/CS_URS_2023_02/113154335</t>
  </si>
  <si>
    <t>"Frézování v prům. tl. do 200mm ; PAU ZAS T1/T2 - odvoz na středisko SÚS ve vzdálenosti do 50km"</t>
  </si>
  <si>
    <t>"km 2,148 - 2,820 - frézování + recyklace, mimo neuznatelné části úseku" 4888,0</t>
  </si>
  <si>
    <t>6</t>
  </si>
  <si>
    <t>121151123</t>
  </si>
  <si>
    <t>Sejmutí ornice plochy přes 500 m2 tl vrstvy do 200 mm strojně</t>
  </si>
  <si>
    <t>97834060</t>
  </si>
  <si>
    <t>Sejmutí ornice strojně při souvislé ploše přes 500 m2, tl. vrstvy do 200 mm</t>
  </si>
  <si>
    <t>https://podminky.urs.cz/item/CS_URS_2023_02/121151123</t>
  </si>
  <si>
    <t>P</t>
  </si>
  <si>
    <t>Poznámka k položce:
přebytek stavby vč. odvozu a uskladnění pro budoucí použití dle dispozic zhotovitele</t>
  </si>
  <si>
    <t>"Sejmutí kvalitnější vrstvy podorničí prům. tl. 100mm, s následným využitím v rámci SO 801"</t>
  </si>
  <si>
    <t>7</t>
  </si>
  <si>
    <t>162651112-1</t>
  </si>
  <si>
    <t>Vodorovné přemístění výkopku/sypaniny z horniny třídy těžitelnosti I, skupiny 1 až 3 na meziskládku nebo z meziskládky dle dodavatele stavby včetně uložení</t>
  </si>
  <si>
    <t>m3</t>
  </si>
  <si>
    <t>1318966934</t>
  </si>
  <si>
    <t>Vodorovné přemístění výkopku nebo sypaniny po suchu na obvyklém dopravním prostředku, bez naložení výkopku, z horniny třídy těžitelnosti I skupiny 1 až 3 na meziskládku nebo z meziskládky dle dodavatele stavby včetně uložení</t>
  </si>
  <si>
    <t>"odvoz na meziskládku"</t>
  </si>
  <si>
    <t>"Sejmutá vrstva kvalitnější vrstavy podorničí prům. tl. 100mm, s následným využitím v rámci SO 801" 4928,8*0,1</t>
  </si>
  <si>
    <t>8</t>
  </si>
  <si>
    <t>162751117-1</t>
  </si>
  <si>
    <t>Vodorovné přemístění výkopku/sypaniny z horniny třídy těžitelnosti I, skupiny 1 až 3 na recyklační středisko nebo skládku dle dodavatele stavby včetně uložení</t>
  </si>
  <si>
    <t>-1259211176</t>
  </si>
  <si>
    <t>Vodorovné přemístění výkopku nebo sypaniny po suchu na obvyklém dopravním prostředku, bez naložení výkopku, z horniny třídy těžitelnosti I skupiny 1 až 3 na recyklační středisko nebo skládku dle dodavatele stavby včetně uložení</t>
  </si>
  <si>
    <t>"Sejmutí drnu prům. tl. 100mm předpoklad vrchní část stávajících zatravněných ploch (drn, degradovaná ornice nevhodná pro další použití)" 4928,8*0,1</t>
  </si>
  <si>
    <t>9</t>
  </si>
  <si>
    <t>171201231</t>
  </si>
  <si>
    <t>Poplatek za uložení zeminy a kamení na recyklační skládce (skládkovné) kód odpadu 17 05 04</t>
  </si>
  <si>
    <t>t</t>
  </si>
  <si>
    <t>884742159</t>
  </si>
  <si>
    <t>Poplatek za uložení stavebního odpadu na recyklační skládce (skládkovné) zeminy a kamení zatříděného do Katalogu odpadů pod kódem 17 05 04</t>
  </si>
  <si>
    <t>https://podminky.urs.cz/item/CS_URS_2023_02/171201231</t>
  </si>
  <si>
    <t>492,88*1,8 'Přepočtené koeficientem množství</t>
  </si>
  <si>
    <t>Komunikace pozemní</t>
  </si>
  <si>
    <t>564811111</t>
  </si>
  <si>
    <t>Podklad ze štěrkodrtě ŠD plochy přes 100 m2 tl 50 mm</t>
  </si>
  <si>
    <t>1874727813</t>
  </si>
  <si>
    <t>Podklad ze štěrkodrti ŠD s rozprostřením a zhutněním plochy přes 100 m2, po zhutnění tl. 50 mm</t>
  </si>
  <si>
    <t>https://podminky.urs.cz/item/CS_URS_2023_02/564811111</t>
  </si>
  <si>
    <t>"Obnova podkladních vrstev"</t>
  </si>
  <si>
    <t>"Plochy odměřeny digitálně ze situace (plocha podkladní vrstvy = obrusná vrstva rozšířená o 10%)"</t>
  </si>
  <si>
    <t>"RS 0/45 CA recyklace podkladních vrstev tl. 200mm - ŠD tl. 50mm - doplnění vrstvy pro provedení RS"</t>
  </si>
  <si>
    <t>"km 2,148 - 2,820 - frézování + recyklace, mimo neuznatelné části úseku" 5393,3</t>
  </si>
  <si>
    <t>11</t>
  </si>
  <si>
    <t>565145111</t>
  </si>
  <si>
    <t>Asfaltový beton vrstva podkladní ACP 16 (obalované kamenivo OKS) tl 60 mm š do 3 m</t>
  </si>
  <si>
    <t>1702155343</t>
  </si>
  <si>
    <t>Asfaltový beton vrstva podkladní ACP 16 (obalované kamenivo střednězrnné - OKS) s rozprostřením a zhutněním v pruhu šířky přes 1,5 do 3 m, po zhutnění tl. 60 mm</t>
  </si>
  <si>
    <t>https://podminky.urs.cz/item/CS_URS_2023_02/565145111</t>
  </si>
  <si>
    <t>"Vozovkové vrstvy"</t>
  </si>
  <si>
    <t>"Plochy odměřeny digitálně ze situace (plocha podkladní vrstvy = obrusná vrstva rozšířená o 4,5%)"</t>
  </si>
  <si>
    <t>"ACP 16+ 50/70 ; tl. 60mm"</t>
  </si>
  <si>
    <t>"km 2,148 - 2,820 - frézování + recyklace, mimo neuznatelné části úseku" 5123,7</t>
  </si>
  <si>
    <t>12</t>
  </si>
  <si>
    <t>567521131</t>
  </si>
  <si>
    <t>Recyklace podkladu za studena na místě - rozpojení a reprofilace tl přes 150 do 200 mm pl přes 3000 do 6000 m2</t>
  </si>
  <si>
    <t>-2009807471</t>
  </si>
  <si>
    <t>Recyklace podkladní vrstvy za studena na místě rozpojení a reprofilace podkladu s hutněním plochy přes 3 000 do 6 000 m2, tloušťky přes 150 do 200 mm</t>
  </si>
  <si>
    <t>https://podminky.urs.cz/item/CS_URS_2023_02/567521131</t>
  </si>
  <si>
    <t>"RS 0/45 CA recyklace podkladních vrstev tl. 200mm - rozpojení a reprofilace"</t>
  </si>
  <si>
    <t>13</t>
  </si>
  <si>
    <t>567522134</t>
  </si>
  <si>
    <t>Recyklace podkladu za studena na místě - promísení s pojivem, kamenivem tl přes 180 do 200 mm pl přes 3000 do 6000 m2</t>
  </si>
  <si>
    <t>-1869833916</t>
  </si>
  <si>
    <t>Recyklace podkladní vrstvy za studena na místě promísení rozpojené směsi s kamenivem a pojivem (materiál ve specifikaci) s rozhrnutím, zhutněním a vlhčením plochy přes 3 000 do 6 000 m2, tloušťky po zhutnění přes 180 do 200 mm</t>
  </si>
  <si>
    <t>https://podminky.urs.cz/item/CS_URS_2023_02/567522134</t>
  </si>
  <si>
    <t>Poznámka k položce:
spolu s SO 103.1a</t>
  </si>
  <si>
    <t>"Obnova podkladních vrstev - neuznatelná část úseku"</t>
  </si>
  <si>
    <t>"RS 0/45 CA recyklace podkladních vrstev tl. 200mm - promísení"</t>
  </si>
  <si>
    <t>14</t>
  </si>
  <si>
    <t>M</t>
  </si>
  <si>
    <t>11162540</t>
  </si>
  <si>
    <t>emulze asfaltová obalovací pro použití za studena</t>
  </si>
  <si>
    <t>2106653523</t>
  </si>
  <si>
    <t>Poznámka k položce:
dle Specifikace online Poznámky k souboru cen - obvyklé množství dávkování pojiva</t>
  </si>
  <si>
    <t>"Doporučené množství pojiva v % objemové hmotnosti zhutněné vrstvy = 2,5% = 58,1 kg/m3 při tl.  vrstvy 200mm (čerpáno dle receptury)"</t>
  </si>
  <si>
    <t>"km 2,148 - 2,820 - frézování + recyklace, mimo neuznatelné části úseku" 5393,3*58,1*0,2/1000</t>
  </si>
  <si>
    <t>58522150</t>
  </si>
  <si>
    <t>cement portlandský směsný CEM II 32,5MPa</t>
  </si>
  <si>
    <t>-1596540873</t>
  </si>
  <si>
    <t>"Doporučené množství pojiva v % objemové hmotnosti zhutněné vrstvy = 4% = 92,9 kg/m3 při tl.  vrstvy 200mm (čerpáno dle receptury)"</t>
  </si>
  <si>
    <t>"km 2,148 - 2,820 - frézování + recyklace, mimo neuznatelné části úseku" 5393,3*92,9*0,2/1000</t>
  </si>
  <si>
    <t>16</t>
  </si>
  <si>
    <t>569951133</t>
  </si>
  <si>
    <t>Zpevnění krajnic asfaltovým recyklátem tl 150 mm</t>
  </si>
  <si>
    <t>-1581288582</t>
  </si>
  <si>
    <t>Zpevnění krajnic nebo komunikací pro pěší s rozprostřením a zhutněním, po zhutnění asfaltovým recyklátem tl. 150 mm</t>
  </si>
  <si>
    <t>https://podminky.urs.cz/item/CS_URS_2023_02/569951133</t>
  </si>
  <si>
    <t>"Nezpevněná krajnice"</t>
  </si>
  <si>
    <t>"Plochy odměřeny digitálně ze situace"</t>
  </si>
  <si>
    <t>"Asfaltový recyklát R-mat ; tl. 150 mm (materiál z výzisku)"</t>
  </si>
  <si>
    <t>"II/605 - úsek č.3, mimo neuznatelné části úseku" 5184,6</t>
  </si>
  <si>
    <t>17</t>
  </si>
  <si>
    <t>573191111</t>
  </si>
  <si>
    <t>Postřik infiltrační kationaktivní emulzí v množství 1 kg/m2</t>
  </si>
  <si>
    <t>-825626457</t>
  </si>
  <si>
    <t>Postřik infiltrační kationaktivní emulzí v množství 1,00 kg/m2</t>
  </si>
  <si>
    <t>https://podminky.urs.cz/item/CS_URS_2023_02/573191111</t>
  </si>
  <si>
    <t>"Plochy odměřeny digitálně ze situace (plocha podkladní vrstvy = obrusná vrstva rozšířená o 10,0%)"</t>
  </si>
  <si>
    <t>"Infiltrační postřik 1,00 kg/m2 PI-C"</t>
  </si>
  <si>
    <t>18</t>
  </si>
  <si>
    <t>573231106-1</t>
  </si>
  <si>
    <t>Postřik živičný spojovací ze silniční modifikované emulze v množství 0,35 kg/m2</t>
  </si>
  <si>
    <t>47767202</t>
  </si>
  <si>
    <t>Postřik spojovací PS bez posypu kamenivem ze silniční modifikované emulze, v množství 0,35 kg/m2</t>
  </si>
  <si>
    <t>"Plochy odměřeny digitálně ze situace (plocha ložní vrstvy = obrusná vrstva rozšířená o 2,0%)"</t>
  </si>
  <si>
    <t>"Spojovací postřik  0,35 kg/m2 PS-CP"</t>
  </si>
  <si>
    <t>"km 0,0 - 2,148 - frézování" 19467,7</t>
  </si>
  <si>
    <t>"obnova vozovky na mostě (neuzn.nákl.) - odpočet výměry" -495,0</t>
  </si>
  <si>
    <t>"km 2,148 - 2,820 - frézování + recyklace, mimo neuznatelné části úseku" 5001,1</t>
  </si>
  <si>
    <t>"km 2,820 - 3,914 - frézování" 8544,0</t>
  </si>
  <si>
    <t>"km 2,148 - 2,820 - frézování + recyklace" 5123,7</t>
  </si>
  <si>
    <t>19</t>
  </si>
  <si>
    <t>573231107-1</t>
  </si>
  <si>
    <t>Postřik živičný spojovací ze silniční modifikované emulze v množství 0,40 kg/m2</t>
  </si>
  <si>
    <t>1392838666</t>
  </si>
  <si>
    <t>Postřik spojovací PS bez posypu kamenivem ze silniční modifikované emulze, v množství 0,40 kg/m2</t>
  </si>
  <si>
    <t>"Spojovací postřik  0,40 kg/m2 PS-CP"</t>
  </si>
  <si>
    <t>"km 0,0 - 2,148 - frézování" 19944,9</t>
  </si>
  <si>
    <t>"km 2,820 - 3,914 - frézování" 8753,5</t>
  </si>
  <si>
    <t>20</t>
  </si>
  <si>
    <t>574L67000-1</t>
  </si>
  <si>
    <t>Vrstvy z asfaltové směsi s vysokým modulem tuhosti VMT22 modifikované pro ložné vrstvy tl. 100mm</t>
  </si>
  <si>
    <t>430451327</t>
  </si>
  <si>
    <t>"VMT 22 (PmB 25/55-65) tl. 100mm"</t>
  </si>
  <si>
    <t>576133211-1</t>
  </si>
  <si>
    <t>Asfaltový koberec mastixový SMA 11 modifikovaný (AKMS) tl 40 mm š do 3 m</t>
  </si>
  <si>
    <t>-778724575</t>
  </si>
  <si>
    <t>Asfaltový koberec mastixový SMA 11 modifikovaný (AKMS) s rozprostřením a se zhutněním v pruhu šířky do 3 m, po zhutnění tl. 40 mm</t>
  </si>
  <si>
    <t>Poznámka k položce:
vč. posypu vozovky obalovaným kamenivem v množství 1,5 kg/m2</t>
  </si>
  <si>
    <t>"SMA 11+ (PmB 45/80-65) tl. 40mm"</t>
  </si>
  <si>
    <t>"km 0,0 - 2,148 - frézování" 19086,0</t>
  </si>
  <si>
    <t>"km 2,148 - 2,820 - frézování + recyklace, mimo neuznatelné části úseku" 4903,0</t>
  </si>
  <si>
    <t>"km 2,820 - 3,914 - frézování" 8376,5</t>
  </si>
  <si>
    <t>22</t>
  </si>
  <si>
    <t>577155132</t>
  </si>
  <si>
    <t>Asfaltový beton vrstva ložní ACL 16 (ABH) tl 60 mm š do 3 m z modifikovaného asfaltu</t>
  </si>
  <si>
    <t>1337113519</t>
  </si>
  <si>
    <t>Asfaltový beton vrstva ložní ACL 16 (ABH) s rozprostřením a zhutněním z modifikovaného asfaltu v pruhu šířky přes 1,5 do 3 m, po zhutnění tl. 60 mm</t>
  </si>
  <si>
    <t>https://podminky.urs.cz/item/CS_URS_2023_02/577155132</t>
  </si>
  <si>
    <t>"ACL 16+ (PmB 25/55-65) tl. 60mm"</t>
  </si>
  <si>
    <t>23</t>
  </si>
  <si>
    <t>577165132</t>
  </si>
  <si>
    <t>Asfaltový beton vrstva ložní ACL 16 (ABH) tl 70 mm š do 3 m z modifikovaného asfaltu</t>
  </si>
  <si>
    <t>-1596773468</t>
  </si>
  <si>
    <t>Asfaltový beton vrstva ložní ACL 16 (ABH) s rozprostřením a zhutněním z modifikovaného asfaltu v pruhu šířky přes 1,5 do 3 m, po zhutnění tl. 70 mm</t>
  </si>
  <si>
    <t>https://podminky.urs.cz/item/CS_URS_2023_02/577165132</t>
  </si>
  <si>
    <t>"ACL 16+ (PmB 25/55-65) tl. 70mm"</t>
  </si>
  <si>
    <t>24</t>
  </si>
  <si>
    <t>591241111</t>
  </si>
  <si>
    <t>Kladení dlažby z kostek drobných z kamene na MC tl 50 mm</t>
  </si>
  <si>
    <t>488404965</t>
  </si>
  <si>
    <t>Kladení dlažby z kostek s provedením lože do tl. 50 mm, s vyplněním spár, s dvojím beraněním a se smetením přebytečného materiálu na krajnici drobných z kamene, do lože z cementové malty</t>
  </si>
  <si>
    <t>https://podminky.urs.cz/item/CS_URS_2023_02/591241111</t>
  </si>
  <si>
    <t>"Dlažební kostky drobné 100/100/100 s vyspárováním do lože z CM tl. min, 40mm"</t>
  </si>
  <si>
    <t>"km 0,0 - 2,148 - frézování"</t>
  </si>
  <si>
    <t>"Vydláždění ostrůvku" 20,0</t>
  </si>
  <si>
    <t>"Přídlažba ostrůvku" 5,0</t>
  </si>
  <si>
    <t>25</t>
  </si>
  <si>
    <t>58381007</t>
  </si>
  <si>
    <t>kostka štípaná dlažební žula drobná 8/10</t>
  </si>
  <si>
    <t>502697026</t>
  </si>
  <si>
    <t>25*1,02 'Přepočtené koeficientem množství</t>
  </si>
  <si>
    <t>Úpravy povrchů, podlahy a osazování výplní</t>
  </si>
  <si>
    <t>26</t>
  </si>
  <si>
    <t>915241113</t>
  </si>
  <si>
    <t>Bezpečnostní barevný povrch vozovek přírodní pro podklad asfaltový</t>
  </si>
  <si>
    <t>-508185223</t>
  </si>
  <si>
    <t>https://podminky.urs.cz/item/CS_URS_2023_02/915241113</t>
  </si>
  <si>
    <t>"BPÚ – bezpečnostní protismyková úprava tl. 5 mm "</t>
  </si>
  <si>
    <t>"km 0,0 - 2,148 - frézování - celková výměra" 4135,0</t>
  </si>
  <si>
    <t>Ostatní konstrukce a práce, bourání</t>
  </si>
  <si>
    <t>27</t>
  </si>
  <si>
    <t>911331123</t>
  </si>
  <si>
    <t>Svodidlo ocelové jednostranné zádržnosti N2 se zaberaněním sloupků ve vzdálenosti přes 2 do 4 m</t>
  </si>
  <si>
    <t>m</t>
  </si>
  <si>
    <t>1273759747</t>
  </si>
  <si>
    <t>Silniční svodidlo ocelové se zaberaněním sloupků jednostranné úroveň zádržnosti N2 vzdálenosti sloupků přes 2 do 4 m</t>
  </si>
  <si>
    <t>https://podminky.urs.cz/item/CS_URS_2023_02/911331123</t>
  </si>
  <si>
    <t>"Sloupky, svodidla, zábradlí"</t>
  </si>
  <si>
    <t>"odměřeno ze situace"</t>
  </si>
  <si>
    <t>"Jednostranné ocelové svodidlo - úroveň zadržení N2"</t>
  </si>
  <si>
    <t>"výměna stáv. svodidla" 594,0-4*8,0</t>
  </si>
  <si>
    <t>"nová svodidla, mimo neuznatelné části úseku" 286,0-3*8,0</t>
  </si>
  <si>
    <t>"prodloužení svodidla" 8,6</t>
  </si>
  <si>
    <t>28</t>
  </si>
  <si>
    <t>911331412-1</t>
  </si>
  <si>
    <t>Náběh ocelového svodidla jednostranný délky přes 4 do 12 m se zaberaněním sloupků v rozmezí do 2 m</t>
  </si>
  <si>
    <t>674851995</t>
  </si>
  <si>
    <t>Silniční svodidlo s osazením sloupků zaberaněním ocelové náběh jednostranný, délky přes 4 do 12 m</t>
  </si>
  <si>
    <t>"Jednostranné ocelové svodidlo - úroveň zadržení N2 - náběhy předp. dl. 8m, mimo neuznatelné části úseku" 7*8,0</t>
  </si>
  <si>
    <t>29</t>
  </si>
  <si>
    <t>912211111</t>
  </si>
  <si>
    <t>Montáž směrového sloupku silničního plastového prosté uložení bez betonového základu</t>
  </si>
  <si>
    <t>kus</t>
  </si>
  <si>
    <t>878188635</t>
  </si>
  <si>
    <t>Montáž směrového sloupku plastového s odrazkou prostým uložením bez betonového základu silničního</t>
  </si>
  <si>
    <t>https://podminky.urs.cz/item/CS_URS_2023_02/912211111</t>
  </si>
  <si>
    <t>"Směrové sloupky bílé, mimo neuznatelné části úseku" 107</t>
  </si>
  <si>
    <t>"Směrové sloupky červené" 8</t>
  </si>
  <si>
    <t>30</t>
  </si>
  <si>
    <t>40445158</t>
  </si>
  <si>
    <t>sloupek směrový silniční plastový 1,2m</t>
  </si>
  <si>
    <t>1146947892</t>
  </si>
  <si>
    <t>31</t>
  </si>
  <si>
    <t>40445230-1</t>
  </si>
  <si>
    <t>výstražný sloupek červený plastový na vjezdech</t>
  </si>
  <si>
    <t>-1778188667</t>
  </si>
  <si>
    <t>32</t>
  </si>
  <si>
    <t>912211121</t>
  </si>
  <si>
    <t>Montáž směrového sloupku z plastických hmot na svodidlo</t>
  </si>
  <si>
    <t>273758183</t>
  </si>
  <si>
    <t>Montáž směrového sloupku plastového s odrazkou přišroubováním na svodidlo</t>
  </si>
  <si>
    <t>https://podminky.urs.cz/item/CS_URS_2023_02/912211121</t>
  </si>
  <si>
    <t>"Jednostranné ocelové svodidlo - úroveň zadržení N2 - nástavce na svodidla á 10-30m, mimo neuznatelné části úseku" 45</t>
  </si>
  <si>
    <t>33</t>
  </si>
  <si>
    <t>40445153</t>
  </si>
  <si>
    <t>sloupek svodidlový plastový</t>
  </si>
  <si>
    <t>883032336</t>
  </si>
  <si>
    <t>34</t>
  </si>
  <si>
    <t>914111111</t>
  </si>
  <si>
    <t>Montáž svislé dopravní značky do velikosti 1 m2 objímkami na sloupek nebo konzolu</t>
  </si>
  <si>
    <t>1289457827</t>
  </si>
  <si>
    <t>Montáž svislé dopravní značky základní velikosti do 1 m2 objímkami na sloupky nebo konzoly</t>
  </si>
  <si>
    <t>https://podminky.urs.cz/item/CS_URS_2023_02/914111111</t>
  </si>
  <si>
    <t>"Svislé dopravní značení"</t>
  </si>
  <si>
    <t>"odečteno ze situace"</t>
  </si>
  <si>
    <t>"Nové DZ"</t>
  </si>
  <si>
    <t>"A14" 1</t>
  </si>
  <si>
    <t>"C4a" 2</t>
  </si>
  <si>
    <t>"IP5 (60)" 2</t>
  </si>
  <si>
    <t>"P1 pravá / levá" 2</t>
  </si>
  <si>
    <t>"Z3" 2*2+2*10</t>
  </si>
  <si>
    <t>"A2a na retroreflexním čtverci" 1</t>
  </si>
  <si>
    <t>"A2b na retroreflexním čtverci" 1</t>
  </si>
  <si>
    <t>"jen posun stáv. DZ na sloupcích"</t>
  </si>
  <si>
    <t>"Z3" 16</t>
  </si>
  <si>
    <t>35</t>
  </si>
  <si>
    <t>40445600</t>
  </si>
  <si>
    <t>výstražné dopravní značky A1-A30, A33 700mm</t>
  </si>
  <si>
    <t>-941006766</t>
  </si>
  <si>
    <t>36</t>
  </si>
  <si>
    <t>40445621</t>
  </si>
  <si>
    <t>informativní značky provozní IP1-IP3, IP4b-IP7, IP10a, b 500x500mm</t>
  </si>
  <si>
    <t>2137476198</t>
  </si>
  <si>
    <t>37</t>
  </si>
  <si>
    <t>40445608</t>
  </si>
  <si>
    <t>značky upravující přednost P1, P4 700mm</t>
  </si>
  <si>
    <t>2105390715</t>
  </si>
  <si>
    <t>38</t>
  </si>
  <si>
    <t>40445620</t>
  </si>
  <si>
    <t>zákazové, příkazové dopravní značky B1-B34, C1-15 700mm</t>
  </si>
  <si>
    <t>1922712841</t>
  </si>
  <si>
    <t>39</t>
  </si>
  <si>
    <t>40445641</t>
  </si>
  <si>
    <t>informativní značky směrové Z3 500x500mm</t>
  </si>
  <si>
    <t>-1199283954</t>
  </si>
  <si>
    <t>40</t>
  </si>
  <si>
    <t>40445606-1</t>
  </si>
  <si>
    <t>výstražné dopravní značky A1-30 na retroreflexním čtverci 900x900mm</t>
  </si>
  <si>
    <t>540250243</t>
  </si>
  <si>
    <t>41</t>
  </si>
  <si>
    <t>914111121</t>
  </si>
  <si>
    <t>Montáž svislé dopravní značky do velikosti 2 m2 objímkami na sloupek nebo konzolu</t>
  </si>
  <si>
    <t>466005920</t>
  </si>
  <si>
    <t>Montáž svislé dopravní značky základní velikosti do 2 m2 objímkami na sloupky nebo konzoly</t>
  </si>
  <si>
    <t>https://podminky.urs.cz/item/CS_URS_2023_02/914111121</t>
  </si>
  <si>
    <t>"IP18a" 1</t>
  </si>
  <si>
    <t>"IP18b (na sáv. sl.)" 1</t>
  </si>
  <si>
    <t>42</t>
  </si>
  <si>
    <t>40445627</t>
  </si>
  <si>
    <t>informativní značky provozní IP14-IP29, IP31 1000x1500mm</t>
  </si>
  <si>
    <t>409854937</t>
  </si>
  <si>
    <t>43</t>
  </si>
  <si>
    <t>914511111</t>
  </si>
  <si>
    <t>Montáž sloupku dopravních značek délky do 3,5 m s betonovým základem</t>
  </si>
  <si>
    <t>1295879493</t>
  </si>
  <si>
    <t>Montáž sloupku dopravních značek délky do 3,5 m do betonového základu</t>
  </si>
  <si>
    <t>https://podminky.urs.cz/item/CS_URS_2023_02/914511111</t>
  </si>
  <si>
    <t>Poznámka k položce:
vč. vyzvednutí ze skladu a dopravy zpět, zahrnuje novou patku a nutné zemní práce</t>
  </si>
  <si>
    <t>"zpětná montáž sloupků  vč. DZ po provedení okrajů vozovky a krajnic"</t>
  </si>
  <si>
    <t>"odborný odhad, čerpáno dle skutečnosti" 20</t>
  </si>
  <si>
    <t>44</t>
  </si>
  <si>
    <t>914511112</t>
  </si>
  <si>
    <t>Montáž sloupku dopravních značek délky do 3,5 m s betonovým základem a patkou D 60 mm</t>
  </si>
  <si>
    <t>963227098</t>
  </si>
  <si>
    <t>Montáž sloupku dopravních značek délky do 3,5 m do hliníkové patky pro sloupek D 60 mm</t>
  </si>
  <si>
    <t>https://podminky.urs.cz/item/CS_URS_2023_02/914511112</t>
  </si>
  <si>
    <t>"Z3" 2*1</t>
  </si>
  <si>
    <t>"IP18a" 2</t>
  </si>
  <si>
    <t>45</t>
  </si>
  <si>
    <t>40445225</t>
  </si>
  <si>
    <t>sloupek pro dopravní značku Zn D 60mm v 3,5m</t>
  </si>
  <si>
    <t>577906492</t>
  </si>
  <si>
    <t>46</t>
  </si>
  <si>
    <t>915111112</t>
  </si>
  <si>
    <t>Vodorovné dopravní značení dělící čáry souvislé š 125 mm retroreflexní bílá barva</t>
  </si>
  <si>
    <t>1135468312</t>
  </si>
  <si>
    <t>Vodorovné dopravní značení stříkané barvou dělící čára šířky 125 mm souvislá bílá retroreflexní</t>
  </si>
  <si>
    <t>https://podminky.urs.cz/item/CS_URS_2023_02/915111112</t>
  </si>
  <si>
    <t>"Vodorovné dopravní značení"</t>
  </si>
  <si>
    <t>"odměřeno digitálně ze situace"</t>
  </si>
  <si>
    <t>"V4 (0,125), mimo neuznatelné části úseku" 7870,8</t>
  </si>
  <si>
    <t>"V1a (0,125), mimo neuznatelné části úseku" 2158,2</t>
  </si>
  <si>
    <t>"V3 - souvislá (6/3/0,125)" 1200,8</t>
  </si>
  <si>
    <t>"V3 - souvislá (3/1,5/0,125)" 500,0</t>
  </si>
  <si>
    <t>47</t>
  </si>
  <si>
    <t>915111122</t>
  </si>
  <si>
    <t>Vodorovné dopravní značení dělící čáry přerušované š 125 mm retroreflexní bílá barva</t>
  </si>
  <si>
    <t>1562962153</t>
  </si>
  <si>
    <t>Vodorovné dopravní značení stříkané barvou dělící čára šířky 125 mm přerušovaná bílá retroreflexní</t>
  </si>
  <si>
    <t>https://podminky.urs.cz/item/CS_URS_2023_02/915111122</t>
  </si>
  <si>
    <t>"V2b (1,5/1,5/0,125)" 139,1</t>
  </si>
  <si>
    <t>"V2b (3/1,5/0,125)" 1136,5</t>
  </si>
  <si>
    <t>"V2b (6/3/0,125)" 1081,0</t>
  </si>
  <si>
    <t>"V3 - přerušovaná (6/3/0,125)" 1200,8</t>
  </si>
  <si>
    <t>"V3 - přerušovaná (3/1,5/0,125)" 500,0</t>
  </si>
  <si>
    <t>48</t>
  </si>
  <si>
    <t>915121122</t>
  </si>
  <si>
    <t>Vodorovné dopravní značení vodící čáry přerušované š 250 mm retroreflexní bílá barva</t>
  </si>
  <si>
    <t>1789218041</t>
  </si>
  <si>
    <t>Vodorovné dopravní značení stříkané barvou vodící čára bílá šířky 250 mm přerušovaná retroreflexní</t>
  </si>
  <si>
    <t>https://podminky.urs.cz/item/CS_URS_2023_02/915121122</t>
  </si>
  <si>
    <t>"V4 (0,5/0,5/0,25)" 61,5</t>
  </si>
  <si>
    <t>49</t>
  </si>
  <si>
    <t>915131112</t>
  </si>
  <si>
    <t>Vodorovné dopravní značení přechody pro chodce, šipky, symboly retroreflexní bílá barva</t>
  </si>
  <si>
    <t>278616667</t>
  </si>
  <si>
    <t>Vodorovné dopravní značení stříkané barvou přechody pro chodce, šipky, symboly bílé retroreflexní</t>
  </si>
  <si>
    <t>https://podminky.urs.cz/item/CS_URS_2023_02/915131112</t>
  </si>
  <si>
    <t>"V13a (šrafa+čára 0,125)" 30,5+33,86</t>
  </si>
  <si>
    <t>"V7" 12,0</t>
  </si>
  <si>
    <t>"V8a" 3,0</t>
  </si>
  <si>
    <t>"V9a (vlevo/rovně), mimo neuznatelné části úseku" 1*1,2</t>
  </si>
  <si>
    <t>"V9c" 8*4,2</t>
  </si>
  <si>
    <t>50</t>
  </si>
  <si>
    <t>915211112</t>
  </si>
  <si>
    <t>Vodorovné dopravní značení dělící čáry souvislé š 125 mm retroreflexní bílý plast</t>
  </si>
  <si>
    <t>-1427038392</t>
  </si>
  <si>
    <t>Vodorovné dopravní značení stříkaným plastem dělící čára šířky 125 mm souvislá bílá retroreflexní</t>
  </si>
  <si>
    <t>https://podminky.urs.cz/item/CS_URS_2023_02/915211112</t>
  </si>
  <si>
    <t>"Vodorovné dopravní značení - 2. fáze"</t>
  </si>
  <si>
    <t>51</t>
  </si>
  <si>
    <t>915211122</t>
  </si>
  <si>
    <t>Vodorovné dopravní značení dělící čáry přerušované š 125 mm retroreflexní bílý plast</t>
  </si>
  <si>
    <t>-1176067618</t>
  </si>
  <si>
    <t>Vodorovné dopravní značení stříkaným plastem dělící čára šířky 125 mm přerušovaná bílá retroreflexní</t>
  </si>
  <si>
    <t>https://podminky.urs.cz/item/CS_URS_2023_02/915211122</t>
  </si>
  <si>
    <t>52</t>
  </si>
  <si>
    <t>915221122</t>
  </si>
  <si>
    <t>Vodorovné dopravní značení vodící čáry přerušované š 250 mm retroreflexní bílý plast</t>
  </si>
  <si>
    <t>-1088254367</t>
  </si>
  <si>
    <t>Vodorovné dopravní značení stříkaným plastem vodící čára bílá šířky 250 mm přerušovaná retroreflexní</t>
  </si>
  <si>
    <t>https://podminky.urs.cz/item/CS_URS_2023_02/915221122</t>
  </si>
  <si>
    <t>53</t>
  </si>
  <si>
    <t>915231112</t>
  </si>
  <si>
    <t>Vodorovné dopravní značení přechody pro chodce, šipky, symboly retroreflexní bílý plast</t>
  </si>
  <si>
    <t>5237387</t>
  </si>
  <si>
    <t>Vodorovné dopravní značení stříkaným plastem přechody pro chodce, šipky, symboly nápisy bílé retroreflexní</t>
  </si>
  <si>
    <t>https://podminky.urs.cz/item/CS_URS_2023_02/915231112</t>
  </si>
  <si>
    <t>54</t>
  </si>
  <si>
    <t>915611111</t>
  </si>
  <si>
    <t>Předznačení vodorovného liniového značení</t>
  </si>
  <si>
    <t>992868734</t>
  </si>
  <si>
    <t>Předznačení pro vodorovné značení stříkané barvou nebo prováděné z nátěrových hmot liniové dělicí čáry, vodicí proužky</t>
  </si>
  <si>
    <t>https://podminky.urs.cz/item/CS_URS_2023_02/915611111</t>
  </si>
  <si>
    <t>"V3 (6/3/0,125)" 1200,8</t>
  </si>
  <si>
    <t>"V3 (3/1,5/0,125)" 500,0</t>
  </si>
  <si>
    <t>55</t>
  </si>
  <si>
    <t>915621111</t>
  </si>
  <si>
    <t>Předznačení vodorovného plošného značení</t>
  </si>
  <si>
    <t>165816125</t>
  </si>
  <si>
    <t>Předznačení pro vodorovné značení stříkané barvou nebo prováděné z nátěrových hmot plošné šipky, symboly, nápisy</t>
  </si>
  <si>
    <t>https://podminky.urs.cz/item/CS_URS_2023_02/915621111</t>
  </si>
  <si>
    <t>56</t>
  </si>
  <si>
    <t>966005311</t>
  </si>
  <si>
    <t>Rozebrání a odstranění silničního svodidla s jednou pásnicí</t>
  </si>
  <si>
    <t>593880613</t>
  </si>
  <si>
    <t>Rozebrání a odstranění silničního zábradlí a ocelových svodidel s přemístěním hmot na skládku na vzdálenost do 10 m nebo s naložením na dopravní prostředek, se zásypem jam po odstraněných sloupcích a s jeho zhutněním svodidla včetně sloupků, s jednou pásnicí silničního</t>
  </si>
  <si>
    <t>https://podminky.urs.cz/item/CS_URS_2023_02/966005311</t>
  </si>
  <si>
    <t>"výměna stáv. svodidla - odstranění vč. náběhů" 594,0</t>
  </si>
  <si>
    <t>57</t>
  </si>
  <si>
    <t>966006132</t>
  </si>
  <si>
    <t>Odstranění značek dopravních nebo orientačních se sloupky s betonovými patkami</t>
  </si>
  <si>
    <t>1039752114</t>
  </si>
  <si>
    <t>Odstranění dopravních nebo orientačních značek se sloupkem s uložením hmot na vzdálenost do 20 m nebo s naložením na dopravní prostředek, se zásypem jam a jeho zhutněním s betonovou patkou</t>
  </si>
  <si>
    <t>https://podminky.urs.cz/item/CS_URS_2023_02/966006132</t>
  </si>
  <si>
    <t>Poznámka k položce:
vč. očištění s likvidací odpadu a uskladnění pro další použití, bude osazeno zpět</t>
  </si>
  <si>
    <t>"dočasná demontáž sloupků  vč. DZ (v kolizi) pro provedení okrajů vozovky a krajnic"</t>
  </si>
  <si>
    <t>58</t>
  </si>
  <si>
    <t>966006211</t>
  </si>
  <si>
    <t>Odstranění svislých dopravních značek ze sloupů, sloupků nebo konzol</t>
  </si>
  <si>
    <t>-169360263</t>
  </si>
  <si>
    <t>Odstranění (demontáž) svislých dopravních značek s odklizením materiálu na skládku na vzdálenost do 20 m nebo s naložením na dopravní prostředek ze sloupů, sloupků nebo konzol</t>
  </si>
  <si>
    <t>https://podminky.urs.cz/item/CS_URS_2023_02/966006211</t>
  </si>
  <si>
    <t>"demontáž stávajícího SDZ za sloupků"</t>
  </si>
  <si>
    <t>"IP5" 2</t>
  </si>
  <si>
    <t>"A8+A2a (s ponecháním sl.)" 2+2</t>
  </si>
  <si>
    <t>"P1+E2b (s ponecháním sl.)" 2+2</t>
  </si>
  <si>
    <t>"IP18b (s ponecháním sl.)" 1</t>
  </si>
  <si>
    <t>59</t>
  </si>
  <si>
    <t>966006255</t>
  </si>
  <si>
    <t>Odstranění směrového sloupku uloženého do země</t>
  </si>
  <si>
    <t>-1410432249</t>
  </si>
  <si>
    <t>Odstranění směrových sloupků s odklizením materiálu na vzdálenost do 20 m nebo s naložením na dopravní prostředek uloženého do země plastového nebo kovového</t>
  </si>
  <si>
    <t>https://podminky.urs.cz/item/CS_URS_2023_02/966006255</t>
  </si>
  <si>
    <t>Poznámka k položce:
s očištěním a předáním investorovi, příp. vč. likvidace poškozených kusů</t>
  </si>
  <si>
    <t>"odstranění stáv. sloupků (plastových nebo kovových), mimo neuznatelné části úseku" 107</t>
  </si>
  <si>
    <t>997</t>
  </si>
  <si>
    <t>Přesun sutě</t>
  </si>
  <si>
    <t>60</t>
  </si>
  <si>
    <t>997221551-0</t>
  </si>
  <si>
    <t>Vodorovná doprava suti na meziskládku nebo z meziskládky ze sypkých materiálů včetně uložení na vzdálenost dle dodavatele stavby</t>
  </si>
  <si>
    <t>-1501741043</t>
  </si>
  <si>
    <t>Vodorovná doprava suti na meziskládku nebo z meziskládky bez naložení, ale se složením a s hrubým urovnáním ze sypkých materiálů, na vzdálenost dle dodavatele stavby</t>
  </si>
  <si>
    <t>"Asfaltový recyklát určený pro zřízení nezpevněných sjezdů (viz. SO 103.1b) a krajnic, mimo neuznatelné části úseku" (719,2*0,1+5184,6*0,15)*2,3</t>
  </si>
  <si>
    <t>"dovoz z meziskládky"</t>
  </si>
  <si>
    <t>"Asfaltový recyklát určený pro zřízení krajnic, mimo neuznatelné části úseku" 5184,6*0,15*2,3</t>
  </si>
  <si>
    <t>61</t>
  </si>
  <si>
    <t>997221551-1a</t>
  </si>
  <si>
    <t>Vodorovná doprava suti na recyklační středisko ze sypkých materiálů včetně uložení na vzdálenost dle dodavatele stavby</t>
  </si>
  <si>
    <t>-939889409</t>
  </si>
  <si>
    <t>Vodorovná doprava suti na recyklační středisko bez naložení, ale se složením a s hrubým urovnáním ze sypkých materiálů, na vzdálenost dle dodavatele stavby</t>
  </si>
  <si>
    <t>Poznámka k položce:
odvoz (předpoklad) na recyklační skládku / obalovnu dle § 4 vyhlášky 130/2019 Sb..</t>
  </si>
  <si>
    <t>"Frézovaná (dle výkazu hmotnosti suti položek frézované)" 2390,022*1/2</t>
  </si>
  <si>
    <t>62</t>
  </si>
  <si>
    <t>997221551-2</t>
  </si>
  <si>
    <t>Vodorovná doprava suti na sklad objednatele ze sypkých materiálů včetně uložení</t>
  </si>
  <si>
    <t>-1044093498</t>
  </si>
  <si>
    <t>Vodorovná doprava suti na sklad objednatele bez naložení, ale se složením a s hrubým urovnáním ze sypkých materiálů</t>
  </si>
  <si>
    <t>Poznámka k položce:
odvoz na středisko SÚSPK do 50 km (bez poplatku za uložení)</t>
  </si>
  <si>
    <t>"Frézovaná (dle výkazu hmotnosti suti položek frézované), mimo neuznatelné části úseku" 2390,022*1/2+1734,453+2678,166+2248,48</t>
  </si>
  <si>
    <t>"Odpočet zpětně použitého materiálu"</t>
  </si>
  <si>
    <t>"Asfaltový recyklát určený pro zřízení nezpevněných sjezdů (viz. SO 103.1b) a krajnic, mimo neuznatelné části úseku" -(719,2*0,1+5184,6*0,15)*2,3</t>
  </si>
  <si>
    <t>63</t>
  </si>
  <si>
    <t>997221561-2</t>
  </si>
  <si>
    <t>Vodorovná doprava suti na sklad objednatele z kusových materiálů včetně uložení</t>
  </si>
  <si>
    <t>-662770245</t>
  </si>
  <si>
    <t>Vodorovná doprava suti na sklad objednatele bez naložení, ale se složením a s hrubým urovnáním z kusových materiálů</t>
  </si>
  <si>
    <t>"výměna stáv. svodidla - odstranění vč. náběhů" 24,948</t>
  </si>
  <si>
    <t>"demontáž stávajícího SDZ za sloupků (odstranění)" 11*0,004</t>
  </si>
  <si>
    <t>64</t>
  </si>
  <si>
    <t>997221611</t>
  </si>
  <si>
    <t>Nakládání suti na dopravní prostředky pro vodorovnou dopravu</t>
  </si>
  <si>
    <t>347296237</t>
  </si>
  <si>
    <t>Nakládání na dopravní prostředky pro vodorovnou dopravu suti</t>
  </si>
  <si>
    <t>https://podminky.urs.cz/item/CS_URS_2023_02/997221611</t>
  </si>
  <si>
    <t>"dovoz z meziskládky - naložení"</t>
  </si>
  <si>
    <t>65</t>
  </si>
  <si>
    <t>997221875</t>
  </si>
  <si>
    <t>Poplatek za uložení na recyklační skládce (skládkovné) stavebního odpadu asfaltového bez obsahu dehtu zatříděného do Katalogu odpadů pod kódem 17 03 02</t>
  </si>
  <si>
    <t>-1492210312</t>
  </si>
  <si>
    <t>Poplatek za uložení stavebního odpadu na recyklační skládce (skládkovné) asfaltového bez obsahu dehtu zatříděného do Katalogu odpadů pod kódem 17 03 02</t>
  </si>
  <si>
    <t>https://podminky.urs.cz/item/CS_URS_2023_02/997221875</t>
  </si>
  <si>
    <t>998</t>
  </si>
  <si>
    <t>Přesun hmot</t>
  </si>
  <si>
    <t>66</t>
  </si>
  <si>
    <t>998225111</t>
  </si>
  <si>
    <t>Přesun hmot pro pozemní komunikace s krytem z kamene, monolitickým betonovým nebo živičným</t>
  </si>
  <si>
    <t>-1020365670</t>
  </si>
  <si>
    <t>Přesun hmot pro komunikace s krytem z kameniva, monolitickým betonovým nebo živičným dopravní vzdálenost do 200 m jakékoliv délky objektu</t>
  </si>
  <si>
    <t>https://podminky.urs.cz/item/CS_URS_2023_02/998225111</t>
  </si>
  <si>
    <t>67</t>
  </si>
  <si>
    <t>998225194</t>
  </si>
  <si>
    <t>Příplatek k přesunu hmot pro pozemní komunikace s krytem z kamene, živičným, betonovým do 5000 m</t>
  </si>
  <si>
    <t>2077429610</t>
  </si>
  <si>
    <t>Přesun hmot pro komunikace s krytem z kameniva, monolitickým betonovým nebo živičným Příplatek k ceně za zvětšený přesun přes vymezenou největší dopravní vzdálenost do 5000 m</t>
  </si>
  <si>
    <t>https://podminky.urs.cz/item/CS_URS_2023_02/998225194</t>
  </si>
  <si>
    <t>SO 103.1b - Rekonstrukce komunikace - část b _ Způsobilé výdaje na vedlejší aktivitu projektu</t>
  </si>
  <si>
    <t>113107222</t>
  </si>
  <si>
    <t>Odstranění podkladu z kameniva drceného tl přes 100 do 200 mm strojně pl přes 200 m2</t>
  </si>
  <si>
    <t>1872079432</t>
  </si>
  <si>
    <t>Odstranění podkladů nebo krytů strojně plochy jednotlivě přes 200 m2 s přemístěním hmot na skládku na vzdálenost do 20 m nebo s naložením na dopravní prostředek z kameniva hrubého drceného, o tl. vrstvy přes 100 do 200 mm</t>
  </si>
  <si>
    <t>https://podminky.urs.cz/item/CS_URS_2023_02/113107222</t>
  </si>
  <si>
    <t>"Odstranění nezpevněných sjezdů a okrajových ploch (štěrk, ŠD) prům. tl. 200mm"</t>
  </si>
  <si>
    <t>"II/605 - úsek č.3" 880,8</t>
  </si>
  <si>
    <t>181951112</t>
  </si>
  <si>
    <t>Úprava pláně v hornině třídy těžitelnosti I skupiny 1 až 3 se zhutněním strojně</t>
  </si>
  <si>
    <t>2087738755</t>
  </si>
  <si>
    <t>Úprava pláně vyrovnáním výškových rozdílů strojně v hornině třídy těžitelnosti I, skupiny 1 až 3 se zhutněním</t>
  </si>
  <si>
    <t>https://podminky.urs.cz/item/CS_URS_2023_02/181951112</t>
  </si>
  <si>
    <t>"Ostatní"</t>
  </si>
  <si>
    <t>"Úprava pláně pod sjezdy vč. zhutnění"</t>
  </si>
  <si>
    <t>"II/605 - úsek č.3" 719,2</t>
  </si>
  <si>
    <t>564871111</t>
  </si>
  <si>
    <t>Podklad ze štěrkodrtě ŠD plochy přes 100 m2 tl 250 mm</t>
  </si>
  <si>
    <t>426173520</t>
  </si>
  <si>
    <t>Podklad ze štěrkodrti ŠD s rozprostřením a zhutněním plochy přes 100 m2, po zhutnění tl. 250 mm</t>
  </si>
  <si>
    <t>https://podminky.urs.cz/item/CS_URS_2023_02/564871111</t>
  </si>
  <si>
    <t>"Nezpevněné sjezdy"</t>
  </si>
  <si>
    <t>"Štěrkodrť ŠD B 0/63 tl. 250 mm"</t>
  </si>
  <si>
    <t>564931412</t>
  </si>
  <si>
    <t>Podklad z asfaltového recyklátu plochy přes 100 m2 tl 100 mm</t>
  </si>
  <si>
    <t>-1986013308</t>
  </si>
  <si>
    <t>Podklad nebo podsyp z asfaltového recyklátu s rozprostřením a zhutněním plochy přes 100 m2, po zhutnění tl. 100 mm</t>
  </si>
  <si>
    <t>https://podminky.urs.cz/item/CS_URS_2023_02/564931412</t>
  </si>
  <si>
    <t>"Asfaltový recyklát R-mat ; tl. 100 mm (materiál z výzisku)"</t>
  </si>
  <si>
    <t>919411111-1</t>
  </si>
  <si>
    <t>Úprava čela propustku odlážděním LK do plochy 5m2 vč. lože a úpravy potrubí pro propustek z trub DN 200 až 400 mm</t>
  </si>
  <si>
    <t>-235515467</t>
  </si>
  <si>
    <t>Poznámka k položce:
zahrnuje i odkop v místě odláždění, obnažení potrbí prostku, zapravení spar a likvidaci případného odpadu</t>
  </si>
  <si>
    <t>"Odečteno ze situace"</t>
  </si>
  <si>
    <t>"Přestavba čel propustků pod sjezdy na šikmá, příp. obklad stáv. šikmých čel" 12*2</t>
  </si>
  <si>
    <t>938902421</t>
  </si>
  <si>
    <t>Čištění propustků strojně tlakovou vodou D do 500 mm při tl nánosu přes 25 do 50% DN</t>
  </si>
  <si>
    <t>943828352</t>
  </si>
  <si>
    <t>Čištění propustků s odstraněním travnatého porostu nebo nánosu, s naložením na dopravní prostředek nebo s přemístěním na hromady na vzdálenost do 20 m strojně tlakovou vodou tloušťky nánosu přes 25 do 50% průměru propustku do 500 mm</t>
  </si>
  <si>
    <t>https://podminky.urs.cz/item/CS_URS_2023_02/938902421</t>
  </si>
  <si>
    <t>"Pročištění stávajících propustků pod sjezdy (vč. lokálního pročištění příkopů)" 260</t>
  </si>
  <si>
    <t>2016259536</t>
  </si>
  <si>
    <t>"Asfaltový recyklát určený pro zřízení nezpevněných sjezdů (viz. SO 103.1a)" 719,2*0,1*2,3</t>
  </si>
  <si>
    <t>997221551-1</t>
  </si>
  <si>
    <t>Vodorovná doprava suti na recyklační středisko nebo skládku ze sypkých materiálů včetně uložení na vzdálenost dle dodavatele stavby</t>
  </si>
  <si>
    <t>-805708537</t>
  </si>
  <si>
    <t>Vodorovná doprava suti na recyklační středisko nebo skládku bez naložení, ale se složením a s hrubým urovnáním ze sypkých materiálů, na vzdálenost dle dodavatele stavby</t>
  </si>
  <si>
    <t>"nezpevněné vrstvy" 255,432</t>
  </si>
  <si>
    <t>-1254370071</t>
  </si>
  <si>
    <t>997221873</t>
  </si>
  <si>
    <t>Poplatek za uložení na recyklační skládce (skládkovné) stavebního odpadu zeminy a kamení zatříděného do Katalogu odpadů pod kódem 17 05 04</t>
  </si>
  <si>
    <t>-1531421743</t>
  </si>
  <si>
    <t>https://podminky.urs.cz/item/CS_URS_2023_02/997221873</t>
  </si>
  <si>
    <t>39589251</t>
  </si>
  <si>
    <t>253508456</t>
  </si>
  <si>
    <t>SO 103.1c - Rekonstrukce komunikace - část c _ Nezpůsobilé výdaje projektu</t>
  </si>
  <si>
    <t>"Vybourání vozovkových vrstev - neuznatelná část úseku"</t>
  </si>
  <si>
    <t>"km 2,725 - 2,770 - frézování + recyklace" 406,0</t>
  </si>
  <si>
    <t>"km 2,725 - 2,770 - frézování + recyklace" 446,6</t>
  </si>
  <si>
    <t>"Vozovkové vrstvy - neuznatelná část úseku"</t>
  </si>
  <si>
    <t>"km 2,725 - 2,770 - frézování + recyklace" 424,3</t>
  </si>
  <si>
    <t>-1321466497</t>
  </si>
  <si>
    <t>"km 2,725 - 2,770 - frézování + recyklace" 446,6*58,1*0,2/1000</t>
  </si>
  <si>
    <t>"km 2,725 - 2,770 - frézování + recyklace" 446,6*92,9*0,2/1000</t>
  </si>
  <si>
    <t>"Nezpevněná krajnice - neuznatelná část úseku"</t>
  </si>
  <si>
    <t>"II/605 - úsek č.3" 71,5</t>
  </si>
  <si>
    <t>"km 2,725 - 2,770 - frézování + recyklace" 414,1</t>
  </si>
  <si>
    <t>"Sloupky, svodidla, zábradlí - neuznatelná část úseku"</t>
  </si>
  <si>
    <t>"II/605 - úsek č.3" 4,0</t>
  </si>
  <si>
    <t>"Jednostranné ocelové svodidlo - úroveň zadržení N2 - náběhy předp. dl. 8m" 1*8,0</t>
  </si>
  <si>
    <t>"Směrové sloupky bílé" 4</t>
  </si>
  <si>
    <t>"Jednostranné ocelové svodidlo - úroveň zadržení N2 - nástavce na svodidla á 10-30m" 1</t>
  </si>
  <si>
    <t>"Vodorovné dopravní značení - neuznatelná část úseku"</t>
  </si>
  <si>
    <t>"V4 (0,125)" 96,0</t>
  </si>
  <si>
    <t>"V1a (0,125)" 47,6</t>
  </si>
  <si>
    <t>"V9a (vlevo/rovně)" 1*1,2</t>
  </si>
  <si>
    <t>"Vodorovné dopravní značení - 2. fáze - neuznatelná část úseku"</t>
  </si>
  <si>
    <t>"odstranění stáv. sloupků (plastových nebo kovových)" 4</t>
  </si>
  <si>
    <t>"Asfaltový recyklát určený pro zřízení krajnic" 71,5*0,15*2,3</t>
  </si>
  <si>
    <t>"Frézovaná (dle výkazu hmotnosti suti položek frézované)" 186,76</t>
  </si>
  <si>
    <t>"Asfaltový recyklát určený pro zřízení krajnic" -71,5*0,15*2,3</t>
  </si>
  <si>
    <t>Poznámka k položce:
položka použita v rámci zachování metodiky rozpočtu, kdy daný úsek tvoří nedílnou součást celé trasy (dle SO 103.1a).</t>
  </si>
  <si>
    <t>SO 103.1s - Rekonstrukce komunikace - část s _ Sanace</t>
  </si>
  <si>
    <t>Položky tohoto SO budou čerpány pouze v rozsahu a se souhlasem investora! Rozsah prací bude upřesněn po odfrézování asfaltových vrstev.</t>
  </si>
  <si>
    <t>113154233</t>
  </si>
  <si>
    <t>Frézování živičného krytu tl 50 mm pruh š přes 1 do 2 m pl přes 500 do 1000 m2 bez překážek v trase</t>
  </si>
  <si>
    <t>1223843815</t>
  </si>
  <si>
    <t>Frézování živičného podkladu nebo krytu s naložením na dopravní prostředek plochy přes 500 do 1 000 m2 bez překážek v trase pruhu šířky přes 1 m do 2 m, tloušťky vrstvy 50 mm</t>
  </si>
  <si>
    <t>https://podminky.urs.cz/item/CS_URS_2023_02/113154233</t>
  </si>
  <si>
    <t>Poznámka k položce:
Předpoklad vrstva bez zvýšeného obsahu PAU - ZAS - T1/2 - odvoz na středisko SÚSPK</t>
  </si>
  <si>
    <t>"Frézování v prům tl. 50mm, předpoklad jednotlivě do 1000 m2"</t>
  </si>
  <si>
    <t>"Lokální sanace podkladních živičných vrstev vozovky - předpoklad 30% celkového rozsahu" 9600</t>
  </si>
  <si>
    <t>573231112</t>
  </si>
  <si>
    <t>Postřik živičný spojovací ze silniční emulze v množství 0,80 kg/m2</t>
  </si>
  <si>
    <t>1368618775</t>
  </si>
  <si>
    <t>Postřik spojovací PS bez posypu kamenivem ze silniční emulze, v množství 0,80 kg/m2</t>
  </si>
  <si>
    <t>https://podminky.urs.cz/item/CS_URS_2023_02/573231112</t>
  </si>
  <si>
    <t>"PS-C ; 0,8 kg/m2 pod ACP"</t>
  </si>
  <si>
    <t>565135111</t>
  </si>
  <si>
    <t>Asfaltový beton vrstva podkladní ACP 16 (obalované kamenivo OKS) tl 50 mm š do 3 m</t>
  </si>
  <si>
    <t>967056473</t>
  </si>
  <si>
    <t>Asfaltový beton vrstva podkladní ACP 16 (obalované kamenivo střednězrnné - OKS) s rozprostřením a zhutněním v pruhu šířky přes 1,5 do 3 m, po zhutnění tl. 50 mm</t>
  </si>
  <si>
    <t>https://podminky.urs.cz/item/CS_URS_2023_02/565135111</t>
  </si>
  <si>
    <t>"ACP 16+ 50/70 ; prům. tl. 50mm"</t>
  </si>
  <si>
    <t>919721103</t>
  </si>
  <si>
    <t>Geomříž pro stabilizaci podkladu tkaná z polyesteru podélná pevnost v tahu přes 80 do 150 kN/m</t>
  </si>
  <si>
    <t>547848327</t>
  </si>
  <si>
    <t>https://podminky.urs.cz/item/CS_URS_2023_02/919721103</t>
  </si>
  <si>
    <t>"Geosyntetikum  s min. pevností 100 kN/m dle TP 147 a předpisu jeho výrobce"</t>
  </si>
  <si>
    <t>1518972760</t>
  </si>
  <si>
    <t>Poznámka k položce:
odvoz na středisko SÚSPK do 50 km (bez poplatku za uložení).</t>
  </si>
  <si>
    <t>"Lokální sanace podkladních živičných vrstev vozovky - předpoklad 30% celkového rozsahu" 1104</t>
  </si>
  <si>
    <t>-778318838</t>
  </si>
  <si>
    <t>SO 103.2 - Vážní místo _ Nezpůsobilé výdaje projektu</t>
  </si>
  <si>
    <t>603087436</t>
  </si>
  <si>
    <t>"Sejmutí drnu prům. tl. 100mm předpoklad vrchní část stávajících zatravněné plochy (drn, degradovaná ornice nevhodná pro další použití)"</t>
  </si>
  <si>
    <t>"II/605 - Vážní místo v km 2,2" 525,0</t>
  </si>
  <si>
    <t>113154435-1</t>
  </si>
  <si>
    <t>Frézování živičného krytu tl 120 mm pruh š přes 1 do 2 m pl přes 10000 m2 bez překážek v trase</t>
  </si>
  <si>
    <t>-1312481275</t>
  </si>
  <si>
    <t>Frézování živičného podkladu nebo krytu s naložením na dopravní prostředek plochy přes 10 000 m2 bez překážek v trase pruhu šířky do 2 m, tloušťky vrstvy 120 mm</t>
  </si>
  <si>
    <t>Poznámka k položce:
společně s SO 103.1</t>
  </si>
  <si>
    <t>"II/605 - Vážní místo v km 2,2" 452,0</t>
  </si>
  <si>
    <t>75166365</t>
  </si>
  <si>
    <t>"Sejmutí kvalitnější vrstvy podorničí prům. tl. 100mm, s následným využitím k ohumusování"</t>
  </si>
  <si>
    <t>131251104</t>
  </si>
  <si>
    <t>Hloubení jam nezapažených v hornině třídy těžitelnosti I skupiny 3 objem do 500 m3 strojně</t>
  </si>
  <si>
    <t>-1465645881</t>
  </si>
  <si>
    <t>Hloubení nezapažených jam a zářezů strojně s urovnáním dna do předepsaného profilu a spádu v hornině třídy těžitelnosti I skupiny 3 přes 100 do 500 m3</t>
  </si>
  <si>
    <t>https://podminky.urs.cz/item/CS_URS_2023_02/131251104</t>
  </si>
  <si>
    <t>"Výkop pro provedení rozšíření vozovky"</t>
  </si>
  <si>
    <t>"II/605 - Vážní místo v km 2,2 ; plocha x délka" 3,08*70,0</t>
  </si>
  <si>
    <t>1973120890</t>
  </si>
  <si>
    <t>"Sejmutá kvalitnější vrstva podorničí prům. tl. 100mm, s následným využitím k ohumusování" 525*0,1</t>
  </si>
  <si>
    <t>"Sejmutá kvalitnější vrstva podorničí, materiál potřebný pro ohumusování tl. 150mm" 223*0,15</t>
  </si>
  <si>
    <t>-87359515</t>
  </si>
  <si>
    <t>"Sejmutý drn" 525,0*0,1</t>
  </si>
  <si>
    <t>"Výkop" 215,6</t>
  </si>
  <si>
    <t>167151101</t>
  </si>
  <si>
    <t>Nakládání výkopku z hornin třídy těžitelnosti I skupiny 1 až 3 do 100 m3</t>
  </si>
  <si>
    <t>-2075616391</t>
  </si>
  <si>
    <t>Nakládání, skládání a překládání neulehlého výkopku nebo sypaniny strojně nakládání, množství do 100 m3, z horniny třídy těžitelnosti I, skupiny 1 až 3</t>
  </si>
  <si>
    <t>https://podminky.urs.cz/item/CS_URS_2023_02/167151101</t>
  </si>
  <si>
    <t>171151112</t>
  </si>
  <si>
    <t>Uložení sypaniny z hornin nesoudržných kamenitých do násypů zhutněných strojně</t>
  </si>
  <si>
    <t>-1858265437</t>
  </si>
  <si>
    <t>Uložení sypanin do násypů strojně s rozprostřením sypaniny ve vrstvách a s hrubým urovnáním zhutněných z hornin nesoudržných kamenitých</t>
  </si>
  <si>
    <t>https://podminky.urs.cz/item/CS_URS_2023_02/171151112</t>
  </si>
  <si>
    <t>"Násyp pro relaizaci rozšíření vozovky, vč. zazubení do svahu"</t>
  </si>
  <si>
    <t>"II/605 - Vážní místo v km 2,2 ; plocha x délka" 4,61*70,0</t>
  </si>
  <si>
    <t>171151131</t>
  </si>
  <si>
    <t>Uložení sypaniny z hornin nesoudržných a soudržných střídavě do násypů zhutněných strojně</t>
  </si>
  <si>
    <t>-724366094</t>
  </si>
  <si>
    <t>Uložení sypanin do násypů strojně s rozprostřením sypaniny ve vrstvách a s hrubým urovnáním zhutněných z hornin nesoudržných a soudržných střídavě ukládaných</t>
  </si>
  <si>
    <t>https://podminky.urs.cz/item/CS_URS_2023_02/171151131</t>
  </si>
  <si>
    <t>58344197</t>
  </si>
  <si>
    <t>štěrkodrť frakce 0/63</t>
  </si>
  <si>
    <t>CS ÚRS 2021 02</t>
  </si>
  <si>
    <t>367224441</t>
  </si>
  <si>
    <t>"50% dle pol. 174151131, obj.hm. po zhutnění cca 2,1 t/m3 - střídavě ukládaný materiál ve vrtvách do 300m, se zhutněním" 322,7*0,5</t>
  </si>
  <si>
    <t>161,35*2,1 'Přepočtené koeficientem množství</t>
  </si>
  <si>
    <t>10364100-1</t>
  </si>
  <si>
    <t>zemina pro zemní konstrukce a úpravy provápněná</t>
  </si>
  <si>
    <t>1397986282</t>
  </si>
  <si>
    <t>"50% dle pol. 174151131, obj.hm. po zhutnění cca 2,3 t/m3 - střídavě ukládaný materiál ve vrtvách do 300m, se zhutněním" 322,7*0,5</t>
  </si>
  <si>
    <t>161,35*2,3 'Přepočtené koeficientem množství</t>
  </si>
  <si>
    <t>-929431267</t>
  </si>
  <si>
    <t>268,1*1,8 'Přepočtené koeficientem množství</t>
  </si>
  <si>
    <t>181411131-2</t>
  </si>
  <si>
    <t>Založení trávníku výsevem plochy do 10000 m2 ve svahu přes 1:5, včetně obdělání půdy, hnojení půdy hnojivem a dodávkou hnojiva, včetně ošetření trávníku, klíčící trávník je nutné v suchém období kropit a po dosažení výšky 10 – 15 cm</t>
  </si>
  <si>
    <t>1963724427</t>
  </si>
  <si>
    <t>"Dokončující práce"</t>
  </si>
  <si>
    <t xml:space="preserve">"Zatravnění ohumusovaných ploch, vč. údržby do předání správci, zálivky" </t>
  </si>
  <si>
    <t>"II/605 - Vážní místo v km 2,2" 223,0</t>
  </si>
  <si>
    <t>00572474</t>
  </si>
  <si>
    <t>osivo směs travní krajinná-svahová</t>
  </si>
  <si>
    <t>kg</t>
  </si>
  <si>
    <t>-961538869</t>
  </si>
  <si>
    <t>223*0,025 'Přepočtené koeficientem množství</t>
  </si>
  <si>
    <t>181951111</t>
  </si>
  <si>
    <t>Úprava pláně v hornině třídy těžitelnosti I skupiny 1 až 3 bez zhutnění strojně</t>
  </si>
  <si>
    <t>966533598</t>
  </si>
  <si>
    <t>Úprava pláně vyrovnáním výškových rozdílů strojně v hornině třídy těžitelnosti I, skupiny 1 až 3 bez zhutnění</t>
  </si>
  <si>
    <t>https://podminky.urs.cz/item/CS_URS_2023_02/181951111</t>
  </si>
  <si>
    <t>"Ohumusování svahu v tl. 150mm - příprava plochy"</t>
  </si>
  <si>
    <t>-1860520172</t>
  </si>
  <si>
    <t>"Úprava pláně pod rozšířením vozovky (zhutnění, přhutnění pláně)"</t>
  </si>
  <si>
    <t>"II/605 - Vážní místo v km 2,2 ; délka x šířka" 70*8</t>
  </si>
  <si>
    <t>182351123</t>
  </si>
  <si>
    <t>Rozprostření ornice pl přes 100 do 500 m2 ve svahu přes 1:5 tl vrstvy do 200 mm strojně</t>
  </si>
  <si>
    <t>-130810079</t>
  </si>
  <si>
    <t>Rozprostření a urovnání ornice ve svahu sklonu přes 1:5 strojně při souvislé ploše přes 100 do 500 m2, tl. vrstvy do 200 mm</t>
  </si>
  <si>
    <t>https://podminky.urs.cz/item/CS_URS_2023_02/182351123</t>
  </si>
  <si>
    <t>"Ohumusování svahu v tl. 150mm (z výzisku stavby)"</t>
  </si>
  <si>
    <t>2067037293</t>
  </si>
  <si>
    <t>"Plochy odměřeny digitálně ze situace a vzorového řezu"</t>
  </si>
  <si>
    <t>"II/605 - Vážní místo v km 2,2 ; délka x šířka" 70*5</t>
  </si>
  <si>
    <t>564861111</t>
  </si>
  <si>
    <t>Podklad ze štěrkodrtě ŠD plochy přes 100 m2 tl 200 mm</t>
  </si>
  <si>
    <t>2061170417</t>
  </si>
  <si>
    <t>Podklad ze štěrkodrti ŠD s rozprostřením a zhutněním plochy přes 100 m2, po zhutnění tl. 200 mm</t>
  </si>
  <si>
    <t>https://podminky.urs.cz/item/CS_URS_2023_02/564861111</t>
  </si>
  <si>
    <t>"RS 0/45 CA recyklace podkladních vrstev tl. 200mm - kamenivo / ŠD tl. do 200mm vhodné pro provedení vrstvy RS (vč. přehutnění)"</t>
  </si>
  <si>
    <t>"II/605 - Vážní místo v km 2,2" 569,8</t>
  </si>
  <si>
    <t>564951413</t>
  </si>
  <si>
    <t>Podklad z asfaltového recyklátu plochy přes 100 m2 tl 150 mm</t>
  </si>
  <si>
    <t>-523297584</t>
  </si>
  <si>
    <t>Podklad nebo podsyp z asfaltového recyklátu s rozprostřením a zhutněním plochy přes 100 m2, po zhutnění tl. 150 mm</t>
  </si>
  <si>
    <t>https://podminky.urs.cz/item/CS_URS_2023_02/564951413</t>
  </si>
  <si>
    <t>"Nezpevněný sjezd"</t>
  </si>
  <si>
    <t>"Asfaltový recyklát R-mat ; tl. 150 mm"</t>
  </si>
  <si>
    <t>"II/605 - Vážní místo v km 2,2" 124</t>
  </si>
  <si>
    <t>-737908779</t>
  </si>
  <si>
    <t>"II/605 - Vážní místo v km 2,2" 541,3</t>
  </si>
  <si>
    <t>567522114</t>
  </si>
  <si>
    <t>Recyklace podkladu za studena na místě - promísení s pojivem, kamenivem tl přes 180 do 200 mm pl do 1000 m2</t>
  </si>
  <si>
    <t>-1265974948</t>
  </si>
  <si>
    <t>Recyklace podkladní vrstvy za studena na místě promísení rozpojené směsi s kamenivem a pojivem (materiál ve specifikaci) s rozhrnutím, zhutněním a vlhčením plochy do 1 000 m2, tloušťky po zhutnění přes 180 do 200 mm</t>
  </si>
  <si>
    <t>https://podminky.urs.cz/item/CS_URS_2023_02/567522114</t>
  </si>
  <si>
    <t>"RS 0/45 CA recyklace podkladních vrstev tl. 200mm"</t>
  </si>
  <si>
    <t>188137531</t>
  </si>
  <si>
    <t>"II/605 - Vážní místo v km 2,2" 569,8*58,1*0,2/1000</t>
  </si>
  <si>
    <t>109640809</t>
  </si>
  <si>
    <t>"II/605 - Vážní místo v km 2,2" 569,8*92,9*0,2/1000</t>
  </si>
  <si>
    <t>-1304989910</t>
  </si>
  <si>
    <t>"II/605 - Vážní místo v km 2,2" 59</t>
  </si>
  <si>
    <t>802438340</t>
  </si>
  <si>
    <t>1285861054</t>
  </si>
  <si>
    <t>"II/605 - Vážní místo v km 2,2" 528,4</t>
  </si>
  <si>
    <t>1388969353</t>
  </si>
  <si>
    <t>-982059628</t>
  </si>
  <si>
    <t>"II/605 - Vážní místo v km 2,2" 518,0</t>
  </si>
  <si>
    <t>1939894873</t>
  </si>
  <si>
    <t>911381146</t>
  </si>
  <si>
    <t>Silniční svodidlo betonové oboustranné průběžné délky 4 m výšky 1,0 m</t>
  </si>
  <si>
    <t>1989006073</t>
  </si>
  <si>
    <t>Silniční svodidlo betonové oboustranné průběžné délky 4 m, výšky 1,0 m</t>
  </si>
  <si>
    <t>https://podminky.urs.cz/item/CS_URS_2023_02/911381146</t>
  </si>
  <si>
    <t>"Betonové svodidlo v. 1m - průběžné díly" 8*4,0</t>
  </si>
  <si>
    <t>911381153</t>
  </si>
  <si>
    <t>Silniční svodidlo betonové oboustranné koncové délky 4 m výšky 1,0 m</t>
  </si>
  <si>
    <t>190412474</t>
  </si>
  <si>
    <t>Silniční svodidlo betonové oboustranné koncové délky 4 m, výšky 1,0 m</t>
  </si>
  <si>
    <t>https://podminky.urs.cz/item/CS_URS_2023_02/911381153</t>
  </si>
  <si>
    <t>"Betonové svodidlo v. 1m - koncové (náběhové) díly" 2*4,0</t>
  </si>
  <si>
    <t>912111112-1</t>
  </si>
  <si>
    <t>Montáž mechanické uzamykatelné závory se zabetonovanými stojnami</t>
  </si>
  <si>
    <t>1182544989</t>
  </si>
  <si>
    <t>Poznámka k položce:
kompletní montáž výrobku vč. seřízení (vyvážení)</t>
  </si>
  <si>
    <t>"BMechanická uzamykatelná závora dl. 9m se sloupkem pro zabetonování" 2</t>
  </si>
  <si>
    <t>74910510-1</t>
  </si>
  <si>
    <t>závora silniční mechanická dl. 9m</t>
  </si>
  <si>
    <t>-1080291001</t>
  </si>
  <si>
    <t>63735446</t>
  </si>
  <si>
    <t>"Směrové sloupky bílé" 8</t>
  </si>
  <si>
    <t>193872085</t>
  </si>
  <si>
    <t>912321111</t>
  </si>
  <si>
    <t>Montáž odrazky na betonové svodidlo</t>
  </si>
  <si>
    <t>-373197428</t>
  </si>
  <si>
    <t>Montáž odrazek na svodidla betonová</t>
  </si>
  <si>
    <t>https://podminky.urs.cz/item/CS_URS_2023_02/912321111</t>
  </si>
  <si>
    <t>"Betonové svodidlo v. 1m - odrazky na straně při komunikaci" 5</t>
  </si>
  <si>
    <t>40445175</t>
  </si>
  <si>
    <t>odrazka na svodidla V.1.B</t>
  </si>
  <si>
    <t>1294502633</t>
  </si>
  <si>
    <t>-8246296</t>
  </si>
  <si>
    <t>"B1+E13" 1+1</t>
  </si>
  <si>
    <t>1881378818</t>
  </si>
  <si>
    <t>40445647</t>
  </si>
  <si>
    <t>dodatkové tabulky E1, E2a,b , E6, E9, E10 E12c, E17 500x500mm</t>
  </si>
  <si>
    <t>73110406</t>
  </si>
  <si>
    <t>1836581469</t>
  </si>
  <si>
    <t>"B1+E13" 1</t>
  </si>
  <si>
    <t>-149731928</t>
  </si>
  <si>
    <t>-721631684</t>
  </si>
  <si>
    <t>"Asfaltový recyklát určený pro zřízení krajnic" 59,0*0,15*2,3</t>
  </si>
  <si>
    <t>1261256520</t>
  </si>
  <si>
    <t>"Frézovaná dle tabulky suti" 124,752</t>
  </si>
  <si>
    <t>"Asfaltový recyklát určený pro zřízení krajnic" -59,0*0,15*2,3</t>
  </si>
  <si>
    <t>205723608</t>
  </si>
  <si>
    <t>-1666323193</t>
  </si>
  <si>
    <t>SO 103.3 - Propustky pod komunikací _ Způsobilé výdaje na vedlejší aktivity projektu</t>
  </si>
  <si>
    <t>Úroveň 3:</t>
  </si>
  <si>
    <t>SO 103.31 - Propustek v km 61,559 (0,425 64 km)</t>
  </si>
  <si>
    <t xml:space="preserve">    2 - Zakládání</t>
  </si>
  <si>
    <t xml:space="preserve">    4 - Vodorovné konstrukce</t>
  </si>
  <si>
    <t>113107323</t>
  </si>
  <si>
    <t>Odstranění podkladu z kameniva drceného tl přes 200 do 300 mm strojně pl do 50 m2</t>
  </si>
  <si>
    <t>-123882276</t>
  </si>
  <si>
    <t>Odstranění podkladů nebo krytů strojně plochy jednotlivě do 50 m2 s přemístěním hmot na skládku na vzdálenost do 3 m nebo s naložením na dopravní prostředek z kameniva hrubého drceného, o tl. vrstvy přes 200 do 300 mm</t>
  </si>
  <si>
    <t>https://podminky.urs.cz/item/CS_URS_2023_02/113107323</t>
  </si>
  <si>
    <t>"Bourání vozovkových nestm. vrstev nad propustkem"</t>
  </si>
  <si>
    <t>"Plocha dle výměry nové ŠD"</t>
  </si>
  <si>
    <t>"Odstranění podkladu vozovky" 16,6*1,15</t>
  </si>
  <si>
    <t>115101201</t>
  </si>
  <si>
    <t>Čerpání vody na dopravní výšku do 10 m průměrný přítok do 500 l/min</t>
  </si>
  <si>
    <t>hod</t>
  </si>
  <si>
    <t>-751471432</t>
  </si>
  <si>
    <t>Čerpání vody na dopravní výšku do 10 m s uvažovaným průměrným přítokem do 500 l/min</t>
  </si>
  <si>
    <t>https://podminky.urs.cz/item/CS_URS_2023_02/115101201</t>
  </si>
  <si>
    <t>"Pomocné konstrukce"</t>
  </si>
  <si>
    <t>"čerpání vody při realizaci rekonstrukce - odborný odhad, čerpáno v rozsahu dle pokynu objednatele" 250</t>
  </si>
  <si>
    <t>132251253</t>
  </si>
  <si>
    <t>Hloubení rýh nezapažených š do 2000 mm v hornině třídy těžitelnosti I skupiny 3 objem do 100 m3 strojně</t>
  </si>
  <si>
    <t>1208430333</t>
  </si>
  <si>
    <t>Hloubení nezapažených rýh šířky přes 800 do 2 000 mm strojně s urovnáním dna do předepsaného profilu a spádu v hornině třídy těžitelnosti I skupiny 3 přes 50 do 100 m3</t>
  </si>
  <si>
    <t>https://podminky.urs.cz/item/CS_URS_2023_02/132251253</t>
  </si>
  <si>
    <t>Poznámka k položce:
vč. provedení drobných rýh pro základy a prahy</t>
  </si>
  <si>
    <t>"Zemní práce"</t>
  </si>
  <si>
    <t>"Plocha výkopu z VZPR ; šířka výkopu - uložení potrubí - vzorové listy"</t>
  </si>
  <si>
    <t>"Odkopávky stávajícího terénu" 27,18*2,35</t>
  </si>
  <si>
    <t>-1484015451</t>
  </si>
  <si>
    <t>"výkop rýh" 63,873</t>
  </si>
  <si>
    <t>1966997689</t>
  </si>
  <si>
    <t>63,873*1,8 'Přepočtené koeficientem množství</t>
  </si>
  <si>
    <t>174151101</t>
  </si>
  <si>
    <t>Zásyp jam, šachet rýh nebo kolem objektů sypaninou se zhutněním</t>
  </si>
  <si>
    <t>-1322153740</t>
  </si>
  <si>
    <t>Zásyp sypaninou z jakékoliv horniny strojně s uložením výkopku ve vrstvách se zhutněním jam, šachet, rýh nebo kolem objektů v těchto vykopávkách</t>
  </si>
  <si>
    <t>https://podminky.urs.cz/item/CS_URS_2023_02/174151101</t>
  </si>
  <si>
    <t>"Zásyp základů propustku ; plocha zásypu z PR x šířka výkopu" 1,064*3,0</t>
  </si>
  <si>
    <t>175151101</t>
  </si>
  <si>
    <t>Obsypání potrubí strojně sypaninou bez prohození, uloženou do 3 m</t>
  </si>
  <si>
    <t>162093003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</si>
  <si>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</si>
  <si>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https://podminky.urs.cz/item/CS_URS_2023_02/175151101</t>
  </si>
  <si>
    <t>"Obsyp obetonovaného potrubí ; plocha zásypu dle uložení x délka" 0,57*12,7</t>
  </si>
  <si>
    <t>2021816663</t>
  </si>
  <si>
    <t>10,431*2,1 'Přepočtené koeficientem množství</t>
  </si>
  <si>
    <t>1897123692</t>
  </si>
  <si>
    <t>"Přípravné práce"</t>
  </si>
  <si>
    <t>"příprava plochy pro osazení propustku a provedení dlažby - urovnání a zhutnění ploch ; š. x dl." 2,35*14+32,57</t>
  </si>
  <si>
    <t>Zakládání</t>
  </si>
  <si>
    <t>275313811</t>
  </si>
  <si>
    <t>Základové patky z betonu tř. C 25/30</t>
  </si>
  <si>
    <t>799671698</t>
  </si>
  <si>
    <t>Základy z betonu prostého patky a bloky z betonu kamenem neprokládaného tř. C 25/30</t>
  </si>
  <si>
    <t>https://podminky.urs.cz/item/CS_URS_2023_02/275313811</t>
  </si>
  <si>
    <t>"Konstrukce propustku"</t>
  </si>
  <si>
    <t>"Betonový základ C25/30-XF3 (2x) ; dl. x v. x  š." 2*2,1*0,6*1,45</t>
  </si>
  <si>
    <t>275351121</t>
  </si>
  <si>
    <t>Zřízení bednění základových patek</t>
  </si>
  <si>
    <t>-1346074431</t>
  </si>
  <si>
    <t>Bednění základů patek zřízení</t>
  </si>
  <si>
    <t>https://podminky.urs.cz/item/CS_URS_2023_02/275351121</t>
  </si>
  <si>
    <t>"Betonový základ C25/30-XF3 (2x)" 7,1*0,6*2</t>
  </si>
  <si>
    <t>275351122</t>
  </si>
  <si>
    <t>Odstranění bednění základových patek</t>
  </si>
  <si>
    <t>1742726155</t>
  </si>
  <si>
    <t>Bednění základů patek odstranění</t>
  </si>
  <si>
    <t>https://podminky.urs.cz/item/CS_URS_2023_02/275351122</t>
  </si>
  <si>
    <t>Vodorovné konstrukce</t>
  </si>
  <si>
    <t>452111111</t>
  </si>
  <si>
    <t>Osazení betonových pražců otevřený výkop pl do 25000 mm2</t>
  </si>
  <si>
    <t>-1604124052</t>
  </si>
  <si>
    <t>Osazení betonových dílců pražců pod potrubí v otevřeném výkopu, průřezové plochy do 25000 mm2</t>
  </si>
  <si>
    <t>https://podminky.urs.cz/item/CS_URS_2023_02/452111111</t>
  </si>
  <si>
    <t>"Podkladní prahy pod trouby DN 500" 2*9</t>
  </si>
  <si>
    <t>59223733</t>
  </si>
  <si>
    <t>podkladek pod trouby betonové/ŽB DN 300-500</t>
  </si>
  <si>
    <t>1174207613</t>
  </si>
  <si>
    <t>452311131</t>
  </si>
  <si>
    <t>Podkladní desky z betonu prostého bez zvýšených nároků na prostředí tř. C 12/15 otevřený výkop</t>
  </si>
  <si>
    <t>2028255487</t>
  </si>
  <si>
    <t>Podkladní a zajišťovací konstrukce z betonu prostého v otevřeném výkopu bez zvýšených nároků na prostředí desky pod potrubí, stoky a drobné objekty z betonu tř. C 12/15</t>
  </si>
  <si>
    <t>https://podminky.urs.cz/item/CS_URS_2023_02/452311131</t>
  </si>
  <si>
    <t>"Podkladní beton C12/15-X0 tl. 100 mm, vč. rezervy na příp. nerovnost podkladu 10%"</t>
  </si>
  <si>
    <t>"Pod základem (2x) ; tl. x dl. x š." 2,1*2,35*0,1*2*1,1</t>
  </si>
  <si>
    <t>452311151</t>
  </si>
  <si>
    <t>Podkladní desky z betonu prostého bez zvýšených nároků na prostředí tř. C 20/25 otevřený výkop</t>
  </si>
  <si>
    <t>97098406</t>
  </si>
  <si>
    <t>Podkladní a zajišťovací konstrukce z betonu prostého v otevřeném výkopu bez zvýšených nároků na prostředí desky pod potrubí, stoky a drobné objekty z betonu tř. C 20/25</t>
  </si>
  <si>
    <t>https://podminky.urs.cz/item/CS_URS_2023_02/452311151</t>
  </si>
  <si>
    <t>"Betonové lože C20/25-XF3 tl. 150 mm, vč. rezervy na příp. nerovnost podkladu 10%"</t>
  </si>
  <si>
    <t>"Pod kamennou dlažbou ; plocha ze situace x tl." 32,57*0,15*1,1</t>
  </si>
  <si>
    <t>452312131</t>
  </si>
  <si>
    <t>Sedlové lože z betonu prostého bez zvýšených nároků na prostředí tř. C 12/15 otevřený výkop</t>
  </si>
  <si>
    <t>-542430149</t>
  </si>
  <si>
    <t>Podkladní a zajišťovací konstrukce z betonu prostého v otevřeném výkopu bez zvýšených nároků na prostředí sedlové lože pod potrubí z betonu tř. C 12/15</t>
  </si>
  <si>
    <t>https://podminky.urs.cz/item/CS_URS_2023_02/452312131</t>
  </si>
  <si>
    <t>"Pod troubami ; dl. x š. x tl." 9,64*2,35*0,1*1,1</t>
  </si>
  <si>
    <t>452312151</t>
  </si>
  <si>
    <t>Sedlové lože z betonu prostého bez zvýšených nároků na prostředí tř. C 20/25 otevřený výkop</t>
  </si>
  <si>
    <t>-1584517465</t>
  </si>
  <si>
    <t>Podkladní a zajišťovací konstrukce z betonu prostého v otevřeném výkopu bez zvýšených nároků na prostředí sedlové lože pod potrubí z betonu tř. C 20/25</t>
  </si>
  <si>
    <t>https://podminky.urs.cz/item/CS_URS_2023_02/452312151</t>
  </si>
  <si>
    <t>"Betonové lože C20/25-XF3"</t>
  </si>
  <si>
    <t>"Pod troubami ; plocha z řezu x šířka" 1,54*2,35</t>
  </si>
  <si>
    <t>461310212</t>
  </si>
  <si>
    <t>Patka z betonu se zvýšenými nároky na prostředí C 25/30</t>
  </si>
  <si>
    <t>-610271421</t>
  </si>
  <si>
    <t>Patka z betonu prostého do rýhy nebo do bednění s provedením dilatačních spár v osové vzdálenosti 2 m a jejich zalitím živičnou zálivkou z betonu se zvýšenými nároky na prostředí tř. C 25/30</t>
  </si>
  <si>
    <t>https://podminky.urs.cz/item/CS_URS_2023_02/461310212</t>
  </si>
  <si>
    <t>"Betonový práh C25/30-XF3 (předp. betonáže do rýhy); dl. x v. x  š." 0,6*0,3*6</t>
  </si>
  <si>
    <t>465511411</t>
  </si>
  <si>
    <t>Dlažba z lomového kamene na sucho s vyplněním spár maltou a vyspárováním pl do 20 m2 tl 200 mm</t>
  </si>
  <si>
    <t>1507143107</t>
  </si>
  <si>
    <t>Dlažba z lomového kamene upraveného vodorovná nebo plocha ve sklonu do 1:2 s dodáním hmot na sucho, s vyplněním spár a s vyspárováním cementovou maltou v ploše do 20 m2, tl. 200 mm</t>
  </si>
  <si>
    <t>https://podminky.urs.cz/item/CS_URS_2023_02/465511411</t>
  </si>
  <si>
    <t>Poznámka k položce:
betonové lože tl. 150mm vykázáno zvlášť</t>
  </si>
  <si>
    <t>"Kamenná dlažba na vtoku a výtoku tl. 200 mm (jednotlivě do 20m2) ; plocha ze situace, vč. odláždění čel" 32,57</t>
  </si>
  <si>
    <t>564871011</t>
  </si>
  <si>
    <t>Podklad ze štěrkodrtě ŠD plochy do 100 m2 tl 250 mm</t>
  </si>
  <si>
    <t>1984564000</t>
  </si>
  <si>
    <t>Podklad ze štěrkodrti ŠD s rozprostřením a zhutněním plochy jednotlivě do 100 m2, po zhutnění tl. 250 mm</t>
  </si>
  <si>
    <t>https://podminky.urs.cz/item/CS_URS_2023_02/564871011</t>
  </si>
  <si>
    <t>"Vozovkové vrtvy nad propustkem"</t>
  </si>
  <si>
    <t>"Plochy odměřeny digitálně ze situace (plocha ŠD = obrusná vrstva rozšířená o 15,0%)"</t>
  </si>
  <si>
    <t>"ŠDA tl. 250mm"</t>
  </si>
  <si>
    <t>"Skladba vozovky A" 16,6*1,15</t>
  </si>
  <si>
    <t>567132112</t>
  </si>
  <si>
    <t>Podklad ze směsi stmelené cementem SC C 8/10 (KSC I) tl 170 mm</t>
  </si>
  <si>
    <t>-188041736</t>
  </si>
  <si>
    <t>Podklad ze směsi stmelené cementem SC bez dilatačních spár, s rozprostřením a zhutněním SC C 8/10 (KSC I), po zhutnění tl. 170 mm</t>
  </si>
  <si>
    <t>https://podminky.urs.cz/item/CS_URS_2023_02/567132112</t>
  </si>
  <si>
    <t>"Plochy odměřeny digitálně ze situace (plocha SC = obrusná vrstva rozšířená o 10,0%)"</t>
  </si>
  <si>
    <t>"SC C8/10 tl. 170mm"</t>
  </si>
  <si>
    <t>"Skladba vozovky A" 16,6*1,1</t>
  </si>
  <si>
    <t>919521130</t>
  </si>
  <si>
    <t>Zřízení silničního propustku z trub betonových nebo ŽB DN 500</t>
  </si>
  <si>
    <t>-172208693</t>
  </si>
  <si>
    <t>Zřízení silničního propustku z trub betonových nebo železobetonových DN 500 mm</t>
  </si>
  <si>
    <t>https://podminky.urs.cz/item/CS_URS_2023_02/919521130</t>
  </si>
  <si>
    <t>Poznámka k položce:
podkladní beton vykázán zvlášť ;
Součástí položky je seříznutí potrubí na vtoku a výtoku se zapravením hrany řezu a likvidací odpadu, příp. dodávka prefa sešikmených kusů.</t>
  </si>
  <si>
    <t>"Železobetonové trouby hrdlové DN 500 dl. 2,5m" 2*14,0</t>
  </si>
  <si>
    <t>59222024</t>
  </si>
  <si>
    <t>trouba ŽB hrdlová DN 500</t>
  </si>
  <si>
    <t>559398029</t>
  </si>
  <si>
    <t>28*1,01 'Přepočtené koeficientem množství</t>
  </si>
  <si>
    <t>919535558</t>
  </si>
  <si>
    <t>Obetonování trubního propustku betonem prostým tř. C 20/25</t>
  </si>
  <si>
    <t>2117671936</t>
  </si>
  <si>
    <t>Obetonování trubního propustku betonem prostým bez zvýšených nároků na prostředí tř. C 20/25</t>
  </si>
  <si>
    <t>https://podminky.urs.cz/item/CS_URS_2023_02/919535558</t>
  </si>
  <si>
    <t>"Obetonování trub betonem C20/25 XF3 ; plocha obetonávky dle uložení x délka" 0,78*10,0</t>
  </si>
  <si>
    <t>966008112</t>
  </si>
  <si>
    <t>Bourání trubního propustku DN přes 300 do 500</t>
  </si>
  <si>
    <t>1688753507</t>
  </si>
  <si>
    <t>Bourání trubního propustku s odklizením a uložením vybouraného materiálu na skládku na vzdálenost do 3 m nebo s naložením na dopravní prostředek z trub betonových nebo železobetonových DN přes 300 do 500 mm</t>
  </si>
  <si>
    <t>https://podminky.urs.cz/item/CS_URS_2023_02/966008112</t>
  </si>
  <si>
    <t>"Bourací práce"</t>
  </si>
  <si>
    <t>"Vybourání stávající betonové trouby ; délka ze situace" 2*13,5</t>
  </si>
  <si>
    <t>962022590</t>
  </si>
  <si>
    <t>Bourání zdiva nadzákladového kamenného na sucho do 1 m3</t>
  </si>
  <si>
    <t>182135518</t>
  </si>
  <si>
    <t>https://podminky.urs.cz/item/CS_URS_2023_02/962022590</t>
  </si>
  <si>
    <t>"Vybourání kolmých čel (kamen na sucho, vč. římsy); půdorysná plocha ze situace, výška odhadnuta" 2,15*1,5</t>
  </si>
  <si>
    <t>522968852</t>
  </si>
  <si>
    <t>"podkladní nezpevněné vrstvy vozovky" 8,4</t>
  </si>
  <si>
    <t>997221561-1</t>
  </si>
  <si>
    <t>Vodorovná doprava suti na recyklační středisko nebo skládku z kusových materiálů včetně uložení na vzdálenost dle dodavatele stavby</t>
  </si>
  <si>
    <t>-2033753375</t>
  </si>
  <si>
    <t>Vodorovná doprava suti na recyklační středisko nebo skládku bez naložení, ale se složením a s hrubým urovnáním z kusových materiálů na vzdálenost dle dodavatele stavby</t>
  </si>
  <si>
    <t>"bourané konstrukce (železobeton, beton, příp kamen - dle zastižené konstrukce)" 20,97</t>
  </si>
  <si>
    <t>997221862</t>
  </si>
  <si>
    <t>Poplatek za uložení na recyklační skládce (skládkovné) stavebního odpadu z armovaného betonu pod kódem 17 01 01</t>
  </si>
  <si>
    <t>-1203374657</t>
  </si>
  <si>
    <t>Poplatek za uložení stavebního odpadu na recyklační skládce (skládkovné) z armovaného betonu zatříděného do Katalogu odpadů pod kódem 17 01 01</t>
  </si>
  <si>
    <t>https://podminky.urs.cz/item/CS_URS_2023_02/997221862</t>
  </si>
  <si>
    <t>"bourané konstrukce (železobeton, beton, kamen - dle zastižené konstrukce)" 33,716</t>
  </si>
  <si>
    <t>1010997140</t>
  </si>
  <si>
    <t>1017640031</t>
  </si>
  <si>
    <t>SO 103.32 - Rámový propustek v km 62,307 (1,174 01 km)</t>
  </si>
  <si>
    <t xml:space="preserve">    3 - Svislé a kompletní konstrukce</t>
  </si>
  <si>
    <t>PSV - Práce a dodávky PSV</t>
  </si>
  <si>
    <t xml:space="preserve">    711 - Izolace proti vodě, vlhkosti a plynům</t>
  </si>
  <si>
    <t>113107223</t>
  </si>
  <si>
    <t>Odstranění podkladu z kameniva drceného tl přes 200 do 300 mm strojně pl přes 200 m2</t>
  </si>
  <si>
    <t>1512842885</t>
  </si>
  <si>
    <t>Odstranění podkladů nebo krytů strojně plochy jednotlivě přes 200 m2 s přemístěním hmot na skládku na vzdálenost do 20 m nebo s naložením na dopravní prostředek z kameniva hrubého drceného, o tl. vrstvy přes 200 do 300 mm</t>
  </si>
  <si>
    <t>https://podminky.urs.cz/item/CS_URS_2023_02/113107223</t>
  </si>
  <si>
    <t>"Ploch dle výměry nové ŠD"</t>
  </si>
  <si>
    <t>"Odstranění podkladu vozovky" 190,0*1,15</t>
  </si>
  <si>
    <t>115001106</t>
  </si>
  <si>
    <t>Převedení vody potrubím DN přes 600 do 900</t>
  </si>
  <si>
    <t>-123274373</t>
  </si>
  <si>
    <t>Převedení vody potrubím průměru DN přes 600 do 900</t>
  </si>
  <si>
    <t>https://podminky.urs.cz/item/CS_URS_2023_02/115001106</t>
  </si>
  <si>
    <t>Poznámka k položce:
vč. příp. zemních hrázek - kompletní zajištění převedení vody</t>
  </si>
  <si>
    <t>"provizorní převedení toku DN 800 - zřízení, údržba, demontáž" 40</t>
  </si>
  <si>
    <t>115101202</t>
  </si>
  <si>
    <t>Čerpání vody na dopravní výšku do 10 m průměrný přítok přes 500 do 1 000 l/min</t>
  </si>
  <si>
    <t>1817691134</t>
  </si>
  <si>
    <t>Čerpání vody na dopravní výšku do 10 m s uvažovaným průměrným přítokem přes 500 do 1 000 l/min</t>
  </si>
  <si>
    <t>https://podminky.urs.cz/item/CS_URS_2023_02/115101202</t>
  </si>
  <si>
    <t>"čerpání vody při realizaci rekonstrukce - odborný odhad, čerpáno v rozsahu dle pokynu objednatele" 500</t>
  </si>
  <si>
    <t>115101304</t>
  </si>
  <si>
    <t>Pohotovost čerpací soupravy pro dopravní výšku do 10 m přítok přes 2 000 do 4 000 l/min</t>
  </si>
  <si>
    <t>den</t>
  </si>
  <si>
    <t>-1907192845</t>
  </si>
  <si>
    <t>Pohotovost záložní čerpací soupravy pro dopravní výšku do 10 m s uvažovaným průměrným přítokem přes 2 000 do 4 000 l/min</t>
  </si>
  <si>
    <t>https://podminky.urs.cz/item/CS_URS_2023_02/115101304</t>
  </si>
  <si>
    <t>"pohotovost čerp. soupravy při realizaci rekonstrukce - odborný odhad, čerpáno v rozsahu dle pokynu objednatele" 30</t>
  </si>
  <si>
    <t>131251106</t>
  </si>
  <si>
    <t>Hloubení jam nezapažených v hornině třídy těžitelnosti I skupiny 3 objem do 5000 m3 strojně</t>
  </si>
  <si>
    <t>Hloubení nezapažených jam a zářezů strojně s urovnáním dna do předepsaného profilu a spádu v hornině třídy těžitelnosti I skupiny 3 přes 1 000 do 5 000 m3</t>
  </si>
  <si>
    <t>https://podminky.urs.cz/item/CS_URS_2023_02/131251106</t>
  </si>
  <si>
    <t>Poznámka k položce:
vč. provedení drobných jam a rýh pro základy a prahy</t>
  </si>
  <si>
    <t>"Kubatura výkopu z výkresu rámového propustku"</t>
  </si>
  <si>
    <t xml:space="preserve">"Odkopávky stávajícího terénu" 1078,779 </t>
  </si>
  <si>
    <t>"Navýšení odkopů z důvodu zazubení terénu (přístup) o 30%" 1078,779*0,3</t>
  </si>
  <si>
    <t>"výkop jámy" 1402,413</t>
  </si>
  <si>
    <t>"Zásyp základů propustku ;  z výkresu rámového propustku" 84,7</t>
  </si>
  <si>
    <t>"Kubatura zásypu z výkresu rámového propustku" 951,0</t>
  </si>
  <si>
    <t>"Navýšení zásypů z důvodu zazubení terénu (přístup) o 30% - dle pol. 131251106" 323,634</t>
  </si>
  <si>
    <t>"50% dle pol. 174151131, obj.hm. po zhutnění cca 2,1 t/m3 - střídavě ukládaný materiál ve vrtvách do 300m, se zhutněním" 1359,334*0,5</t>
  </si>
  <si>
    <t>679,667*2,1 'Přepočtené koeficientem množství</t>
  </si>
  <si>
    <t>1574261530</t>
  </si>
  <si>
    <t>"50% dle pol. 174151131, obj.hm. po zhutnění cca 2,3 t/m3 - střídavě ukládaný materiál ve vrtvách do 300m, se zhutněním" 1359,334*0,5</t>
  </si>
  <si>
    <t>679,667*2,3 'Přepočtené koeficientem množství</t>
  </si>
  <si>
    <t>1402,413*1,8 'Přepočtené koeficientem množství</t>
  </si>
  <si>
    <t>"příprava plochy pro osazení propustku a provedení dlažby - urovnání a zhutnění ploch ; š. x dl." 30*6,5+6,03+48,4</t>
  </si>
  <si>
    <t>212341111</t>
  </si>
  <si>
    <t>Obetonování drenážních trub mezerovitým betonem</t>
  </si>
  <si>
    <t>-170460820</t>
  </si>
  <si>
    <t>https://podminky.urs.cz/item/CS_URS_2023_02/212341111</t>
  </si>
  <si>
    <t>"Drenážní trubka DN 150mm (do 160mm) vč. rezervy 10% na vyvedení"</t>
  </si>
  <si>
    <t>"Odvodnění propustku na rubu rámu - obetonování ; plocha z PŘ" 25,6*0,112</t>
  </si>
  <si>
    <t>212792212</t>
  </si>
  <si>
    <t>Odvodnění mostní opěry - drenážní flexibilní plastové potrubí DN 160</t>
  </si>
  <si>
    <t>-1731624725</t>
  </si>
  <si>
    <t>Odvodnění mostní opěry z plastových trub drenážní potrubí flexibilní DN 160</t>
  </si>
  <si>
    <t>https://podminky.urs.cz/item/CS_URS_2023_02/212792212</t>
  </si>
  <si>
    <t>"Odvodnění propustku na rubu rámu" 2*25,6*1,1</t>
  </si>
  <si>
    <t>273321117</t>
  </si>
  <si>
    <t>Základové desky mostních konstrukcí ze ŽB C 25/30</t>
  </si>
  <si>
    <t>-465140374</t>
  </si>
  <si>
    <t>Základové konstrukce z betonu železového desky ve výkopu nebo na hlavách pilot C 25/30</t>
  </si>
  <si>
    <t>https://podminky.urs.cz/item/CS_URS_2023_02/273321117</t>
  </si>
  <si>
    <t>"ŽLB ŽLB monolitická deska, beton C25/30 XA1 - tl.250 mm, vyztužená kari sítí 100x100/6x6" 3,9*24,0*0,25</t>
  </si>
  <si>
    <t>273354111</t>
  </si>
  <si>
    <t>Bednění základových desek - zřízení</t>
  </si>
  <si>
    <t>-1116192229</t>
  </si>
  <si>
    <t>Bednění základových konstrukcí desek zřízení</t>
  </si>
  <si>
    <t>https://podminky.urs.cz/item/CS_URS_2023_02/273354111</t>
  </si>
  <si>
    <t>"ŽLB ŽLB monolitická deska, beton C25/30 XA1 - tl.250 mm - bednění boku" 2*24,0*0,25</t>
  </si>
  <si>
    <t>273354211</t>
  </si>
  <si>
    <t>Bednění základových desek - odstranění</t>
  </si>
  <si>
    <t>1339574858</t>
  </si>
  <si>
    <t>Bednění základových konstrukcí desek odstranění bednění</t>
  </si>
  <si>
    <t>https://podminky.urs.cz/item/CS_URS_2023_02/273354211</t>
  </si>
  <si>
    <t>273361412</t>
  </si>
  <si>
    <t>Výztuž základových desek ze svařovaných sítí přes 3,5 do 6 kg/m2</t>
  </si>
  <si>
    <t>1132786662</t>
  </si>
  <si>
    <t>Výztuž základových konstrukcí desek ze svařovaných sítí, hmotnosti přes 3,5 do 6 kg/m2</t>
  </si>
  <si>
    <t>https://podminky.urs.cz/item/CS_URS_2023_02/273361412</t>
  </si>
  <si>
    <t>"ŽLB ŽLB monolitická deska, beton C25/30 XA1 - tl.250 mm - 2x kari sítě 100x100/6x6" 3,9*24,0*4,44/1000*2*1,15</t>
  </si>
  <si>
    <t>274321191</t>
  </si>
  <si>
    <t>Příplatek k základovým pasům, prahům a věncům mostních konstrukcí ze ŽB za betonáž malého rozsahu do 25 m3</t>
  </si>
  <si>
    <t>-1318341451</t>
  </si>
  <si>
    <t>Základové konstrukce z betonu železového Příplatek k cenám za betonáž malého rozsahu do 25 m3</t>
  </si>
  <si>
    <t>https://podminky.urs.cz/item/CS_URS_2023_02/274321191</t>
  </si>
  <si>
    <t>"Betonový základ C25/30-XF3, XA1 (2x) ; dl. x v. x  š." 2*2*0,8*3,2</t>
  </si>
  <si>
    <t>"Betonový základ C25/30-XF3 (2x)" 10,4*0,8*2</t>
  </si>
  <si>
    <t>Svislé a kompletní konstrukce</t>
  </si>
  <si>
    <t>358325115</t>
  </si>
  <si>
    <t>Bourání stoky kompletní nebo vybourání otvorů z železobetonu plochy přes 4 m2</t>
  </si>
  <si>
    <t>-1002275015</t>
  </si>
  <si>
    <t>Bourání stoky kompletní nebo vybourání otvorů průřezové plochy přes 4 m2 ve stokách ze zdiva z železobetonu</t>
  </si>
  <si>
    <t>https://podminky.urs.cz/item/CS_URS_2023_02/358325115</t>
  </si>
  <si>
    <t>"Vybourání stávajícího rámového propustku ; délka ze situace x předp. průřez (vč. podkladních betonů a obetonování)" 23,5*2,55</t>
  </si>
  <si>
    <t>389121112</t>
  </si>
  <si>
    <t>Osazení dílců rámové konstrukce propustků a podchodů hmotnosti do 10 t</t>
  </si>
  <si>
    <t>-1205322278</t>
  </si>
  <si>
    <t>Osazení dílců rámové konstrukce propustků a podchodů hmotnosti jednotlivě přes 5 do 10 t</t>
  </si>
  <si>
    <t>https://podminky.urs.cz/item/CS_URS_2023_02/389121112</t>
  </si>
  <si>
    <t>Poznámka k položce:
vč. případných výplní spar, zmonolitnění, dle pokynů výrobce ; podkladní deska a vyrovnánací beton na rámu vykázány zvlášť</t>
  </si>
  <si>
    <t>"Železobetonové prefabrikované rámy 2000/1500 typu IZM" 24</t>
  </si>
  <si>
    <t>59383452</t>
  </si>
  <si>
    <t>propust rámová 1,00x1,50x2,00m</t>
  </si>
  <si>
    <t>1933920855</t>
  </si>
  <si>
    <t>389121113</t>
  </si>
  <si>
    <t>Osazení dílců rámové konstrukce propustků a podchodů hmotnosti do 25 t</t>
  </si>
  <si>
    <t>1738768330</t>
  </si>
  <si>
    <t>Osazení dílců rámové konstrukce propustků a podchodů hmotnosti jednotlivě přes 10 do 25 t</t>
  </si>
  <si>
    <t>https://podminky.urs.cz/item/CS_URS_2023_02/389121113</t>
  </si>
  <si>
    <t>"Železobetonové prefabrikované rámy 2000/1500 typu IZM - vtok a výtok" 2</t>
  </si>
  <si>
    <t>59383440-1</t>
  </si>
  <si>
    <t>propust rámová vtokový / výtokový kus pro propust 1,50x2,00m</t>
  </si>
  <si>
    <t>-2008074850</t>
  </si>
  <si>
    <t>451573111</t>
  </si>
  <si>
    <t>Lože pod potrubí otevřený výkop ze štěrkopísku</t>
  </si>
  <si>
    <t>1977700467</t>
  </si>
  <si>
    <t>Lože pod potrubí, stoky a drobné objekty v otevřeném výkopu z písku a štěrkopísku do 63 mm</t>
  </si>
  <si>
    <t>https://podminky.urs.cz/item/CS_URS_2023_02/451573111</t>
  </si>
  <si>
    <t>"ŠP podsyp tl. 100 mm, vč. rezervy na příp. nerovnost podkladu 10%"</t>
  </si>
  <si>
    <t>"Pod základem (2x) ; tl. x dl. x š." 2,0*3,9*0,1*2*1,1</t>
  </si>
  <si>
    <t>"Pod propustkem ; tl. x dl. x š." 24*3,9*0,1*1,1</t>
  </si>
  <si>
    <t>"Podkladní beton C12/15-X0 (suchý) tl. 300 mm, vč. rezervy na příp. nerovnost podkladu 5%"</t>
  </si>
  <si>
    <t>"Pod základem (2x) ; tl. x dl. x š." 2,0*3,9*0,3*2*1,05</t>
  </si>
  <si>
    <t>"Pod propustkem ; tl. x dl. x š." 24*3,9*0,3*1,05</t>
  </si>
  <si>
    <t>"Pod kamennou dlažbou ; plocha ze situace, vč. odláždění čel x tl." (6,03+48,4)*0,15*1,1</t>
  </si>
  <si>
    <t>452313131</t>
  </si>
  <si>
    <t>Podkladní bloky z betonu prostého bez zvýšených nároků na prostředí tř. C 12/15 otevřený výkop</t>
  </si>
  <si>
    <t>-168159188</t>
  </si>
  <si>
    <t>Podkladní a zajišťovací konstrukce z betonu prostého v otevřeném výkopu bez zvýšených nároků na prostředí bloky pro potrubí z betonu tř. C 12/15</t>
  </si>
  <si>
    <t>https://podminky.urs.cz/item/CS_URS_2023_02/452313131</t>
  </si>
  <si>
    <t>"Podkladní beton C12/15-X0 š. 0,4m"</t>
  </si>
  <si>
    <t>"Pod drenáží ; délka x průřez" 25,6*0,786</t>
  </si>
  <si>
    <t>452353101</t>
  </si>
  <si>
    <t>Bednění podkladních bloků otevřený výkop</t>
  </si>
  <si>
    <t>410916491</t>
  </si>
  <si>
    <t>Bednění podkladních a zajišťovacích konstrukcí v otevřeném výkopu bloků pro potrubí</t>
  </si>
  <si>
    <t>https://podminky.urs.cz/item/CS_URS_2023_02/452353101</t>
  </si>
  <si>
    <t>"Pod drenáží ; délka x prům. výška" 2*25,6*1,1</t>
  </si>
  <si>
    <t>457311118</t>
  </si>
  <si>
    <t>Vyrovnávací nebo spádový beton C 30/37 včetně úpravy povrchu</t>
  </si>
  <si>
    <t>-1354425720</t>
  </si>
  <si>
    <t>Vyrovnávací nebo spádový beton včetně úpravy povrchu C 30/37</t>
  </si>
  <si>
    <t>https://podminky.urs.cz/item/CS_URS_2023_02/457311118</t>
  </si>
  <si>
    <t>"Vyrovnávací spádovaný beton C30/37-XF2 - prům. tl.250 mm, vyztužený kari sítí 100x100/6x6" 2,4*24*0,25</t>
  </si>
  <si>
    <t>423352131</t>
  </si>
  <si>
    <t>Bednění boku mostovky výšky do 350 mm - zřízení</t>
  </si>
  <si>
    <t>-1155998161</t>
  </si>
  <si>
    <t>Bednění trámové a komorové konstrukce boku mostovky výšky do 350 mm zřízení</t>
  </si>
  <si>
    <t>https://podminky.urs.cz/item/CS_URS_2023_02/423352131</t>
  </si>
  <si>
    <t>"Vyrovnávací spádovaný beton C30/37-XF2 - prům. tl.250 mm - bednění boku" 2*24*0,2</t>
  </si>
  <si>
    <t>423352231</t>
  </si>
  <si>
    <t>Bednění boku mostovky výšky do 350 mm - odstranění</t>
  </si>
  <si>
    <t>1892104856</t>
  </si>
  <si>
    <t>Bednění trámové a komorové konstrukce boku mostovky výšky do 350 mm odstranění</t>
  </si>
  <si>
    <t>https://podminky.urs.cz/item/CS_URS_2023_02/423352231</t>
  </si>
  <si>
    <t>421361412</t>
  </si>
  <si>
    <t>Výztuž mostních desek ze svařovaných sítí nad 4 kg/m2</t>
  </si>
  <si>
    <t>-1169921203</t>
  </si>
  <si>
    <t>Výztuž deskových konstrukcí ze svařovaných sítí přes 4 kg/m2</t>
  </si>
  <si>
    <t>https://podminky.urs.cz/item/CS_URS_2023_02/421361412</t>
  </si>
  <si>
    <t>"Vyrovnávací spádovaný beton C30/37-XF2 - prům. tl.250 mm - kari síěí 100x100/6x6" 2,4*24*0,25*4,4/1000*1,15</t>
  </si>
  <si>
    <t>458591111</t>
  </si>
  <si>
    <t>Zřízení výplně těsnící vrstvy za opěrou z jílu</t>
  </si>
  <si>
    <t>821609823</t>
  </si>
  <si>
    <t>Zřízení výplně těsnící vrstvy za opěrou z jílu</t>
  </si>
  <si>
    <t>https://podminky.urs.cz/item/CS_URS_2023_02/458591111</t>
  </si>
  <si>
    <t>"Jílové těsnění ; plocha x délka" 0,99*24,0</t>
  </si>
  <si>
    <t>58125110</t>
  </si>
  <si>
    <t>jíl surový kusový</t>
  </si>
  <si>
    <t>-302337262</t>
  </si>
  <si>
    <t>23,76*2,142 'Přepočtené koeficientem množství</t>
  </si>
  <si>
    <t>"Betonový práh C25/30-XF3 (předp. betonáže do rýhy); dl. x v. x  š." 0,6*0,3*6*2</t>
  </si>
  <si>
    <t>465511421</t>
  </si>
  <si>
    <t>Dlažba z lomového kamene na sucho s vyplněním spár maltou a vyspárováním pl přes 20 m2 tl 200 mm</t>
  </si>
  <si>
    <t>Dlažba z lomového kamene upraveného vodorovná nebo plocha ve sklonu do 1:2 s dodáním hmot na sucho, s vyplněním spár a s vyspárováním cementovou maltou v ploše přes 20 m2, tl. 200 mm</t>
  </si>
  <si>
    <t>https://podminky.urs.cz/item/CS_URS_2023_02/465511421</t>
  </si>
  <si>
    <t>"Kamenná dlažba na vtoku a výtoku tl. 200 mm ; plocha ze situace, vč. odláždění čel" 6,03+48,4</t>
  </si>
  <si>
    <t>-306982370</t>
  </si>
  <si>
    <t>"Skladba vozovky A" 190,0*1,15</t>
  </si>
  <si>
    <t>"Rezerva na provedení zazubení výkopu" 50*1,15</t>
  </si>
  <si>
    <t>-1290952894</t>
  </si>
  <si>
    <t>"Skladba vozovky A" 190,0*1,1</t>
  </si>
  <si>
    <t>"Rezerva na provedení zazubení výkopu" 50*1,1</t>
  </si>
  <si>
    <t>350228875</t>
  </si>
  <si>
    <t>"nové části stáv. svodidla po realizaci  propustku" 2*50,0</t>
  </si>
  <si>
    <t>919726124</t>
  </si>
  <si>
    <t>Geotextilie pro ochranu, separaci a filtraci netkaná měrná hm přes 500 do 800 g/m2</t>
  </si>
  <si>
    <t>1789002730</t>
  </si>
  <si>
    <t>Geotextilie netkaná pro ochranu, separaci nebo filtraci měrná hmotnost přes 500 do 800 g/m2</t>
  </si>
  <si>
    <t>https://podminky.urs.cz/item/CS_URS_2023_02/919726124</t>
  </si>
  <si>
    <t>"Geotextilie 700g/m2 ; šířka z PŘ" 5,17*26,0</t>
  </si>
  <si>
    <t>938532111</t>
  </si>
  <si>
    <t>Broušení nerovností mostovky do 2 mm</t>
  </si>
  <si>
    <t>-229124908</t>
  </si>
  <si>
    <t>Broušení betonových ploch nerovností mostovky do 2 mm</t>
  </si>
  <si>
    <t>https://podminky.urs.cz/item/CS_URS_2023_02/938532111</t>
  </si>
  <si>
    <t>"Izolace NAIP na ploše svislé i vodorovné ; šířka z PŘ - příprava plochy" 7,5*26,0</t>
  </si>
  <si>
    <t>"Vybourání kolmých čel rámového propustu ; půdorysná plocha ze situace, výška odhadnuta" 11,24*1,5</t>
  </si>
  <si>
    <t>10463400</t>
  </si>
  <si>
    <t>"rozebrání části stáv. svodidla pro realizaci  propustku" 2*50,0</t>
  </si>
  <si>
    <t>992114111</t>
  </si>
  <si>
    <t>Vodorovné přemístění mostních dílců z ŽB na vzdálenost 1000 m hmotnosti do 5 t</t>
  </si>
  <si>
    <t>1109129095</t>
  </si>
  <si>
    <t>Vodorovné přemístění mostních dílců vzdálenosti přesunu do 1 000 m do 5 t</t>
  </si>
  <si>
    <t>https://podminky.urs.cz/item/CS_URS_2023_02/992114111</t>
  </si>
  <si>
    <t>"Železobetonové prefabrikované rámy 2000/1500 typu IZM - přesun v rámci stavby" 24</t>
  </si>
  <si>
    <t>992114112</t>
  </si>
  <si>
    <t>Vodorovné přemístění mostních dílců z ŽB na vzdálenost 1000 m hmotnosti přes 5 do 10 t</t>
  </si>
  <si>
    <t>-1309594217</t>
  </si>
  <si>
    <t>Vodorovné přemístění mostních dílců vzdálenosti přesunu do 1 000 m přes 5 do 10 t</t>
  </si>
  <si>
    <t>https://podminky.urs.cz/item/CS_URS_2023_02/992114112</t>
  </si>
  <si>
    <t>"Železobetonové prefabrikované rámy 2000/1500 typu IZM - vtok a výtok - přesun v rámci stavby" 2</t>
  </si>
  <si>
    <t>-956223560</t>
  </si>
  <si>
    <t>"podkladní nezpevněné vrstvy vozovky" 96,14</t>
  </si>
  <si>
    <t>"bourané konstrukce (železobeton, beton, příp kamen - dle zastižené konstrukce)" 143,82+37,935</t>
  </si>
  <si>
    <t>-1577581242</t>
  </si>
  <si>
    <t>"rozebrání části stáv. svodidla pro realizaci  propustku" 4,2</t>
  </si>
  <si>
    <t>"bourané konstrukce (železobeton, beton, kamen - dle zastižené konstrukce)" 143,82+37,935</t>
  </si>
  <si>
    <t>752724976</t>
  </si>
  <si>
    <t>998214111</t>
  </si>
  <si>
    <t>Přesun hmot pro mosty montované z dílců ŽB nebo předpjatých v do 20 m</t>
  </si>
  <si>
    <t>-1141062394</t>
  </si>
  <si>
    <t>Přesun hmot pro mosty montované z dílců železobetonových nebo předpjatých vodorovná dopravní vzdálenost do 100 m výška mostu do 20 m</t>
  </si>
  <si>
    <t>https://podminky.urs.cz/item/CS_URS_2023_02/998214111</t>
  </si>
  <si>
    <t>PSV</t>
  </si>
  <si>
    <t>Práce a dodávky PSV</t>
  </si>
  <si>
    <t>711</t>
  </si>
  <si>
    <t>Izolace proti vodě, vlhkosti a plynům</t>
  </si>
  <si>
    <t>711142559</t>
  </si>
  <si>
    <t>Provedení izolace proti zemní vlhkosti pásy přitavením svislé NAIP</t>
  </si>
  <si>
    <t>886884705</t>
  </si>
  <si>
    <t>Provedení izolace proti zemní vlhkosti pásy přitavením NAIP na ploše svislé S</t>
  </si>
  <si>
    <t>https://podminky.urs.cz/item/CS_URS_2023_02/711142559</t>
  </si>
  <si>
    <t>"Izolace NAIP na ploše svislé i vodorovné ; šířka z PŘ" 7,5*26,0</t>
  </si>
  <si>
    <t>62853004</t>
  </si>
  <si>
    <t>pás asfaltový natavitelný modifikovaný SBS s vložkou ze skleněné tkaniny a spalitelnou PE fólií nebo jemnozrnným minerálním posypem na horním povrchu tl 4,0mm</t>
  </si>
  <si>
    <t>-1886953092</t>
  </si>
  <si>
    <t>195*1,15 'Přepočtené koeficientem množství</t>
  </si>
  <si>
    <t>998711101</t>
  </si>
  <si>
    <t>Přesun hmot tonážní pro izolace proti vodě, vlhkosti a plynům v objektech v do 6 m</t>
  </si>
  <si>
    <t>-2037146952</t>
  </si>
  <si>
    <t>Přesun hmot pro izolace proti vodě, vlhkosti a plynům stanovený z hmotnosti přesunovaného materiálu vodorovná dopravní vzdálenost do 50 m v objektech výšky do 6 m</t>
  </si>
  <si>
    <t>https://podminky.urs.cz/item/CS_URS_2023_02/998711101</t>
  </si>
  <si>
    <t>SO 103.33 - Propustek v km 62,773 (1,639 09 km)</t>
  </si>
  <si>
    <t>-1640415941</t>
  </si>
  <si>
    <t>320232035</t>
  </si>
  <si>
    <t>Oprava obkladního zdiva z cihel se zatřením spár</t>
  </si>
  <si>
    <t>432359186</t>
  </si>
  <si>
    <t>Oprava porušeného obkladního zdiva z cihel na cementovou maltu s úpravou líce, s naložením suti na dopravní prostředek nebo s odklizením na hromady do vzdálenosti 50 m se zatřením spár</t>
  </si>
  <si>
    <t>https://podminky.urs.cz/item/CS_URS_2023_02/320232035</t>
  </si>
  <si>
    <t>"Sanační práce - Oprava zděného čela propustku ; výměra odhadem" 2,0</t>
  </si>
  <si>
    <t>985131111</t>
  </si>
  <si>
    <t>Očištění ploch stěn, rubu kleneb a podlah tlakovou vodou</t>
  </si>
  <si>
    <t>-1775107709</t>
  </si>
  <si>
    <t>https://podminky.urs.cz/item/CS_URS_2023_02/985131111</t>
  </si>
  <si>
    <t>"Sanační práce - výměry odhadem, vč. přilehlých konstrukcí" 150</t>
  </si>
  <si>
    <t>985132111</t>
  </si>
  <si>
    <t>Očištění ploch líce kleneb a podhledů tlakovou vodou</t>
  </si>
  <si>
    <t>-454411794</t>
  </si>
  <si>
    <t>https://podminky.urs.cz/item/CS_URS_2023_02/985132111</t>
  </si>
  <si>
    <t>"Sanační práce - výměry odhadem" 14*2</t>
  </si>
  <si>
    <t>985139111</t>
  </si>
  <si>
    <t>Příplatek k očištění ploch za práci ve stísněném prostoru</t>
  </si>
  <si>
    <t>620048708</t>
  </si>
  <si>
    <t>Očištění ploch Příplatek k cenám za práci ve stísněném prostoru</t>
  </si>
  <si>
    <t>https://podminky.urs.cz/item/CS_URS_2023_02/985139111</t>
  </si>
  <si>
    <t>985141111</t>
  </si>
  <si>
    <t>Vyčištění trhlin a dutin ve zdivu š do 30 mm hl do 150 mm</t>
  </si>
  <si>
    <t>1926011357</t>
  </si>
  <si>
    <t>Vyčištění trhlin nebo dutin ve zdivu šířky do 30 mm, hloubky do 150 mm</t>
  </si>
  <si>
    <t>https://podminky.urs.cz/item/CS_URS_2023_02/985141111</t>
  </si>
  <si>
    <t>"Sanační práce - výměry odhadem, vč. přilehlých konstrukcí" 50</t>
  </si>
  <si>
    <t>985141911</t>
  </si>
  <si>
    <t>Příplatek k vyčištění trhlin nebo dutin za práce ve stísněném prostoru</t>
  </si>
  <si>
    <t>-2109580521</t>
  </si>
  <si>
    <t>Vyčištění trhlin nebo dutin ve zdivu Příplatek k cenám za práce ve stísněném prostoru</t>
  </si>
  <si>
    <t>https://podminky.urs.cz/item/CS_URS_2023_02/985141911</t>
  </si>
  <si>
    <t>985231111</t>
  </si>
  <si>
    <t>Spárování zdiva aktivovanou maltou spára hl do 40 mm dl do 6 m/m2</t>
  </si>
  <si>
    <t>1962731741</t>
  </si>
  <si>
    <t>Spárování zdiva hloubky do 40 mm aktivovanou maltou délky spáry na 1 m2 upravované plochy do 6 m</t>
  </si>
  <si>
    <t>https://podminky.urs.cz/item/CS_URS_2023_02/985231111</t>
  </si>
  <si>
    <t>985231191</t>
  </si>
  <si>
    <t>Příplatek ke spárování hl do 40 mm za práci ve stísněném prostoru</t>
  </si>
  <si>
    <t>2112062310</t>
  </si>
  <si>
    <t>Spárování zdiva hloubky do 40 mm aktivovanou maltou Příplatek k cenám za práci ve stísněném prostoru</t>
  </si>
  <si>
    <t>https://podminky.urs.cz/item/CS_URS_2023_02/985231191</t>
  </si>
  <si>
    <t>998212111</t>
  </si>
  <si>
    <t>Přesun hmot pro mosty zděné, monolitické betonové nebo ocelové v do 20 m</t>
  </si>
  <si>
    <t>-978928757</t>
  </si>
  <si>
    <t>Přesun hmot pro mosty zděné, betonové monolitické, spřažené ocelobetonové nebo kovové vodorovná dopravní vzdálenost do 100 m výška mostu do 20 m</t>
  </si>
  <si>
    <t>https://podminky.urs.cz/item/CS_URS_2023_02/998212111</t>
  </si>
  <si>
    <t>SO 103.34 - Propustek v km 63,237 (2,103 73 km)</t>
  </si>
  <si>
    <t>2050896259</t>
  </si>
  <si>
    <t>"Odstranění podkladu vozovky" 18,9*1,15</t>
  </si>
  <si>
    <t>-11274094</t>
  </si>
  <si>
    <t>"Odkopávky stávajícího terénu" 21,01*2,48</t>
  </si>
  <si>
    <t>"výkop rýh" 52,105</t>
  </si>
  <si>
    <t>52,105*1,8 'Přepočtené koeficientem množství</t>
  </si>
  <si>
    <t>"Zásyp základů propustku ; plocha zásypu z PR x šířka výkopu" 1,745*1,45</t>
  </si>
  <si>
    <t>"Obsyp obetonovaného potrubí ; plocha zásypu dle uložení x délka" 0,66*7,83</t>
  </si>
  <si>
    <t>7,698*2,1 'Přepočtené koeficientem množství</t>
  </si>
  <si>
    <t>"příprava plochy pro osazení propustku a provedení dlažby - urovnání a zhutnění ploch ; š. x dl." 2,48*7,83+12,0+7,1</t>
  </si>
  <si>
    <t>"Betonový základ C25/30-XF3 ; dl. x v. x  š." 2,1*0,6*2,48+2*0,5*1,45</t>
  </si>
  <si>
    <t>"Betonový základ C25/30-XF3 " 9,16*0,6+8,96*0,5</t>
  </si>
  <si>
    <t>452111121</t>
  </si>
  <si>
    <t>Osazení betonových pražců otevřený výkop pl přes 25000 do 50000 mm2</t>
  </si>
  <si>
    <t>Osazení betonových dílců pražců pod potrubí v otevřeném výkopu, průřezové plochy přes 25000 do 50000 mm2</t>
  </si>
  <si>
    <t>https://podminky.urs.cz/item/CS_URS_2023_02/452111121</t>
  </si>
  <si>
    <t>"Podkladní prahy pod trouby DN 600" 2*5</t>
  </si>
  <si>
    <t>59223734</t>
  </si>
  <si>
    <t>podkladek pod trouby betonové/ŽB DN 600-800</t>
  </si>
  <si>
    <t>"Pod základem (2x) ; tl. x dl. x š." 2,1*2,48*0,1*2*1,1</t>
  </si>
  <si>
    <t>"Pod kamennou dlažbou ; plocha ze situace x tl." (12,0+7,1)*0,15*1,1</t>
  </si>
  <si>
    <t>"Pod troubami ; dl. x š. x tl." 4,71*2,48*0,1*1,1</t>
  </si>
  <si>
    <t>"Pod troubami ; plocha z řezu x šířka" 0,76*2,48</t>
  </si>
  <si>
    <t>"Betonový práh C25/30-XF3 (předp. betonáže do rýhy); dl. x v. x  š." 0,6*0,3*2,48</t>
  </si>
  <si>
    <t>"Kamenná dlažba na vtoku a výtoku tl. 200 mm (jednotlivě do 20m2) ; plocha ze situace, vč. odláždění čel" 12,0+7,1</t>
  </si>
  <si>
    <t>416264075</t>
  </si>
  <si>
    <t>"Skladba vozovky A" 18,9*1,15</t>
  </si>
  <si>
    <t>-1496414698</t>
  </si>
  <si>
    <t>"Skladba vozovky A" 18,9*1,1</t>
  </si>
  <si>
    <t>919521140</t>
  </si>
  <si>
    <t>Zřízení silničního propustku z trub betonových nebo ŽB DN 600</t>
  </si>
  <si>
    <t>Zřízení silničního propustku z trub betonových nebo železobetonových DN 600 mm</t>
  </si>
  <si>
    <t>https://podminky.urs.cz/item/CS_URS_2023_02/919521140</t>
  </si>
  <si>
    <t>Poznámka k položce:
podkladní beton vykázán zvlášť ;
Součástí položky je seříznutí potrubí na vtoku a výtoku se zapravením hrany řezu a likvidací odpadu, příp. dodávka prefa sešikmených kusů.
Zahrnuje i napojení na stávající potrubí.</t>
  </si>
  <si>
    <t>"Železobetonové trouby hrdlové DN 600 dl. 2,5m" 2*7,3</t>
  </si>
  <si>
    <t>59222001</t>
  </si>
  <si>
    <t>trouba ŽB hrdlová DN 600</t>
  </si>
  <si>
    <t>14,6*1,01 'Přepočtené koeficientem množství</t>
  </si>
  <si>
    <t>"Obetonování trub betonem C20/25 XF3 ; plocha obetonávky dle uložení x délka" 0,93*7,83</t>
  </si>
  <si>
    <t>938902422</t>
  </si>
  <si>
    <t>Čištění propustků strojně tlakovou vodou D přes 500 do 1000 mm při tl nánosu přes 25 do 50% DN</t>
  </si>
  <si>
    <t>-1978513058</t>
  </si>
  <si>
    <t>Čištění propustků s odstraněním travnatého porostu nebo nánosu, s naložením na dopravní prostředek nebo s přemístěním na hromady na vzdálenost do 20 m strojně tlakovou vodou tloušťky nánosu přes 25 do 50% průměru propustku přes 500 do 1000 mm</t>
  </si>
  <si>
    <t>https://podminky.urs.cz/item/CS_URS_2023_02/938902422</t>
  </si>
  <si>
    <t>"Železobetonové trouby hrdlové DN 600 - pročištění stávající potrubí" 2*7,5</t>
  </si>
  <si>
    <t>966008113</t>
  </si>
  <si>
    <t>Bourání trubního propustku DN přes 500 do 800</t>
  </si>
  <si>
    <t>Bourání trubního propustku s odklizením a uložením vybouraného materiálu na skládku na vzdálenost do 3 m nebo s naložením na dopravní prostředek z trub betonových nebo železobetonových DN přes 500 do 800 mm</t>
  </si>
  <si>
    <t>https://podminky.urs.cz/item/CS_URS_2023_02/966008113</t>
  </si>
  <si>
    <t>"Vybourání stávající betonové trouby ; délka ze situace" 10,5</t>
  </si>
  <si>
    <t>966008311</t>
  </si>
  <si>
    <t>Bourání čela trubního propustku z betonu železového</t>
  </si>
  <si>
    <t>Bourání trubního propustku s odklizením a uložením vybouraného materiálu na skládku na vzdálenost do 3 m nebo s naložením na dopravní prostředek čela z betonu železového</t>
  </si>
  <si>
    <t>https://podminky.urs.cz/item/CS_URS_2023_02/966008311</t>
  </si>
  <si>
    <t>"Vybourání kolmých čel ; půdorysná plocha ze situace, výška odhadnuta" 4,38*1,5</t>
  </si>
  <si>
    <t>819510610</t>
  </si>
  <si>
    <t>"odpad po vyčištění potrubí (zemina)" 1,935</t>
  </si>
  <si>
    <t>"podkladní nezpevněné vrstvy vozovky" 9,563</t>
  </si>
  <si>
    <t>"bourané konstrukce (železobeton, beton, příp kamen - dle zastižené konstrukce)" 37,346</t>
  </si>
  <si>
    <t>1592149144</t>
  </si>
  <si>
    <t>SO 103.35 - Propustek v km 63,853 (2,719 23 km)</t>
  </si>
  <si>
    <t>1630328590</t>
  </si>
  <si>
    <t>"Odstranění podkladu vozovky" 28,8*1,15</t>
  </si>
  <si>
    <t>1338217614</t>
  </si>
  <si>
    <t>132251252</t>
  </si>
  <si>
    <t>Hloubení rýh nezapažených š do 2000 mm v hornině třídy těžitelnosti I skupiny 3 objem do 50 m3 strojně</t>
  </si>
  <si>
    <t>Hloubení nezapažených rýh šířky přes 800 do 2 000 mm strojně s urovnáním dna do předepsaného profilu a spádu v hornině třídy těžitelnosti I skupiny 3 přes 20 do 50 m3</t>
  </si>
  <si>
    <t>https://podminky.urs.cz/item/CS_URS_2023_02/132251252</t>
  </si>
  <si>
    <t>"Odkopávky stávajícího terénu" 12,83*2,48</t>
  </si>
  <si>
    <t>"výkop rýh" 31,818</t>
  </si>
  <si>
    <t>31,818*1,8 'Přepočtené koeficientem množství</t>
  </si>
  <si>
    <t>"Zásyp základů propustku ; plocha zásypu z PR x šířka výkopu" 1,0*2,48</t>
  </si>
  <si>
    <t>"Obsyp obetonovaného potrubí ; plocha zásypu dle uložení x délka" 0,66*6,09</t>
  </si>
  <si>
    <t>6,499*2,1 'Přepočtené koeficientem množství</t>
  </si>
  <si>
    <t>"příprava plochy pro osazení propustku a provedení dlažby - urovnání a zhutnění ploch ; š. x dl." 2,48*3+19,9+10,0</t>
  </si>
  <si>
    <t>"Betonový základ C25/30-XF3 ; dl. x v. x  š." 2,48*0,48*(1,75+2)</t>
  </si>
  <si>
    <t>"Betonový základ C25/30-XF3 " 0,48*(8,46+8,96)</t>
  </si>
  <si>
    <t>"Podkladní prahy pod trouby DN 600" 2*2</t>
  </si>
  <si>
    <t>"Pod základem (2x) ; tl. x dl. x š." 4,35*2,48*0,1*2*1,1</t>
  </si>
  <si>
    <t>"Pod kamennou dlažbou ; plocha ze situace x tl." (19,9+10,0)*0,15*1,1</t>
  </si>
  <si>
    <t>"Pod troubami ; dl. x š. x tl." 3*2,48*0,1*1,1</t>
  </si>
  <si>
    <t>"Pod troubami ; plocha z řezu x šířka" 0,51*2,48</t>
  </si>
  <si>
    <t>"Kamenná dlažba na vtoku a výtoku tl. 200 mm (jednotlivě do 20m2) ; plocha ze situace, vč. odláždění čel" 19,9+10,0</t>
  </si>
  <si>
    <t>-464861553</t>
  </si>
  <si>
    <t>"Skladba vozovky A" 28,8*1,15</t>
  </si>
  <si>
    <t>-1324402745</t>
  </si>
  <si>
    <t>"Skladba vozovky A" 28,8*1,1</t>
  </si>
  <si>
    <t>"Železobetonové trouby hrdlové DN 600 dl. 2,5m" 2*7,8</t>
  </si>
  <si>
    <t>15,6*1,01 'Přepočtené koeficientem množství</t>
  </si>
  <si>
    <t>"Obetonování trub betonem C20/25 XF3 ; plocha obetonávky dle uložení x délka" 0,93*6,09</t>
  </si>
  <si>
    <t>919794441-1</t>
  </si>
  <si>
    <t>Oprava vtokové jímky</t>
  </si>
  <si>
    <t>1594977530</t>
  </si>
  <si>
    <t>"Sanace"</t>
  </si>
  <si>
    <t>"Kompletní rekonstrukce vtokové jímky" 1</t>
  </si>
  <si>
    <t>"Železobetonové trouby hrdlové DN 600 - pročištění stávající potrubí" 2*12,5</t>
  </si>
  <si>
    <t>"Vybourání stávající betonové trouby ; délka ze situace" 4,86</t>
  </si>
  <si>
    <t>"Vybourání kolmých čel ; půdorysná plocha ze situace, výška odhadnuta" 3,58*1,5</t>
  </si>
  <si>
    <t>-677085327</t>
  </si>
  <si>
    <t>"odpad po vyčištění potrubí (zemina)" 3,225</t>
  </si>
  <si>
    <t>"podkladní nezpevněné vrstvy vozovky" 14,573</t>
  </si>
  <si>
    <t>"bourané konstrukce (železobeton, beton, příp kamen - dle zastižené konstrukce)" 22,875</t>
  </si>
  <si>
    <t>-2072360868</t>
  </si>
  <si>
    <t>SO 103.36 - Propustek v km 63,923 (2,789 56 km)</t>
  </si>
  <si>
    <t xml:space="preserve">    767 - Konstrukce zámečnické</t>
  </si>
  <si>
    <t>742696162</t>
  </si>
  <si>
    <t>"Odstranění podkladu vozovky" 23,7*1,15</t>
  </si>
  <si>
    <t>922201008</t>
  </si>
  <si>
    <t>132251251</t>
  </si>
  <si>
    <t>Hloubení rýh nezapažených š do 2000 mm v hornině třídy těžitelnosti I skupiny 3 objem do 20 m3 strojně</t>
  </si>
  <si>
    <t>Hloubení nezapažených rýh šířky přes 800 do 2 000 mm strojně s urovnáním dna do předepsaného profilu a spádu v hornině třídy těžitelnosti I skupiny 3 do 20 m3</t>
  </si>
  <si>
    <t>https://podminky.urs.cz/item/CS_URS_2023_02/132251251</t>
  </si>
  <si>
    <t>"Odkopávky stávajícího terénu" 7,5*2,5</t>
  </si>
  <si>
    <t>"výkop rýh" 18,75</t>
  </si>
  <si>
    <t>18,75*1,8 'Přepočtené koeficientem množství</t>
  </si>
  <si>
    <t>"Zásyp základů propustku ; plocha zásypu z PR x šířka výkopu" 3,2*2,5</t>
  </si>
  <si>
    <t>"Obsyp obetonovaného potrubí ; plocha zásypu dle uložení x délka" 0,66*2,0</t>
  </si>
  <si>
    <t>9,32*2,1 'Přepočtené koeficientem množství</t>
  </si>
  <si>
    <t>"příprava plochy pro osazení propustku a provedení dlažby - urovnání a zhutnění ploch ; š. x dl." 2*2,5+23,0+30,0</t>
  </si>
  <si>
    <t>"Betonový základ C25/30-XF3 ; dl. x v. x  š." 0,6*0,6*2,4</t>
  </si>
  <si>
    <t>"Betonový základ C25/30-XF3 " 0,6*6,0</t>
  </si>
  <si>
    <t>452111131</t>
  </si>
  <si>
    <t>Osazení betonových pražců otevřený výkop pl přes 50000 do 75000 mm2</t>
  </si>
  <si>
    <t>Osazení betonových dílců pražců pod potrubí v otevřeném výkopu, průřezové plochy přes 50000 do 75000 mm2</t>
  </si>
  <si>
    <t>https://podminky.urs.cz/item/CS_URS_2023_02/452111131</t>
  </si>
  <si>
    <t>"Podkladní prahy pod trouby DN 1200" 2</t>
  </si>
  <si>
    <t>59223735</t>
  </si>
  <si>
    <t>podkladek pod trouby betonové/ŽB DN 1000-1200</t>
  </si>
  <si>
    <t>"Podkladní beton C12/15-X0 tl. 150 mm, vč. rezervy na příp. nerovnost podkladu 10%"</t>
  </si>
  <si>
    <t>"Pod základem a jímkou ; tl. x dl. x š." 0,15*2,8*3,1*1,1</t>
  </si>
  <si>
    <t>"Pod kamennou dlažbou ; plocha ze situace x tl." (23,0+30,0)*0,15*1,1</t>
  </si>
  <si>
    <t>"Pod troubami ; dl. x š. x tl." 2,0*2,5*0,1*1,1</t>
  </si>
  <si>
    <t>"Pod troubami ; plocha z řezu x šířka" 0,65*2,5</t>
  </si>
  <si>
    <t>"Kamenná dlažba na vtoku a výtoku tl. 200 mm ; plocha ze situace, vč. odláždění čel" 23,0+30,0</t>
  </si>
  <si>
    <t>-1635297094</t>
  </si>
  <si>
    <t>"Skladba vozovky A" 23,7*1,15</t>
  </si>
  <si>
    <t>-583088384</t>
  </si>
  <si>
    <t>"Skladba vozovky A" 23,7*1,1</t>
  </si>
  <si>
    <t>919413221</t>
  </si>
  <si>
    <t>Vtoková jímka z betonu prostého se zvýšenými nároky na prostředí pro propustek z trub do DN 900 až 1500</t>
  </si>
  <si>
    <t>1534616729</t>
  </si>
  <si>
    <t>Vtoková jímka propustku z betonu prostého se zvýšenými nároky na prostředí tř. C 25/30, propustku z trub DN 900 až 1500 mm</t>
  </si>
  <si>
    <t>https://podminky.urs.cz/item/CS_URS_2023_02/919413221</t>
  </si>
  <si>
    <t>"Monolitická horská vpusť 2,7x1,8m na DN 1200" 1</t>
  </si>
  <si>
    <t>919521210</t>
  </si>
  <si>
    <t>Zřízení silničního propustku z trub betonových nebo ŽB DN 1200</t>
  </si>
  <si>
    <t>Zřízení silničního propustku z trub betonových nebo železobetonových DN 1200 mm</t>
  </si>
  <si>
    <t>https://podminky.urs.cz/item/CS_URS_2023_02/919521210</t>
  </si>
  <si>
    <t>"Železobetonové trouby hrdlové DN 1200 dl. 2,0m" 2,0</t>
  </si>
  <si>
    <t>59222004</t>
  </si>
  <si>
    <t>trouba ŽB hrdlová DN 1200</t>
  </si>
  <si>
    <t>2*1,01 'Přepočtené koeficientem množství</t>
  </si>
  <si>
    <t>"Obetonování trub betonem C20/25 XF3 ; plocha obetonávky dle uložení x délka" 0,93*2,0</t>
  </si>
  <si>
    <t>938902423</t>
  </si>
  <si>
    <t>Čištění propustků strojně tlakovou vodou D přes 1000 do 1500 mm při tl nánosu přes 25 do 50% DN</t>
  </si>
  <si>
    <t>Čištění propustků s odstraněním travnatého porostu nebo nánosu, s naložením na dopravní prostředek nebo s přemístěním na hromady na vzdálenost do 20 m strojně tlakovou vodou tloušťky nánosu přes 25 do 50% průměru propustku přes 1000 do 1500 mm</t>
  </si>
  <si>
    <t>https://podminky.urs.cz/item/CS_URS_2023_02/938902423</t>
  </si>
  <si>
    <t>"Železobetonové trouby hrdlové DN 1200 - pročištění stávající potrubí" 13,5</t>
  </si>
  <si>
    <t>966008114</t>
  </si>
  <si>
    <t>Bourání trubního propustku DN přes 800 do 1200</t>
  </si>
  <si>
    <t>Bourání trubního propustku s odklizením a uložením vybouraného materiálu na skládku na vzdálenost do 3 m nebo s naložením na dopravní prostředek z trub betonových nebo železobetonových DN přes 800 do 1200 mm</t>
  </si>
  <si>
    <t>https://podminky.urs.cz/item/CS_URS_2023_02/966008114</t>
  </si>
  <si>
    <t>"Vybourání stávající betonové trouby ; délka ze situace" 2,0</t>
  </si>
  <si>
    <t>"Vybourání kolmých čel ; půdorysná plocha ze situace, výška odhadnuta" 3,5*1,5</t>
  </si>
  <si>
    <t>"Vybourání stávajícívpusti 1400 x 1100mm, kubatura odhadnuta" 2,8</t>
  </si>
  <si>
    <t>"odpad po vyčištění potrubí (zemina)" 2,619</t>
  </si>
  <si>
    <t>"podkladní nezpevněné vrstvy vozovky" 11,992</t>
  </si>
  <si>
    <t>"bourané konstrukce (železobeton, beton, příp kamen - dle zastižené konstrukce)" 25,44</t>
  </si>
  <si>
    <t>767</t>
  </si>
  <si>
    <t>Konstrukce zámečnické</t>
  </si>
  <si>
    <t>767995113</t>
  </si>
  <si>
    <t>Montáž atypických zámečnických konstrukcí hm přes 10 do 20 kg</t>
  </si>
  <si>
    <t>739928223</t>
  </si>
  <si>
    <t>Montáž ostatních atypických zámečnických konstrukcí hmotnosti přes 10 do 20 kg</t>
  </si>
  <si>
    <t>https://podminky.urs.cz/item/CS_URS_2023_02/767995113</t>
  </si>
  <si>
    <t>"Monolitická horská vpusť - mříž 2x 1,8 m2 vč. rámu" 2*20</t>
  </si>
  <si>
    <t>59224450-1</t>
  </si>
  <si>
    <t>mříž pro horskou vpusť 1200x1500mm včetně rámu</t>
  </si>
  <si>
    <t>-1144266709</t>
  </si>
  <si>
    <t>998767101</t>
  </si>
  <si>
    <t>Přesun hmot tonážní pro zámečnické konstrukce v objektech v do 6 m</t>
  </si>
  <si>
    <t>1195918264</t>
  </si>
  <si>
    <t>Přesun hmot pro zámečnické konstrukce stanovený z hmotnosti přesunovaného materiálu vodorovná dopravní vzdálenost do 50 m v objektech výšky do 6 m</t>
  </si>
  <si>
    <t>https://podminky.urs.cz/item/CS_URS_2023_02/998767101</t>
  </si>
  <si>
    <t>SO 103.37 - Propustek v km 64,392 (3,257 80 km)</t>
  </si>
  <si>
    <t>1655069316</t>
  </si>
  <si>
    <t>"Odstranění podkladu vozovky" 18,0*1,15</t>
  </si>
  <si>
    <t>510243254</t>
  </si>
  <si>
    <t>"Odkopávky stávajícího terénu" (28,53+0,95+5,16)*2,35</t>
  </si>
  <si>
    <t>"výkop rýh" 81,404</t>
  </si>
  <si>
    <t>81,404*1,8 'Přepočtené koeficientem množství</t>
  </si>
  <si>
    <t>"Zásyp základů propustku ; plocha zásypu z PR x šířka výkopu" 3,2*3,0</t>
  </si>
  <si>
    <t>"Obsyp obetonovaného potrubí ; plocha zásypu dle uložení x délka" 0,57*10,31</t>
  </si>
  <si>
    <t>15,477*2,1 'Přepočtené koeficientem množství</t>
  </si>
  <si>
    <t>"příprava plochy pro osazení propustku a provedení dlažby - urovnání a zhutnění ploch ; š. x dl." 2,35*13,8+11,1+18,9</t>
  </si>
  <si>
    <t>"Betonový základ C25/30-XF3 (2x) ; dl. x v. x  š." 2*0,5*2,35</t>
  </si>
  <si>
    <t>"Betonový základ C25/30-XF3 (2x)" 8,7*0,5*2</t>
  </si>
  <si>
    <t>"Pod základem (2x) ; tl. x dl. x š." 2,2*3,0*0,1*2*1,1</t>
  </si>
  <si>
    <t>"pod vpustí" 1,5*2,7*0,1*1,1</t>
  </si>
  <si>
    <t>"Pod kamennou dlažbou ; plocha ze situace x tl." (11,1+18,9)*0,15*1,1</t>
  </si>
  <si>
    <t>"Pod troubami ; dl. x š. x tl." 9,85*3,0*0,1*1,1</t>
  </si>
  <si>
    <t>"Pod troubami ; plocha z řezu x šířka" 1,57*2,35</t>
  </si>
  <si>
    <t>"Kamenná dlažba na vtoku a výtoku tl. 200 mm (jednotlivě do 20m2) ; plocha ze situace, vč. odláždění čel" 11,1+18,9</t>
  </si>
  <si>
    <t>1917638049</t>
  </si>
  <si>
    <t>"Skladba vozovky A" 18,0*1,15</t>
  </si>
  <si>
    <t>1123812760</t>
  </si>
  <si>
    <t>"Skladba vozovky A" 18,0*1,1</t>
  </si>
  <si>
    <t>919413121</t>
  </si>
  <si>
    <t>Vtoková jímka z betonu prostého se zvýšenými nároky na prostředí pro propustek z trub do DN 800</t>
  </si>
  <si>
    <t>-1410206420</t>
  </si>
  <si>
    <t>Vtoková jímka propustku z betonu prostého se zvýšenými nároky na prostředí tř. C 25/30, propustku z trub DN do 800 mm</t>
  </si>
  <si>
    <t>https://podminky.urs.cz/item/CS_URS_2023_02/919413121</t>
  </si>
  <si>
    <t>Poznámka k položce:
vč. přepojení stávající odtokové roury</t>
  </si>
  <si>
    <t>"Monolitická horská vpusť 2,5*1,3m" 1</t>
  </si>
  <si>
    <t>"Obetonování trub betonem C20/25 XF3 ; plocha obetonávky dle uložení x délka" 0,78*6,36</t>
  </si>
  <si>
    <t>"Vybourání stávající betonové trouby ; délka ze situace" 2*10,9</t>
  </si>
  <si>
    <t>-2129803266</t>
  </si>
  <si>
    <t>"Vybourání kolmých čel ; půdorysná plocha ze situace, výška odhadnuta" 2,11*1,5</t>
  </si>
  <si>
    <t>"Vybourání stávající hydromeliorační šachty, kubatura odhadnuta" 2,5</t>
  </si>
  <si>
    <t>-1043311850</t>
  </si>
  <si>
    <t>"podkladní nezpevněné vrstvy vozovky" 9,108</t>
  </si>
  <si>
    <t>"bourané konstrukce (železobeton, beton, příp kamen - dle zastižené konstrukce)" 34,96</t>
  </si>
  <si>
    <t>"bourané konstrukce (železobeton, beton, kamen - dle zastižené konstrukce)" 34,96</t>
  </si>
  <si>
    <t>-1482351092</t>
  </si>
  <si>
    <t>1389401361</t>
  </si>
  <si>
    <t>"Monolitická horská vpusť - mříž 1,0x2,3 m2 vč. rámu" 23</t>
  </si>
  <si>
    <t>59224450-2</t>
  </si>
  <si>
    <t>mříž pro horskou vpusť 1000x2300mm včetně rámu</t>
  </si>
  <si>
    <t>-1437444971</t>
  </si>
  <si>
    <t>1962973320</t>
  </si>
  <si>
    <t>SO 103.38 - Propustek v km 64,864 (3,730 54 km)</t>
  </si>
  <si>
    <t>1062890449</t>
  </si>
  <si>
    <t>"Odstranění podkladu vozovky" 22,1*1,15</t>
  </si>
  <si>
    <t>1820351696</t>
  </si>
  <si>
    <t>"Odkopávky stávajícího terénu" 36,68*2,45</t>
  </si>
  <si>
    <t>"výkop rýh" 89,866</t>
  </si>
  <si>
    <t>89,866*1,8 'Přepočtené koeficientem množství</t>
  </si>
  <si>
    <t>"Zásyp základů propustku ; plocha zásypu z PR x šířka výkopu" 2,2*2,45</t>
  </si>
  <si>
    <t>"Obsyp obetonovaného potrubí ; plocha zásypu dle uložení x délka" 0,57*11,34</t>
  </si>
  <si>
    <t>11,854*2,1 'Přepočtené koeficientem množství</t>
  </si>
  <si>
    <t>"příprava plochy pro osazení propustku a provedení dlažby - urovnání a zhutnění ploch ; š. x dl." 2,45*15,7+28,6+16,4</t>
  </si>
  <si>
    <t>"Betonový základ C25/30-XF3 (2x) ; dl. x v. x  š." 2*2*0,5*3,0</t>
  </si>
  <si>
    <t>"Betonový základ C25/30-XF3 (2x)" 10,0*0,5*2</t>
  </si>
  <si>
    <t>"Podkladní prahy pod trouby DN 500" 2*12</t>
  </si>
  <si>
    <t>"Pod základem (2x) ; tl. x dl. x š." 2,45*3,3*0,1*2*1,1</t>
  </si>
  <si>
    <t>"Pod kamennou dlažbou ; plocha ze situace x tl." (28,6+16,4)*0,15*1,1</t>
  </si>
  <si>
    <t>"Pod troubami ; dl. x š. x tl." 11,65*2,45*0,1*1,1</t>
  </si>
  <si>
    <t>"Pod troubami ; plocha z řezu x šířka" 1,81*3,0</t>
  </si>
  <si>
    <t>"Kamenná dlažba na vtoku a výtoku tl. 200 mm (jednotlivě do 20m2) ; plocha ze situace, vč. odláždění čel" 28,6+16,4</t>
  </si>
  <si>
    <t>1148837575</t>
  </si>
  <si>
    <t>"Skladba vozovky A" 22,1*1,15</t>
  </si>
  <si>
    <t>-446180509</t>
  </si>
  <si>
    <t>"Skladba vozovky A" 22,1*1,1</t>
  </si>
  <si>
    <t>"Železobetonové trouby hrdlové DN 500 dl. 2,5m" 2*16,0</t>
  </si>
  <si>
    <t>32*1,01 'Přepočtené koeficientem množství</t>
  </si>
  <si>
    <t>"Obetonování trub betonem C20/25 XF3 ; plocha obetonávky dle uložení x délka" 0,853*15,06</t>
  </si>
  <si>
    <t>"Vybourání stávající betonové trouby ; délka ze situace" 2*12,9</t>
  </si>
  <si>
    <t>"Vybourání kolmých čel ; půdorysná plocha ze situace, výška odhadnuta" 5,01*1,5</t>
  </si>
  <si>
    <t>"Vybourání stávající vpusti 1100x1100mm, kubatura odhadnuta" 1,8</t>
  </si>
  <si>
    <t>-1874281156</t>
  </si>
  <si>
    <t>"podkladní nezpevněné vrstvy vozovky" 11,183</t>
  </si>
  <si>
    <t>"bourané konstrukce (železobeton, beton, příp kamen - dle zastižené konstrukce)" 47,64</t>
  </si>
  <si>
    <t>"bourané konstrukce (železobeton, beton, kamen - dle zastižené konstrukce)" 47,64</t>
  </si>
  <si>
    <t>-817630895</t>
  </si>
  <si>
    <t>SO 203 - Most ev.č. 605-052 _ Nezpůsobilé výdaje projektu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</si>
  <si>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 ! Položky a dílčí výměry položek vztahujících se k sanacím konstrukce mostu budou čerpány dle skutečného rozsahu, pouze po odsouhlasení objednatelem !</t>
  </si>
  <si>
    <t>HZS - Hodinové zúčtovací sazby</t>
  </si>
  <si>
    <t>VRN - Vedlejší rozpočtové náklady</t>
  </si>
  <si>
    <t xml:space="preserve">    VRN1 - Průzkumné, geodetické a projektové práce</t>
  </si>
  <si>
    <t>113154122</t>
  </si>
  <si>
    <t>Frézování živičného krytu tl 40 mm pruh š přes 0,5 do 1 m pl do 500 m2 bez překážek v trase</t>
  </si>
  <si>
    <t>-519071446</t>
  </si>
  <si>
    <t>Frézování živičného podkladu nebo krytu s naložením na dopravní prostředek plochy do 500 m2 bez překážek v trase pruhu šířky přes 0,5 m do 1 m, tloušťky vrstvy 40 mm</t>
  </si>
  <si>
    <t>https://podminky.urs.cz/item/CS_URS_2023_02/113154122</t>
  </si>
  <si>
    <t>"Přípravné a bourací práce"</t>
  </si>
  <si>
    <t>"odměřeno digitálně ze zaměření"</t>
  </si>
  <si>
    <t>"frézování vozovky tl. 40 mm na mostě ; PAU ZAS T3  - odvoz na recyklační středisko / obalovnu dle dispozic zhotovitele" 495,0</t>
  </si>
  <si>
    <t>355911914-1</t>
  </si>
  <si>
    <t>Doplnění čedičových žlábkových tvarovek</t>
  </si>
  <si>
    <t>kpl</t>
  </si>
  <si>
    <t>-987033262</t>
  </si>
  <si>
    <t>"viz kap. 5.3. Odvodnění úložných prahů"</t>
  </si>
  <si>
    <t>"Doplnění čedičových žlábkových tvarovek a Utěsnění průchodek závěrnými zídkami" 1</t>
  </si>
  <si>
    <t>380316122-1</t>
  </si>
  <si>
    <t>Jímka z betonu prostého se zvýšenými nároky na prostředí tř. C 25/30 XF3, objem 1,0M3OP</t>
  </si>
  <si>
    <t>-1899307872</t>
  </si>
  <si>
    <t>Poznámka k položce:
kompletní provedení vč. příp. podkladních konstrukcí a napojení na skluz</t>
  </si>
  <si>
    <t>"Nové konstrukce"</t>
  </si>
  <si>
    <t>"viz kap. 5.7.5. Odvodnění mostu</t>
  </si>
  <si>
    <t>"4 ks nových jímek / vývařišť - doplnění pro 2 nové i 2 stávající svody" 4</t>
  </si>
  <si>
    <t>465513157</t>
  </si>
  <si>
    <t>Dlažba svahu u opěr z upraveného lomového žulového kamene tl 200 mm do lože C 25/30 pl přes 10 m2</t>
  </si>
  <si>
    <t>-757425668</t>
  </si>
  <si>
    <t>Dlažba svahu u mostních opěr z upraveného lomového žulového kamene s vyspárováním maltou MC 25, šíře spáry 15 mm do betonového lože C 25/30 tloušťky 200 mm, plochy přes 10 m2</t>
  </si>
  <si>
    <t>https://podminky.urs.cz/item/CS_URS_2023_02/465513157</t>
  </si>
  <si>
    <t>"viz kap. 5.11.3. Úpravy okolí mostu"</t>
  </si>
  <si>
    <t>"Odláždění plochy (DL 200mm, lože 150mm C25/30 XF3) za zádržným systémem ve směru Ejpovice" 20,0</t>
  </si>
  <si>
    <t>572251122</t>
  </si>
  <si>
    <t>Vyspravení výtluků litým asfaltem MA (LA) tl přes 30 do 40 mm při vyspravované ploše přes 10% na 1 km</t>
  </si>
  <si>
    <t>1023846635</t>
  </si>
  <si>
    <t>Vyspravení výtluků materiálem na bázi asfaltu s řezáním, vysekáním, očištěním, zaplněním směsí a zhutněním litým asfaltem MA (LA) při vyspravované ploše na 1 km komunikace přes 10 % tl. přes 30 do 40 mm</t>
  </si>
  <si>
    <t>https://podminky.urs.cz/item/CS_URS_2023_02/572251122</t>
  </si>
  <si>
    <t>"Sanační práce"</t>
  </si>
  <si>
    <t>"viz kap. 5.6. Chodník"</t>
  </si>
  <si>
    <t>"Lokální opravy litým asfaltem včetně nové zálivky spár po očištění - odhad 30%" 495*0,3</t>
  </si>
  <si>
    <t>1695586109</t>
  </si>
  <si>
    <t>"obnova vozovky na mostě" 495,0</t>
  </si>
  <si>
    <t>1762436001</t>
  </si>
  <si>
    <t>628613222</t>
  </si>
  <si>
    <t>Protikorozní ochrana OK mostu II.tř.- základní a podkladní epoxidový, vrchní PU nátěr bez metalizace</t>
  </si>
  <si>
    <t>-323169588</t>
  </si>
  <si>
    <t>Protikorozní ochrana ocelových mostních konstrukcí včetně otryskání povrchu základní a podkladní epoxidový a vrchní polyuretanový nátěr bez metalizace II. třídy</t>
  </si>
  <si>
    <t>https://podminky.urs.cz/item/CS_URS_2023_02/628613222</t>
  </si>
  <si>
    <t xml:space="preserve">Poznámka k položce:
lokální opravy včetně vnitřku komorových nosníků, v téže položce oprava PKO ocelových prvků chodníku podle kap. 5.6.
Odhad opravovaných ploch 250 m2 (upřesní se na místě, vč. ruční očištění ocel.kartáči, základní nátěr a vrchní email na epoxidové nebo syntetické bázi celk. tl. cca 150 mikronů
</t>
  </si>
  <si>
    <t>"viz kap. 5.5. NK"</t>
  </si>
  <si>
    <t>"Oprava protikorozní ochrany – nátěrový systém - odhad" 250</t>
  </si>
  <si>
    <t>629993111-1</t>
  </si>
  <si>
    <t>Oprava mostních dilatačních závěrů</t>
  </si>
  <si>
    <t>-1859490773</t>
  </si>
  <si>
    <t>Poznámka k položce:
Práce podle popisu v TZ, provedení včetně výměny elastomerních prvků, opravy svarů a PKO</t>
  </si>
  <si>
    <t>"viz kap. 5.7.4. Ložiska"</t>
  </si>
  <si>
    <t>"Oprava mostních dilatačních závěrů" 1</t>
  </si>
  <si>
    <t>196254004</t>
  </si>
  <si>
    <t>"obnova vozovky na mostě - nový bezpečnostní povrch" 495,0</t>
  </si>
  <si>
    <t>911122212</t>
  </si>
  <si>
    <t>Montáž dílů ocelového zábradlí přes 50 kg při opravách mostů</t>
  </si>
  <si>
    <t>-1140199521</t>
  </si>
  <si>
    <t>Oprava částí ocelového zábradlí mostů svařovaného nebo šroubovaného montáž dílů hmotnosti přes 50 kg</t>
  </si>
  <si>
    <t>https://podminky.urs.cz/item/CS_URS_2023_02/911122212</t>
  </si>
  <si>
    <t>Poznámka k položce:
vč. vyzvednutí ze skladu</t>
  </si>
  <si>
    <t>"Pomocné práce"</t>
  </si>
  <si>
    <t>"4m pásnice svodidla na mostě - teoret. hmotnost do 80kg/kus"</t>
  </si>
  <si>
    <t>"obnova vozovky na mostě - zpětné osazení pásnic" 2*9*80,0</t>
  </si>
  <si>
    <t>935112211</t>
  </si>
  <si>
    <t>Osazení příkopového žlabu do betonu tl 100 mm z betonových tvárnic š 800 mm</t>
  </si>
  <si>
    <t>-421524103</t>
  </si>
  <si>
    <t>Osazení betonového příkopového žlabu s vyplněním a zatřením spár cementovou maltou s ložem tl. 100 mm z betonu prostého z betonových příkopových tvárnic šířky přes 500 do 800 mm</t>
  </si>
  <si>
    <t>https://podminky.urs.cz/item/CS_URS_2023_02/935112211</t>
  </si>
  <si>
    <t>"2 ks nových svodů na Rokycanské straně" 28</t>
  </si>
  <si>
    <t>59227029</t>
  </si>
  <si>
    <t>žlabovka příkopová betonová 500x680x60mm</t>
  </si>
  <si>
    <t>796066144</t>
  </si>
  <si>
    <t>28*2,02 'Přepočtené koeficientem množství</t>
  </si>
  <si>
    <t>938905311-1</t>
  </si>
  <si>
    <t>Údržba OK mostů - očistění, nátěr, namazání ložisek včetně úpravy krytu a doplnění měřítka posunu</t>
  </si>
  <si>
    <t>-1343242391</t>
  </si>
  <si>
    <t xml:space="preserve">Poznámka k položce:
Práce ve stísněných podmínkách budou prováděny ručně. Sejmutí krytů, očištění korozí zasažených částí, nový protikorozní nátěr na odmaštěný povrch (epoxidový typ), dále zpětná montáž krytů, doplnění měřítek posunů. V případě dosažitelnosti i výměna zkorodovaných šroubů (zřejmě kotevních).
</t>
  </si>
  <si>
    <t>"viz kap. 5.4. Ložiska"</t>
  </si>
  <si>
    <t>"Oprava mostních ložisek" 4</t>
  </si>
  <si>
    <t>966076111</t>
  </si>
  <si>
    <t>Odstranění pásnice ocelového svodidla</t>
  </si>
  <si>
    <t>-1462790335</t>
  </si>
  <si>
    <t>Odstranění různých konstrukcí na mostech svodidla ocelového nebo svodidlového zábradlí nebo jejich částí na mostech betonových pásnice</t>
  </si>
  <si>
    <t>https://podminky.urs.cz/item/CS_URS_2023_02/966076111</t>
  </si>
  <si>
    <t>Poznámka k položce:
vč. očištění a uskladnění</t>
  </si>
  <si>
    <t>"obnova vozovky na mostě - demontáž pásnic pro realizaci rekonstrukce" 2*9*4,0</t>
  </si>
  <si>
    <t>966077131-1</t>
  </si>
  <si>
    <t>Odstranění a zpětná montáž různých konstrukcí na mostech doplňkových ocelových konstrukcí</t>
  </si>
  <si>
    <t>-1788889886</t>
  </si>
  <si>
    <t>"Sejmutí a zpětná montáž čelních desek s výměnou zkorodovaných šroubů, Desky cca 2100x800 mm, počet šroubů cca20 x M16 vč. matic a podložek/1ks" 4</t>
  </si>
  <si>
    <t>985121123</t>
  </si>
  <si>
    <t>Tryskání degradovaného betonu stěn a rubu kleneb vodou pod tlakem přes 1250 do 2500 barů</t>
  </si>
  <si>
    <t>856049938</t>
  </si>
  <si>
    <t>Tryskání degradovaného betonu stěn, rubu kleneb a podlah vodou pod tlakem přes 1 250 do 2 500 barů</t>
  </si>
  <si>
    <t>https://podminky.urs.cz/item/CS_URS_2023_02/985121123</t>
  </si>
  <si>
    <t>"otryskání stávajících opěr a říms tlakovou vodou cca 1600bar" 65,0</t>
  </si>
  <si>
    <t>985131311</t>
  </si>
  <si>
    <t>Ruční dočištění ploch stěn, rubu kleneb a podlah ocelových kartáči</t>
  </si>
  <si>
    <t>1195047251</t>
  </si>
  <si>
    <t>Očištění ploch stěn, rubu kleneb a podlah ruční dočištění ocelovými kartáči</t>
  </si>
  <si>
    <t>https://podminky.urs.cz/item/CS_URS_2023_02/985131311</t>
  </si>
  <si>
    <t>"ruční dočištění ploch opěr a říms s úpravou pocrchu, vč. očištění obnažené výztuže" 65,0</t>
  </si>
  <si>
    <t>985311112</t>
  </si>
  <si>
    <t>Reprofilace stěn cementovou sanační maltou tl přes 10 do 20 mm</t>
  </si>
  <si>
    <t>-1533850745</t>
  </si>
  <si>
    <t>Reprofilace betonu sanačními maltami na cementové bázi ručně stěn, tloušťky přes 10 do 20 mm</t>
  </si>
  <si>
    <t>https://podminky.urs.cz/item/CS_URS_2023_02/985311112</t>
  </si>
  <si>
    <t>"ošetření odhalených degradovaných ploch opěr a říms - odhad 5%" 65,0*0,05</t>
  </si>
  <si>
    <t>985311911</t>
  </si>
  <si>
    <t>Příplatek při reprofilaci sanační maltou za práci ve stísněném prostoru</t>
  </si>
  <si>
    <t>-900912992</t>
  </si>
  <si>
    <t>Reprofilace betonu sanačními maltami na cementové bázi ručně Příplatek k cenám za práci ve stísněném prostoru</t>
  </si>
  <si>
    <t>https://podminky.urs.cz/item/CS_URS_2023_02/985311911</t>
  </si>
  <si>
    <t>985311912</t>
  </si>
  <si>
    <t>Příplatek při reprofilaci sanační maltou za plochu do 10 m2 jednotlivě</t>
  </si>
  <si>
    <t>-2047598676</t>
  </si>
  <si>
    <t>Reprofilace betonu sanačními maltami na cementové bázi ručně Příplatek k cenám za plochu do 10 m2 jednotlivě</t>
  </si>
  <si>
    <t>https://podminky.urs.cz/item/CS_URS_2023_02/985311912</t>
  </si>
  <si>
    <t>985312111</t>
  </si>
  <si>
    <t>Stěrka k vyrovnání betonových ploch stěn tl do 2 mm</t>
  </si>
  <si>
    <t>392758622</t>
  </si>
  <si>
    <t>Stěrka k vyrovnání ploch reprofilovaného betonu stěn, tloušťky do 2 mm</t>
  </si>
  <si>
    <t>https://podminky.urs.cz/item/CS_URS_2023_02/985312111</t>
  </si>
  <si>
    <t>"celoplošná stěrka ploch opěr a říms" 65,0</t>
  </si>
  <si>
    <t>985312191</t>
  </si>
  <si>
    <t>Příplatek ke stěrce pro vyrovnání betonových ploch za práci ve stísněném prostoru</t>
  </si>
  <si>
    <t>-670391197</t>
  </si>
  <si>
    <t>Stěrka k vyrovnání ploch reprofilovaného betonu Příplatek k cenám za práci ve stísněném prostoru</t>
  </si>
  <si>
    <t>https://podminky.urs.cz/item/CS_URS_2023_02/985312191</t>
  </si>
  <si>
    <t>985321111</t>
  </si>
  <si>
    <t>Ochranný nátěr výztuže na cementové bázi stěn, líce kleneb a podhledů 1 vrstva tl 1 mm</t>
  </si>
  <si>
    <t>-879982177</t>
  </si>
  <si>
    <t>Ochranný nátěr betonářské výztuže 1 vrstva tloušťky 1 mm na cementové bázi stěn, líce kleneb a podhledů</t>
  </si>
  <si>
    <t>https://podminky.urs.cz/item/CS_URS_2023_02/985321111</t>
  </si>
  <si>
    <t>"ošetření odhalené výztuže opěr a říms - odhad 5%" 65,0*0,05</t>
  </si>
  <si>
    <t>985321911</t>
  </si>
  <si>
    <t>Příplatek k cenám ochranného nátěru výztuže za práce ve stísněném prostoru</t>
  </si>
  <si>
    <t>206811872</t>
  </si>
  <si>
    <t>Ochranný nátěr betonářské výztuže Příplatek k cenám za práci ve stísněném prostoru</t>
  </si>
  <si>
    <t>https://podminky.urs.cz/item/CS_URS_2023_02/985321911</t>
  </si>
  <si>
    <t>985321912</t>
  </si>
  <si>
    <t>Příplatek k cenám ochranného nátěru výztuže za plochu do 10 m2 jednotlivě</t>
  </si>
  <si>
    <t>-2027790173</t>
  </si>
  <si>
    <t>Ochranný nátěr betonářské výztuže Příplatek k cenám za plochu do 10 m2 jednotlivě</t>
  </si>
  <si>
    <t>https://podminky.urs.cz/item/CS_URS_2023_02/985321912</t>
  </si>
  <si>
    <t>985324111</t>
  </si>
  <si>
    <t>Impregnační nátěr betonu dvojnásobný S1 (OS-A)</t>
  </si>
  <si>
    <t>-292242214</t>
  </si>
  <si>
    <t>Ochranný nátěr betonu na bázi silanu impregnační dvojnásobný S1 (OS-A)</t>
  </si>
  <si>
    <t>https://podminky.urs.cz/item/CS_URS_2023_02/985324111</t>
  </si>
  <si>
    <t>"ochranný nátěr ploch opěr a říms" 65,0</t>
  </si>
  <si>
    <t>985324911</t>
  </si>
  <si>
    <t>Příplatek k cenám ochranných nátěrů betonu za práci ve stísněném prostoru</t>
  </si>
  <si>
    <t>1398049825</t>
  </si>
  <si>
    <t>Ochranný nátěr betonu Příplatek k cenám za práci ve stísněném prostoru</t>
  </si>
  <si>
    <t>https://podminky.urs.cz/item/CS_URS_2023_02/985324911</t>
  </si>
  <si>
    <t>802404857</t>
  </si>
  <si>
    <t>"Frézovaná (dle výkazu hmotnosti suti položek frézované)" 45,54</t>
  </si>
  <si>
    <t>1564453307</t>
  </si>
  <si>
    <t>-537179536</t>
  </si>
  <si>
    <t>HZS</t>
  </si>
  <si>
    <t>Hodinové zúčtovací sazby</t>
  </si>
  <si>
    <t>HZS1452</t>
  </si>
  <si>
    <t>Hodinová zúčtovací sazba dělník údržby mostů kvalifikovaný</t>
  </si>
  <si>
    <t>512</t>
  </si>
  <si>
    <t>1444850802</t>
  </si>
  <si>
    <t>Hodinové zúčtovací sazby profesí HSV provádění konstrukcí inženýrských a dopravních staveb dělník údržby mostů kvalifikovaný</t>
  </si>
  <si>
    <t>https://podminky.urs.cz/item/CS_URS_2023_02/HZS1452</t>
  </si>
  <si>
    <t>"Práce nespecifikované - očištění odvodňovacích prvků, drobné opravy PKO jiných prvků, mýcení náletových křovin, apod. - odhad" 100</t>
  </si>
  <si>
    <t>VRN</t>
  </si>
  <si>
    <t>Vedlejší rozpočtové náklady</t>
  </si>
  <si>
    <t>VRN1</t>
  </si>
  <si>
    <t>Průzkumné, geodetické a projektové práce</t>
  </si>
  <si>
    <t>013294000</t>
  </si>
  <si>
    <t>Ostatní dokumentace</t>
  </si>
  <si>
    <t>1024</t>
  </si>
  <si>
    <t>2144545962</t>
  </si>
  <si>
    <t>https://podminky.urs.cz/item/CS_URS_2023_02/013294000</t>
  </si>
  <si>
    <t>Poznámka k položce:
Provedení hlavní mostní prohlídky</t>
  </si>
  <si>
    <t>SO 801 - Ozelenění a náhradní výsadba _ Způsobilé výdaje na hlavní aktivitu projektu</t>
  </si>
  <si>
    <t>-1450217680</t>
  </si>
  <si>
    <t>"Sejmutá kvalitnější vrstva podorničí, materiál potřebný pro ohumusování tl. 150mm (viz. SO 103)" 1211,0*0,15</t>
  </si>
  <si>
    <t>-1517379825</t>
  </si>
  <si>
    <t>-802712445</t>
  </si>
  <si>
    <t>"Ozelenění - silniční vegetace" 1211,0</t>
  </si>
  <si>
    <t>-919960455</t>
  </si>
  <si>
    <t>1211*0,025 'Přepočtené koeficientem množství</t>
  </si>
  <si>
    <t>2040244371</t>
  </si>
  <si>
    <t>-597525256</t>
  </si>
  <si>
    <t>998231311</t>
  </si>
  <si>
    <t>Přesun hmot pro sadovnické a krajinářské úpravy vodorovně do 5000 m</t>
  </si>
  <si>
    <t>-965198302</t>
  </si>
  <si>
    <t>Přesun hmot pro sadovnické a krajinářské úpravy - strojně dopravní vzdálenost do 5000 m</t>
  </si>
  <si>
    <t>https://podminky.urs.cz/item/CS_URS_2023_02/998231311</t>
  </si>
  <si>
    <t>SO 000 - Vedlejší a ostatní náklady _ Nezpůsobilé výdaje projektu</t>
  </si>
  <si>
    <t xml:space="preserve">    VRN3 - Zařízení staveniště</t>
  </si>
  <si>
    <t xml:space="preserve">    VRN4 - Inženýrská činnost</t>
  </si>
  <si>
    <t xml:space="preserve">    VRN7 - Provozní vlivy</t>
  </si>
  <si>
    <t>012103000</t>
  </si>
  <si>
    <t>Geodetické práce před výstavbou</t>
  </si>
  <si>
    <t>hm</t>
  </si>
  <si>
    <t>1243198547</t>
  </si>
  <si>
    <t>https://podminky.urs.cz/item/CS_URS_2023_02/012103000</t>
  </si>
  <si>
    <t>"dle ZÚ (km 0,000 00) - KÚ (km 3,914 09)" 39,14</t>
  </si>
  <si>
    <t>012203000</t>
  </si>
  <si>
    <t>Geodetické práce při provádění stavby</t>
  </si>
  <si>
    <t>-1425049943</t>
  </si>
  <si>
    <t>https://podminky.urs.cz/item/CS_URS_2023_02/012203000</t>
  </si>
  <si>
    <t>012303000</t>
  </si>
  <si>
    <t>Geodetické práce po výstavbě</t>
  </si>
  <si>
    <t>384070158</t>
  </si>
  <si>
    <t>https://podminky.urs.cz/item/CS_URS_2023_02/012303000</t>
  </si>
  <si>
    <t>Poznámka k položce:
vč. soutisku s katastrální mapou</t>
  </si>
  <si>
    <t>013244000</t>
  </si>
  <si>
    <t>Dokumentace pro provádění stavby</t>
  </si>
  <si>
    <t>2033469928</t>
  </si>
  <si>
    <t>https://podminky.urs.cz/item/CS_URS_2023_02/013244000</t>
  </si>
  <si>
    <t>Poznámka k položce:
RDS propustku SO 103.32.</t>
  </si>
  <si>
    <t>013254000</t>
  </si>
  <si>
    <t>Dokumentace skutečného provedení stavby</t>
  </si>
  <si>
    <t>2013878814</t>
  </si>
  <si>
    <t>https://podminky.urs.cz/item/CS_URS_2023_02/013254000</t>
  </si>
  <si>
    <t>Poznámka k položce:
v digitální a tištěné podobě dle SOD</t>
  </si>
  <si>
    <t>013274000</t>
  </si>
  <si>
    <t>Pasportizace objektu před započetím prací</t>
  </si>
  <si>
    <t>1528418929</t>
  </si>
  <si>
    <t>https://podminky.urs.cz/item/CS_URS_2023_02/013274000</t>
  </si>
  <si>
    <t>"Pasportizace stávajících objektů - inventarizační prohlídky před zahájením stavby" 1</t>
  </si>
  <si>
    <t>013284000</t>
  </si>
  <si>
    <t>Pasportizace objektu po provedení prací</t>
  </si>
  <si>
    <t>1240003718</t>
  </si>
  <si>
    <t>https://podminky.urs.cz/item/CS_URS_2023_02/013284000</t>
  </si>
  <si>
    <t>"Pasportizace stávajících objektů - inventarizační prohlídky po dokončení stavby" 1</t>
  </si>
  <si>
    <t>1116557669</t>
  </si>
  <si>
    <t>"Fotodokumentace stavby (celý průběh) vč. provedení výstupů (digitální a tištěná forma dle SOD)" 1</t>
  </si>
  <si>
    <t>VRN3</t>
  </si>
  <si>
    <t>Zařízení staveniště</t>
  </si>
  <si>
    <t>030001000</t>
  </si>
  <si>
    <t>-2077147280</t>
  </si>
  <si>
    <t>https://podminky.urs.cz/item/CS_URS_2023_02/030001000</t>
  </si>
  <si>
    <t>Poznámka k položce:
kompletní provedení ZS vč. zajištění BOZP a vč. následného uvedení ploch ZS do původního, resp. dohodnutého stavu
zabezpečení stavby, oplocení, buňky, sanita, energie</t>
  </si>
  <si>
    <t>034103000</t>
  </si>
  <si>
    <t>Oplocení staveniště</t>
  </si>
  <si>
    <t>-992862813</t>
  </si>
  <si>
    <t>https://podminky.urs.cz/item/CS_URS_2023_02/034103000</t>
  </si>
  <si>
    <t>"Oplocení a veškeré další opatření pro zajištění BOZP na stavbě" 1</t>
  </si>
  <si>
    <t>034303000</t>
  </si>
  <si>
    <t>Dopravní značení na staveništi</t>
  </si>
  <si>
    <t>139111511</t>
  </si>
  <si>
    <t>https://podminky.urs.cz/item/CS_URS_2023_02/034303000</t>
  </si>
  <si>
    <t>Poznámka k položce:
DIO bude obsahovat svislé dopravní značky: IP 22, IS 11b, IP 10a, B1, Z2 pro obě objízdné trasy.</t>
  </si>
  <si>
    <t>"Realizace DIO dle TP66 a vypracované dokumentace ; jeho zřízení, denní údržba, odstranění" 1</t>
  </si>
  <si>
    <t>034503000</t>
  </si>
  <si>
    <t>Informační tabule na staveništi</t>
  </si>
  <si>
    <t>507818319</t>
  </si>
  <si>
    <t>https://podminky.urs.cz/item/CS_URS_2023_02/034503000</t>
  </si>
  <si>
    <t>Poznámka k položce:
zahrnuje -
- 4ks cedule dle grafického návrhu SÚS
- 1ks informační tabule stavby
- 1ks pamětní desky stavby z nekorodujícího materiálu</t>
  </si>
  <si>
    <t>"Označení stavby dle standardů investora a dotačního titulu + dodání a osazení pamětní desky dle požadavku dotačního titulu" 1</t>
  </si>
  <si>
    <t>VRN4</t>
  </si>
  <si>
    <t>Inženýrská činnost</t>
  </si>
  <si>
    <t>043194000</t>
  </si>
  <si>
    <t>Ostatní zkoušky</t>
  </si>
  <si>
    <t>-762899159</t>
  </si>
  <si>
    <t>https://podminky.urs.cz/item/CS_URS_2023_02/043194000</t>
  </si>
  <si>
    <t>Poznámka k položce:
Potřebné zkoušky dle TP a ČSN, není-li zahrnuto v položkách stavby</t>
  </si>
  <si>
    <t>"Veškeré zkoušky související se stavbou dle TP a ČSN" 1</t>
  </si>
  <si>
    <t>VRN7</t>
  </si>
  <si>
    <t>Provozní vlivy</t>
  </si>
  <si>
    <t>075603000</t>
  </si>
  <si>
    <t>Jiná ochranná pásma</t>
  </si>
  <si>
    <t>-1792256523</t>
  </si>
  <si>
    <t>https://podminky.urs.cz/item/CS_URS_2023_02/075603000</t>
  </si>
  <si>
    <t>"Ochrana a zajištění inženýrských sítí" 1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</si>
  <si>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</si>
  <si>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</si>
  <si>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</si>
  <si>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</si>
  <si>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</si>
  <si>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</si>
  <si>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</si>
  <si>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</si>
  <si>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</si>
  <si>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</si>
  <si>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</si>
  <si>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</si>
  <si>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</si>
  <si>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</si>
  <si>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</si>
  <si>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</si>
  <si>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Vedlejší a ostatní náklady</t>
  </si>
  <si>
    <t>OST</t>
  </si>
  <si>
    <t>Ostatní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</si>
  <si>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</si>
  <si>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</si>
  <si>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</si>
  <si>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</si>
  <si>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</si>
  <si>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</si>
  <si>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</si>
  <si>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</si>
  <si>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</si>
  <si>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</si>
  <si>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</si>
  <si>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</si>
  <si>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výměr, FIG - rozpad figur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</si>
  <si>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</si>
  <si>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</si>
  <si>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</si>
  <si>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</si>
  <si>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</si>
  <si>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</si>
  <si>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</si>
  <si>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</si>
  <si>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</si>
  <si>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</si>
  <si>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</si>
  <si>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</si>
  <si>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</si>
  <si>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</si>
  <si>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</si>
  <si>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</si>
  <si>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</si>
  <si>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</si>
  <si>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</si>
  <si>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</si>
  <si>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</si>
  <si>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</si>
  <si>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</si>
  <si>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</si>
  <si>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</si>
  <si>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</si>
  <si>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</si>
  <si>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</si>
  <si>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</si>
  <si>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</si>
  <si>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</si>
  <si>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</si>
  <si>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</si>
  <si>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</si>
  <si>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</si>
  <si>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</si>
  <si>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</si>
  <si>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</si>
  <si>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</si>
  <si>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</si>
  <si>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</si>
  <si>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</si>
  <si>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</si>
  <si>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</si>
  <si>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</si>
  <si>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</si>
  <si>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</si>
  <si>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</si>
  <si>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</si>
  <si>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</si>
  <si>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</si>
  <si>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</si>
  <si>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</si>
  <si>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</si>
  <si>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</si>
  <si>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</si>
  <si>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</si>
  <si>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</si>
  <si>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</si>
  <si>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</si>
  <si>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</si>
  <si>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</si>
  <si>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</si>
  <si>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</si>
  <si>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</si>
  <si>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</si>
  <si>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</si>
  <si>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</si>
  <si>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</si>
  <si>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</si>
  <si>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</si>
  <si>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</si>
  <si>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</si>
  <si>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</si>
  <si>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</si>
  <si>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</si>
  <si>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</si>
  <si>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</si>
  <si>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</si>
  <si>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</si>
  <si>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</si>
  <si>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</si>
  <si>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</si>
  <si>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</si>
  <si>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</si>
  <si>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</si>
  <si>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</si>
  <si>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</si>
  <si>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</si>
  <si>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</si>
  <si>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</si>
  <si>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</si>
  <si>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</si>
  <si>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</si>
  <si>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</si>
  <si>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</si>
  <si>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</si>
  <si>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</si>
  <si>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</si>
  <si>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</si>
  <si>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</si>
  <si>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</si>
  <si>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</si>
  <si>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</si>
  <si>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</si>
  <si>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</si>
  <si>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</si>
  <si>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</si>
  <si>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</si>
  <si>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</si>
  <si>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</si>
  <si>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</si>
  <si>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</si>
  <si>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</si>
  <si>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</si>
  <si>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</si>
  <si>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</si>
  <si>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</si>
  <si>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</si>
  <si>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</si>
  <si>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</si>
  <si>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</si>
  <si>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</si>
  <si>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</si>
  <si>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</si>
  <si>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</si>
  <si>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</si>
  <si>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</si>
  <si>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fig</t>
  </si>
  <si>
    <t>Rozpad figur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</si>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</sst>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5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36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/>
      <protection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horizontal="right"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4" xfId="0" applyNumberFormat="1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166" fontId="28" fillId="0" borderId="0" xfId="0" applyNumberFormat="1" applyFont="1" applyBorder="1" applyAlignment="1" applyProtection="1">
      <alignment vertical="center"/>
      <protection/>
    </xf>
    <xf numFmtId="4" fontId="28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29" fillId="0" borderId="0" xfId="20" applyFont="1" applyAlignment="1">
      <alignment horizontal="center" vertical="center"/>
    </xf>
    <xf numFmtId="0" fontId="8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5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8" fillId="0" borderId="0" xfId="0" applyNumberFormat="1" applyFont="1" applyAlignment="1" applyProtection="1">
      <alignment horizontal="right" vertical="center"/>
      <protection/>
    </xf>
    <xf numFmtId="4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166" fontId="28" fillId="0" borderId="20" xfId="0" applyNumberFormat="1" applyFont="1" applyBorder="1" applyAlignment="1" applyProtection="1">
      <alignment vertical="center"/>
      <protection/>
    </xf>
    <xf numFmtId="4" fontId="28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38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9" fillId="0" borderId="0" xfId="0" applyFont="1" applyAlignment="1" applyProtection="1">
      <alignment vertical="center" wrapText="1"/>
      <protection/>
    </xf>
    <xf numFmtId="0" fontId="40" fillId="0" borderId="22" xfId="0" applyFont="1" applyBorder="1" applyAlignment="1" applyProtection="1">
      <alignment horizontal="center" vertical="center"/>
      <protection/>
    </xf>
    <xf numFmtId="49" fontId="40" fillId="0" borderId="22" xfId="0" applyNumberFormat="1" applyFont="1" applyBorder="1" applyAlignment="1" applyProtection="1">
      <alignment horizontal="left" vertical="center" wrapText="1"/>
      <protection/>
    </xf>
    <xf numFmtId="0" fontId="40" fillId="0" borderId="22" xfId="0" applyFont="1" applyBorder="1" applyAlignment="1" applyProtection="1">
      <alignment horizontal="left" vertical="center" wrapText="1"/>
      <protection/>
    </xf>
    <xf numFmtId="0" fontId="40" fillId="0" borderId="22" xfId="0" applyFont="1" applyBorder="1" applyAlignment="1" applyProtection="1">
      <alignment horizontal="center" vertical="center" wrapText="1"/>
      <protection/>
    </xf>
    <xf numFmtId="167" fontId="40" fillId="0" borderId="22" xfId="0" applyNumberFormat="1" applyFont="1" applyBorder="1" applyAlignment="1" applyProtection="1">
      <alignment vertical="center"/>
      <protection/>
    </xf>
    <xf numFmtId="4" fontId="40" fillId="2" borderId="22" xfId="0" applyNumberFormat="1" applyFont="1" applyFill="1" applyBorder="1" applyAlignment="1" applyProtection="1">
      <alignment vertical="center"/>
      <protection locked="0"/>
    </xf>
    <xf numFmtId="4" fontId="40" fillId="0" borderId="22" xfId="0" applyNumberFormat="1" applyFont="1" applyBorder="1" applyAlignment="1" applyProtection="1">
      <alignment vertical="center"/>
      <protection/>
    </xf>
    <xf numFmtId="0" fontId="41" fillId="0" borderId="3" xfId="0" applyFont="1" applyBorder="1" applyAlignment="1">
      <alignment vertical="center"/>
    </xf>
    <xf numFmtId="0" fontId="40" fillId="2" borderId="14" xfId="0" applyFont="1" applyFill="1" applyBorder="1" applyAlignment="1" applyProtection="1">
      <alignment horizontal="left" vertical="center"/>
      <protection locked="0"/>
    </xf>
    <xf numFmtId="0" fontId="40" fillId="0" borderId="0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2" fillId="0" borderId="23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2" fillId="0" borderId="26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6" xfId="0" applyFont="1" applyBorder="1" applyAlignment="1">
      <alignment vertical="center" wrapText="1"/>
    </xf>
    <xf numFmtId="0" fontId="43" fillId="0" borderId="28" xfId="0" applyFont="1" applyBorder="1" applyAlignment="1">
      <alignment horizontal="left" wrapText="1"/>
    </xf>
    <xf numFmtId="0" fontId="12" fillId="0" borderId="27" xfId="0" applyFont="1" applyBorder="1" applyAlignment="1">
      <alignment vertical="center" wrapText="1"/>
    </xf>
    <xf numFmtId="0" fontId="4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4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45" fillId="0" borderId="28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2" fillId="0" borderId="0" xfId="0" applyFont="1" applyBorder="1" applyAlignment="1">
      <alignment vertical="top"/>
    </xf>
    <xf numFmtId="0" fontId="12" fillId="0" borderId="0" xfId="0" applyFont="1" applyAlignment="1">
      <alignment vertical="top"/>
    </xf>
    <xf numFmtId="0" fontId="12" fillId="0" borderId="23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12" fillId="0" borderId="27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43" fillId="0" borderId="28" xfId="0" applyFont="1" applyBorder="1" applyAlignment="1">
      <alignment horizontal="center" vertical="center"/>
    </xf>
    <xf numFmtId="0" fontId="46" fillId="0" borderId="28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4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2" fillId="0" borderId="29" xfId="0" applyFont="1" applyBorder="1" applyAlignment="1">
      <alignment horizontal="left" vertical="center"/>
    </xf>
    <xf numFmtId="0" fontId="45" fillId="0" borderId="28" xfId="0" applyFont="1" applyBorder="1" applyAlignment="1">
      <alignment horizontal="left" vertical="center"/>
    </xf>
    <xf numFmtId="0" fontId="12" fillId="0" borderId="3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0" fontId="46" fillId="0" borderId="26" xfId="0" applyFont="1" applyBorder="1" applyAlignment="1">
      <alignment horizontal="left" vertical="center" wrapText="1"/>
    </xf>
    <xf numFmtId="0" fontId="46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/>
    </xf>
    <xf numFmtId="0" fontId="44" fillId="0" borderId="27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 wrapText="1"/>
    </xf>
    <xf numFmtId="0" fontId="44" fillId="0" borderId="28" xfId="0" applyFont="1" applyBorder="1" applyAlignment="1">
      <alignment horizontal="left" vertical="center" wrapText="1"/>
    </xf>
    <xf numFmtId="0" fontId="44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4" fillId="0" borderId="29" xfId="0" applyFont="1" applyBorder="1" applyAlignment="1">
      <alignment horizontal="left" vertical="center"/>
    </xf>
    <xf numFmtId="0" fontId="44" fillId="0" borderId="30" xfId="0" applyFont="1" applyBorder="1" applyAlignment="1">
      <alignment horizontal="left" vertical="center"/>
    </xf>
    <xf numFmtId="0" fontId="44" fillId="0" borderId="0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46" fillId="0" borderId="28" xfId="0" applyFont="1" applyBorder="1" applyAlignment="1">
      <alignment vertical="center"/>
    </xf>
    <xf numFmtId="0" fontId="43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44" fillId="0" borderId="26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left" vertical="center"/>
      <protection/>
    </xf>
    <xf numFmtId="0" fontId="44" fillId="0" borderId="27" xfId="0" applyFont="1" applyBorder="1" applyAlignment="1" applyProtection="1">
      <alignment horizontal="left" vertical="center"/>
      <protection/>
    </xf>
    <xf numFmtId="0" fontId="0" fillId="0" borderId="28" xfId="0" applyBorder="1" applyAlignment="1">
      <alignment vertical="top"/>
    </xf>
    <xf numFmtId="0" fontId="43" fillId="0" borderId="28" xfId="0" applyFont="1" applyBorder="1" applyAlignment="1">
      <alignment horizontal="left"/>
    </xf>
    <xf numFmtId="0" fontId="46" fillId="0" borderId="28" xfId="0" applyFont="1" applyBorder="1" applyAlignment="1">
      <alignment/>
    </xf>
    <xf numFmtId="0" fontId="12" fillId="0" borderId="26" xfId="0" applyFont="1" applyBorder="1" applyAlignment="1">
      <alignment vertical="top"/>
    </xf>
    <xf numFmtId="0" fontId="12" fillId="0" borderId="27" xfId="0" applyFont="1" applyBorder="1" applyAlignment="1">
      <alignment vertical="top"/>
    </xf>
    <xf numFmtId="0" fontId="12" fillId="0" borderId="29" xfId="0" applyFont="1" applyBorder="1" applyAlignment="1">
      <alignment vertical="top"/>
    </xf>
    <xf numFmtId="0" fontId="12" fillId="0" borderId="28" xfId="0" applyFont="1" applyBorder="1" applyAlignment="1">
      <alignment vertical="top"/>
    </xf>
    <xf numFmtId="0" fontId="12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113107323" TargetMode="External" /><Relationship Id="rId2" Type="http://schemas.openxmlformats.org/officeDocument/2006/relationships/hyperlink" Target="https://podminky.urs.cz/item/CS_URS_2023_02/115101201" TargetMode="External" /><Relationship Id="rId3" Type="http://schemas.openxmlformats.org/officeDocument/2006/relationships/hyperlink" Target="https://podminky.urs.cz/item/CS_URS_2023_02/132251253" TargetMode="External" /><Relationship Id="rId4" Type="http://schemas.openxmlformats.org/officeDocument/2006/relationships/hyperlink" Target="https://podminky.urs.cz/item/CS_URS_2023_02/171201231" TargetMode="External" /><Relationship Id="rId5" Type="http://schemas.openxmlformats.org/officeDocument/2006/relationships/hyperlink" Target="https://podminky.urs.cz/item/CS_URS_2023_02/174151101" TargetMode="External" /><Relationship Id="rId6" Type="http://schemas.openxmlformats.org/officeDocument/2006/relationships/hyperlink" Target="https://podminky.urs.cz/item/CS_URS_2023_02/175151101" TargetMode="External" /><Relationship Id="rId7" Type="http://schemas.openxmlformats.org/officeDocument/2006/relationships/hyperlink" Target="https://podminky.urs.cz/item/CS_URS_2023_02/181951112" TargetMode="External" /><Relationship Id="rId8" Type="http://schemas.openxmlformats.org/officeDocument/2006/relationships/hyperlink" Target="https://podminky.urs.cz/item/CS_URS_2023_02/275313811" TargetMode="External" /><Relationship Id="rId9" Type="http://schemas.openxmlformats.org/officeDocument/2006/relationships/hyperlink" Target="https://podminky.urs.cz/item/CS_URS_2023_02/275351121" TargetMode="External" /><Relationship Id="rId10" Type="http://schemas.openxmlformats.org/officeDocument/2006/relationships/hyperlink" Target="https://podminky.urs.cz/item/CS_URS_2023_02/275351122" TargetMode="External" /><Relationship Id="rId11" Type="http://schemas.openxmlformats.org/officeDocument/2006/relationships/hyperlink" Target="https://podminky.urs.cz/item/CS_URS_2023_02/452111121" TargetMode="External" /><Relationship Id="rId12" Type="http://schemas.openxmlformats.org/officeDocument/2006/relationships/hyperlink" Target="https://podminky.urs.cz/item/CS_URS_2023_02/452311131" TargetMode="External" /><Relationship Id="rId13" Type="http://schemas.openxmlformats.org/officeDocument/2006/relationships/hyperlink" Target="https://podminky.urs.cz/item/CS_URS_2023_02/452311151" TargetMode="External" /><Relationship Id="rId14" Type="http://schemas.openxmlformats.org/officeDocument/2006/relationships/hyperlink" Target="https://podminky.urs.cz/item/CS_URS_2023_02/452312131" TargetMode="External" /><Relationship Id="rId15" Type="http://schemas.openxmlformats.org/officeDocument/2006/relationships/hyperlink" Target="https://podminky.urs.cz/item/CS_URS_2023_02/452312151" TargetMode="External" /><Relationship Id="rId16" Type="http://schemas.openxmlformats.org/officeDocument/2006/relationships/hyperlink" Target="https://podminky.urs.cz/item/CS_URS_2023_02/461310212" TargetMode="External" /><Relationship Id="rId17" Type="http://schemas.openxmlformats.org/officeDocument/2006/relationships/hyperlink" Target="https://podminky.urs.cz/item/CS_URS_2023_02/465511411" TargetMode="External" /><Relationship Id="rId18" Type="http://schemas.openxmlformats.org/officeDocument/2006/relationships/hyperlink" Target="https://podminky.urs.cz/item/CS_URS_2023_02/564871011" TargetMode="External" /><Relationship Id="rId19" Type="http://schemas.openxmlformats.org/officeDocument/2006/relationships/hyperlink" Target="https://podminky.urs.cz/item/CS_URS_2023_02/567132112" TargetMode="External" /><Relationship Id="rId20" Type="http://schemas.openxmlformats.org/officeDocument/2006/relationships/hyperlink" Target="https://podminky.urs.cz/item/CS_URS_2023_02/919521140" TargetMode="External" /><Relationship Id="rId21" Type="http://schemas.openxmlformats.org/officeDocument/2006/relationships/hyperlink" Target="https://podminky.urs.cz/item/CS_URS_2023_02/919535558" TargetMode="External" /><Relationship Id="rId22" Type="http://schemas.openxmlformats.org/officeDocument/2006/relationships/hyperlink" Target="https://podminky.urs.cz/item/CS_URS_2023_02/938902422" TargetMode="External" /><Relationship Id="rId23" Type="http://schemas.openxmlformats.org/officeDocument/2006/relationships/hyperlink" Target="https://podminky.urs.cz/item/CS_URS_2023_02/966008113" TargetMode="External" /><Relationship Id="rId24" Type="http://schemas.openxmlformats.org/officeDocument/2006/relationships/hyperlink" Target="https://podminky.urs.cz/item/CS_URS_2023_02/966008311" TargetMode="External" /><Relationship Id="rId25" Type="http://schemas.openxmlformats.org/officeDocument/2006/relationships/hyperlink" Target="https://podminky.urs.cz/item/CS_URS_2023_02/997221862" TargetMode="External" /><Relationship Id="rId26" Type="http://schemas.openxmlformats.org/officeDocument/2006/relationships/hyperlink" Target="https://podminky.urs.cz/item/CS_URS_2023_02/997221873" TargetMode="External" /><Relationship Id="rId27" Type="http://schemas.openxmlformats.org/officeDocument/2006/relationships/hyperlink" Target="https://podminky.urs.cz/item/CS_URS_2023_02/998225111" TargetMode="External" /><Relationship Id="rId28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113107323" TargetMode="External" /><Relationship Id="rId2" Type="http://schemas.openxmlformats.org/officeDocument/2006/relationships/hyperlink" Target="https://podminky.urs.cz/item/CS_URS_2023_02/115101201" TargetMode="External" /><Relationship Id="rId3" Type="http://schemas.openxmlformats.org/officeDocument/2006/relationships/hyperlink" Target="https://podminky.urs.cz/item/CS_URS_2023_02/132251252" TargetMode="External" /><Relationship Id="rId4" Type="http://schemas.openxmlformats.org/officeDocument/2006/relationships/hyperlink" Target="https://podminky.urs.cz/item/CS_URS_2023_02/171201231" TargetMode="External" /><Relationship Id="rId5" Type="http://schemas.openxmlformats.org/officeDocument/2006/relationships/hyperlink" Target="https://podminky.urs.cz/item/CS_URS_2023_02/174151101" TargetMode="External" /><Relationship Id="rId6" Type="http://schemas.openxmlformats.org/officeDocument/2006/relationships/hyperlink" Target="https://podminky.urs.cz/item/CS_URS_2023_02/175151101" TargetMode="External" /><Relationship Id="rId7" Type="http://schemas.openxmlformats.org/officeDocument/2006/relationships/hyperlink" Target="https://podminky.urs.cz/item/CS_URS_2023_02/181951112" TargetMode="External" /><Relationship Id="rId8" Type="http://schemas.openxmlformats.org/officeDocument/2006/relationships/hyperlink" Target="https://podminky.urs.cz/item/CS_URS_2023_02/275313811" TargetMode="External" /><Relationship Id="rId9" Type="http://schemas.openxmlformats.org/officeDocument/2006/relationships/hyperlink" Target="https://podminky.urs.cz/item/CS_URS_2023_02/275351121" TargetMode="External" /><Relationship Id="rId10" Type="http://schemas.openxmlformats.org/officeDocument/2006/relationships/hyperlink" Target="https://podminky.urs.cz/item/CS_URS_2023_02/275351122" TargetMode="External" /><Relationship Id="rId11" Type="http://schemas.openxmlformats.org/officeDocument/2006/relationships/hyperlink" Target="https://podminky.urs.cz/item/CS_URS_2023_02/452111121" TargetMode="External" /><Relationship Id="rId12" Type="http://schemas.openxmlformats.org/officeDocument/2006/relationships/hyperlink" Target="https://podminky.urs.cz/item/CS_URS_2023_02/452311131" TargetMode="External" /><Relationship Id="rId13" Type="http://schemas.openxmlformats.org/officeDocument/2006/relationships/hyperlink" Target="https://podminky.urs.cz/item/CS_URS_2023_02/452311151" TargetMode="External" /><Relationship Id="rId14" Type="http://schemas.openxmlformats.org/officeDocument/2006/relationships/hyperlink" Target="https://podminky.urs.cz/item/CS_URS_2023_02/452312131" TargetMode="External" /><Relationship Id="rId15" Type="http://schemas.openxmlformats.org/officeDocument/2006/relationships/hyperlink" Target="https://podminky.urs.cz/item/CS_URS_2023_02/452312151" TargetMode="External" /><Relationship Id="rId16" Type="http://schemas.openxmlformats.org/officeDocument/2006/relationships/hyperlink" Target="https://podminky.urs.cz/item/CS_URS_2023_02/465511411" TargetMode="External" /><Relationship Id="rId17" Type="http://schemas.openxmlformats.org/officeDocument/2006/relationships/hyperlink" Target="https://podminky.urs.cz/item/CS_URS_2023_02/564871011" TargetMode="External" /><Relationship Id="rId18" Type="http://schemas.openxmlformats.org/officeDocument/2006/relationships/hyperlink" Target="https://podminky.urs.cz/item/CS_URS_2023_02/567132112" TargetMode="External" /><Relationship Id="rId19" Type="http://schemas.openxmlformats.org/officeDocument/2006/relationships/hyperlink" Target="https://podminky.urs.cz/item/CS_URS_2023_02/919521140" TargetMode="External" /><Relationship Id="rId20" Type="http://schemas.openxmlformats.org/officeDocument/2006/relationships/hyperlink" Target="https://podminky.urs.cz/item/CS_URS_2023_02/919535558" TargetMode="External" /><Relationship Id="rId21" Type="http://schemas.openxmlformats.org/officeDocument/2006/relationships/hyperlink" Target="https://podminky.urs.cz/item/CS_URS_2023_02/938902422" TargetMode="External" /><Relationship Id="rId22" Type="http://schemas.openxmlformats.org/officeDocument/2006/relationships/hyperlink" Target="https://podminky.urs.cz/item/CS_URS_2023_02/966008113" TargetMode="External" /><Relationship Id="rId23" Type="http://schemas.openxmlformats.org/officeDocument/2006/relationships/hyperlink" Target="https://podminky.urs.cz/item/CS_URS_2023_02/966008311" TargetMode="External" /><Relationship Id="rId24" Type="http://schemas.openxmlformats.org/officeDocument/2006/relationships/hyperlink" Target="https://podminky.urs.cz/item/CS_URS_2023_02/997221862" TargetMode="External" /><Relationship Id="rId25" Type="http://schemas.openxmlformats.org/officeDocument/2006/relationships/hyperlink" Target="https://podminky.urs.cz/item/CS_URS_2023_02/997221873" TargetMode="External" /><Relationship Id="rId26" Type="http://schemas.openxmlformats.org/officeDocument/2006/relationships/hyperlink" Target="https://podminky.urs.cz/item/CS_URS_2023_02/998225111" TargetMode="External" /><Relationship Id="rId27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113107323" TargetMode="External" /><Relationship Id="rId2" Type="http://schemas.openxmlformats.org/officeDocument/2006/relationships/hyperlink" Target="https://podminky.urs.cz/item/CS_URS_2023_02/115101201" TargetMode="External" /><Relationship Id="rId3" Type="http://schemas.openxmlformats.org/officeDocument/2006/relationships/hyperlink" Target="https://podminky.urs.cz/item/CS_URS_2023_02/132251251" TargetMode="External" /><Relationship Id="rId4" Type="http://schemas.openxmlformats.org/officeDocument/2006/relationships/hyperlink" Target="https://podminky.urs.cz/item/CS_URS_2023_02/171201231" TargetMode="External" /><Relationship Id="rId5" Type="http://schemas.openxmlformats.org/officeDocument/2006/relationships/hyperlink" Target="https://podminky.urs.cz/item/CS_URS_2023_02/174151101" TargetMode="External" /><Relationship Id="rId6" Type="http://schemas.openxmlformats.org/officeDocument/2006/relationships/hyperlink" Target="https://podminky.urs.cz/item/CS_URS_2023_02/175151101" TargetMode="External" /><Relationship Id="rId7" Type="http://schemas.openxmlformats.org/officeDocument/2006/relationships/hyperlink" Target="https://podminky.urs.cz/item/CS_URS_2023_02/181951112" TargetMode="External" /><Relationship Id="rId8" Type="http://schemas.openxmlformats.org/officeDocument/2006/relationships/hyperlink" Target="https://podminky.urs.cz/item/CS_URS_2023_02/275313811" TargetMode="External" /><Relationship Id="rId9" Type="http://schemas.openxmlformats.org/officeDocument/2006/relationships/hyperlink" Target="https://podminky.urs.cz/item/CS_URS_2023_02/275351121" TargetMode="External" /><Relationship Id="rId10" Type="http://schemas.openxmlformats.org/officeDocument/2006/relationships/hyperlink" Target="https://podminky.urs.cz/item/CS_URS_2023_02/275351122" TargetMode="External" /><Relationship Id="rId11" Type="http://schemas.openxmlformats.org/officeDocument/2006/relationships/hyperlink" Target="https://podminky.urs.cz/item/CS_URS_2023_02/452111131" TargetMode="External" /><Relationship Id="rId12" Type="http://schemas.openxmlformats.org/officeDocument/2006/relationships/hyperlink" Target="https://podminky.urs.cz/item/CS_URS_2023_02/452311131" TargetMode="External" /><Relationship Id="rId13" Type="http://schemas.openxmlformats.org/officeDocument/2006/relationships/hyperlink" Target="https://podminky.urs.cz/item/CS_URS_2023_02/452311151" TargetMode="External" /><Relationship Id="rId14" Type="http://schemas.openxmlformats.org/officeDocument/2006/relationships/hyperlink" Target="https://podminky.urs.cz/item/CS_URS_2023_02/452312131" TargetMode="External" /><Relationship Id="rId15" Type="http://schemas.openxmlformats.org/officeDocument/2006/relationships/hyperlink" Target="https://podminky.urs.cz/item/CS_URS_2023_02/452312151" TargetMode="External" /><Relationship Id="rId16" Type="http://schemas.openxmlformats.org/officeDocument/2006/relationships/hyperlink" Target="https://podminky.urs.cz/item/CS_URS_2023_02/465511411" TargetMode="External" /><Relationship Id="rId17" Type="http://schemas.openxmlformats.org/officeDocument/2006/relationships/hyperlink" Target="https://podminky.urs.cz/item/CS_URS_2023_02/564871011" TargetMode="External" /><Relationship Id="rId18" Type="http://schemas.openxmlformats.org/officeDocument/2006/relationships/hyperlink" Target="https://podminky.urs.cz/item/CS_URS_2023_02/567132112" TargetMode="External" /><Relationship Id="rId19" Type="http://schemas.openxmlformats.org/officeDocument/2006/relationships/hyperlink" Target="https://podminky.urs.cz/item/CS_URS_2023_02/919413221" TargetMode="External" /><Relationship Id="rId20" Type="http://schemas.openxmlformats.org/officeDocument/2006/relationships/hyperlink" Target="https://podminky.urs.cz/item/CS_URS_2023_02/919521210" TargetMode="External" /><Relationship Id="rId21" Type="http://schemas.openxmlformats.org/officeDocument/2006/relationships/hyperlink" Target="https://podminky.urs.cz/item/CS_URS_2023_02/919535558" TargetMode="External" /><Relationship Id="rId22" Type="http://schemas.openxmlformats.org/officeDocument/2006/relationships/hyperlink" Target="https://podminky.urs.cz/item/CS_URS_2023_02/938902423" TargetMode="External" /><Relationship Id="rId23" Type="http://schemas.openxmlformats.org/officeDocument/2006/relationships/hyperlink" Target="https://podminky.urs.cz/item/CS_URS_2023_02/966008114" TargetMode="External" /><Relationship Id="rId24" Type="http://schemas.openxmlformats.org/officeDocument/2006/relationships/hyperlink" Target="https://podminky.urs.cz/item/CS_URS_2023_02/966008311" TargetMode="External" /><Relationship Id="rId25" Type="http://schemas.openxmlformats.org/officeDocument/2006/relationships/hyperlink" Target="https://podminky.urs.cz/item/CS_URS_2023_02/997221862" TargetMode="External" /><Relationship Id="rId26" Type="http://schemas.openxmlformats.org/officeDocument/2006/relationships/hyperlink" Target="https://podminky.urs.cz/item/CS_URS_2023_02/997221873" TargetMode="External" /><Relationship Id="rId27" Type="http://schemas.openxmlformats.org/officeDocument/2006/relationships/hyperlink" Target="https://podminky.urs.cz/item/CS_URS_2023_02/998225111" TargetMode="External" /><Relationship Id="rId28" Type="http://schemas.openxmlformats.org/officeDocument/2006/relationships/hyperlink" Target="https://podminky.urs.cz/item/CS_URS_2023_02/767995113" TargetMode="External" /><Relationship Id="rId29" Type="http://schemas.openxmlformats.org/officeDocument/2006/relationships/hyperlink" Target="https://podminky.urs.cz/item/CS_URS_2023_02/998767101" TargetMode="External" /><Relationship Id="rId30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113107323" TargetMode="External" /><Relationship Id="rId2" Type="http://schemas.openxmlformats.org/officeDocument/2006/relationships/hyperlink" Target="https://podminky.urs.cz/item/CS_URS_2023_02/115101201" TargetMode="External" /><Relationship Id="rId3" Type="http://schemas.openxmlformats.org/officeDocument/2006/relationships/hyperlink" Target="https://podminky.urs.cz/item/CS_URS_2023_02/132251253" TargetMode="External" /><Relationship Id="rId4" Type="http://schemas.openxmlformats.org/officeDocument/2006/relationships/hyperlink" Target="https://podminky.urs.cz/item/CS_URS_2023_02/171201231" TargetMode="External" /><Relationship Id="rId5" Type="http://schemas.openxmlformats.org/officeDocument/2006/relationships/hyperlink" Target="https://podminky.urs.cz/item/CS_URS_2023_02/174151101" TargetMode="External" /><Relationship Id="rId6" Type="http://schemas.openxmlformats.org/officeDocument/2006/relationships/hyperlink" Target="https://podminky.urs.cz/item/CS_URS_2023_02/175151101" TargetMode="External" /><Relationship Id="rId7" Type="http://schemas.openxmlformats.org/officeDocument/2006/relationships/hyperlink" Target="https://podminky.urs.cz/item/CS_URS_2023_02/181951112" TargetMode="External" /><Relationship Id="rId8" Type="http://schemas.openxmlformats.org/officeDocument/2006/relationships/hyperlink" Target="https://podminky.urs.cz/item/CS_URS_2023_02/275313811" TargetMode="External" /><Relationship Id="rId9" Type="http://schemas.openxmlformats.org/officeDocument/2006/relationships/hyperlink" Target="https://podminky.urs.cz/item/CS_URS_2023_02/275351121" TargetMode="External" /><Relationship Id="rId10" Type="http://schemas.openxmlformats.org/officeDocument/2006/relationships/hyperlink" Target="https://podminky.urs.cz/item/CS_URS_2023_02/275351122" TargetMode="External" /><Relationship Id="rId11" Type="http://schemas.openxmlformats.org/officeDocument/2006/relationships/hyperlink" Target="https://podminky.urs.cz/item/CS_URS_2023_02/452111111" TargetMode="External" /><Relationship Id="rId12" Type="http://schemas.openxmlformats.org/officeDocument/2006/relationships/hyperlink" Target="https://podminky.urs.cz/item/CS_URS_2023_02/452311131" TargetMode="External" /><Relationship Id="rId13" Type="http://schemas.openxmlformats.org/officeDocument/2006/relationships/hyperlink" Target="https://podminky.urs.cz/item/CS_URS_2023_02/452311151" TargetMode="External" /><Relationship Id="rId14" Type="http://schemas.openxmlformats.org/officeDocument/2006/relationships/hyperlink" Target="https://podminky.urs.cz/item/CS_URS_2023_02/452312131" TargetMode="External" /><Relationship Id="rId15" Type="http://schemas.openxmlformats.org/officeDocument/2006/relationships/hyperlink" Target="https://podminky.urs.cz/item/CS_URS_2023_02/452312151" TargetMode="External" /><Relationship Id="rId16" Type="http://schemas.openxmlformats.org/officeDocument/2006/relationships/hyperlink" Target="https://podminky.urs.cz/item/CS_URS_2023_02/465511411" TargetMode="External" /><Relationship Id="rId17" Type="http://schemas.openxmlformats.org/officeDocument/2006/relationships/hyperlink" Target="https://podminky.urs.cz/item/CS_URS_2023_02/564871011" TargetMode="External" /><Relationship Id="rId18" Type="http://schemas.openxmlformats.org/officeDocument/2006/relationships/hyperlink" Target="https://podminky.urs.cz/item/CS_URS_2023_02/567132112" TargetMode="External" /><Relationship Id="rId19" Type="http://schemas.openxmlformats.org/officeDocument/2006/relationships/hyperlink" Target="https://podminky.urs.cz/item/CS_URS_2023_02/919413121" TargetMode="External" /><Relationship Id="rId20" Type="http://schemas.openxmlformats.org/officeDocument/2006/relationships/hyperlink" Target="https://podminky.urs.cz/item/CS_URS_2023_02/919521130" TargetMode="External" /><Relationship Id="rId21" Type="http://schemas.openxmlformats.org/officeDocument/2006/relationships/hyperlink" Target="https://podminky.urs.cz/item/CS_URS_2023_02/919535558" TargetMode="External" /><Relationship Id="rId22" Type="http://schemas.openxmlformats.org/officeDocument/2006/relationships/hyperlink" Target="https://podminky.urs.cz/item/CS_URS_2023_02/966008112" TargetMode="External" /><Relationship Id="rId23" Type="http://schemas.openxmlformats.org/officeDocument/2006/relationships/hyperlink" Target="https://podminky.urs.cz/item/CS_URS_2023_02/966008311" TargetMode="External" /><Relationship Id="rId24" Type="http://schemas.openxmlformats.org/officeDocument/2006/relationships/hyperlink" Target="https://podminky.urs.cz/item/CS_URS_2023_02/997221862" TargetMode="External" /><Relationship Id="rId25" Type="http://schemas.openxmlformats.org/officeDocument/2006/relationships/hyperlink" Target="https://podminky.urs.cz/item/CS_URS_2023_02/997221873" TargetMode="External" /><Relationship Id="rId26" Type="http://schemas.openxmlformats.org/officeDocument/2006/relationships/hyperlink" Target="https://podminky.urs.cz/item/CS_URS_2023_02/998225111" TargetMode="External" /><Relationship Id="rId27" Type="http://schemas.openxmlformats.org/officeDocument/2006/relationships/hyperlink" Target="https://podminky.urs.cz/item/CS_URS_2023_02/767995113" TargetMode="External" /><Relationship Id="rId28" Type="http://schemas.openxmlformats.org/officeDocument/2006/relationships/hyperlink" Target="https://podminky.urs.cz/item/CS_URS_2023_02/998767101" TargetMode="External" /><Relationship Id="rId29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113107323" TargetMode="External" /><Relationship Id="rId2" Type="http://schemas.openxmlformats.org/officeDocument/2006/relationships/hyperlink" Target="https://podminky.urs.cz/item/CS_URS_2023_02/115101201" TargetMode="External" /><Relationship Id="rId3" Type="http://schemas.openxmlformats.org/officeDocument/2006/relationships/hyperlink" Target="https://podminky.urs.cz/item/CS_URS_2023_02/132251253" TargetMode="External" /><Relationship Id="rId4" Type="http://schemas.openxmlformats.org/officeDocument/2006/relationships/hyperlink" Target="https://podminky.urs.cz/item/CS_URS_2023_02/171201231" TargetMode="External" /><Relationship Id="rId5" Type="http://schemas.openxmlformats.org/officeDocument/2006/relationships/hyperlink" Target="https://podminky.urs.cz/item/CS_URS_2023_02/174151101" TargetMode="External" /><Relationship Id="rId6" Type="http://schemas.openxmlformats.org/officeDocument/2006/relationships/hyperlink" Target="https://podminky.urs.cz/item/CS_URS_2023_02/175151101" TargetMode="External" /><Relationship Id="rId7" Type="http://schemas.openxmlformats.org/officeDocument/2006/relationships/hyperlink" Target="https://podminky.urs.cz/item/CS_URS_2023_02/181951112" TargetMode="External" /><Relationship Id="rId8" Type="http://schemas.openxmlformats.org/officeDocument/2006/relationships/hyperlink" Target="https://podminky.urs.cz/item/CS_URS_2023_02/275313811" TargetMode="External" /><Relationship Id="rId9" Type="http://schemas.openxmlformats.org/officeDocument/2006/relationships/hyperlink" Target="https://podminky.urs.cz/item/CS_URS_2023_02/275351121" TargetMode="External" /><Relationship Id="rId10" Type="http://schemas.openxmlformats.org/officeDocument/2006/relationships/hyperlink" Target="https://podminky.urs.cz/item/CS_URS_2023_02/275351122" TargetMode="External" /><Relationship Id="rId11" Type="http://schemas.openxmlformats.org/officeDocument/2006/relationships/hyperlink" Target="https://podminky.urs.cz/item/CS_URS_2023_02/452111111" TargetMode="External" /><Relationship Id="rId12" Type="http://schemas.openxmlformats.org/officeDocument/2006/relationships/hyperlink" Target="https://podminky.urs.cz/item/CS_URS_2023_02/452311131" TargetMode="External" /><Relationship Id="rId13" Type="http://schemas.openxmlformats.org/officeDocument/2006/relationships/hyperlink" Target="https://podminky.urs.cz/item/CS_URS_2023_02/452311151" TargetMode="External" /><Relationship Id="rId14" Type="http://schemas.openxmlformats.org/officeDocument/2006/relationships/hyperlink" Target="https://podminky.urs.cz/item/CS_URS_2023_02/452312131" TargetMode="External" /><Relationship Id="rId15" Type="http://schemas.openxmlformats.org/officeDocument/2006/relationships/hyperlink" Target="https://podminky.urs.cz/item/CS_URS_2023_02/452312151" TargetMode="External" /><Relationship Id="rId16" Type="http://schemas.openxmlformats.org/officeDocument/2006/relationships/hyperlink" Target="https://podminky.urs.cz/item/CS_URS_2023_02/465511411" TargetMode="External" /><Relationship Id="rId17" Type="http://schemas.openxmlformats.org/officeDocument/2006/relationships/hyperlink" Target="https://podminky.urs.cz/item/CS_URS_2023_02/564871011" TargetMode="External" /><Relationship Id="rId18" Type="http://schemas.openxmlformats.org/officeDocument/2006/relationships/hyperlink" Target="https://podminky.urs.cz/item/CS_URS_2023_02/567132112" TargetMode="External" /><Relationship Id="rId19" Type="http://schemas.openxmlformats.org/officeDocument/2006/relationships/hyperlink" Target="https://podminky.urs.cz/item/CS_URS_2023_02/919413121" TargetMode="External" /><Relationship Id="rId20" Type="http://schemas.openxmlformats.org/officeDocument/2006/relationships/hyperlink" Target="https://podminky.urs.cz/item/CS_URS_2023_02/919521130" TargetMode="External" /><Relationship Id="rId21" Type="http://schemas.openxmlformats.org/officeDocument/2006/relationships/hyperlink" Target="https://podminky.urs.cz/item/CS_URS_2023_02/919535558" TargetMode="External" /><Relationship Id="rId22" Type="http://schemas.openxmlformats.org/officeDocument/2006/relationships/hyperlink" Target="https://podminky.urs.cz/item/CS_URS_2023_02/966008112" TargetMode="External" /><Relationship Id="rId23" Type="http://schemas.openxmlformats.org/officeDocument/2006/relationships/hyperlink" Target="https://podminky.urs.cz/item/CS_URS_2023_02/966008311" TargetMode="External" /><Relationship Id="rId24" Type="http://schemas.openxmlformats.org/officeDocument/2006/relationships/hyperlink" Target="https://podminky.urs.cz/item/CS_URS_2023_02/997221862" TargetMode="External" /><Relationship Id="rId25" Type="http://schemas.openxmlformats.org/officeDocument/2006/relationships/hyperlink" Target="https://podminky.urs.cz/item/CS_URS_2023_02/997221873" TargetMode="External" /><Relationship Id="rId26" Type="http://schemas.openxmlformats.org/officeDocument/2006/relationships/hyperlink" Target="https://podminky.urs.cz/item/CS_URS_2023_02/998225111" TargetMode="External" /><Relationship Id="rId27" Type="http://schemas.openxmlformats.org/officeDocument/2006/relationships/hyperlink" Target="https://podminky.urs.cz/item/CS_URS_2023_02/767995113" TargetMode="External" /><Relationship Id="rId28" Type="http://schemas.openxmlformats.org/officeDocument/2006/relationships/hyperlink" Target="https://podminky.urs.cz/item/CS_URS_2023_02/998767101" TargetMode="External" /><Relationship Id="rId29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113154122" TargetMode="External" /><Relationship Id="rId2" Type="http://schemas.openxmlformats.org/officeDocument/2006/relationships/hyperlink" Target="https://podminky.urs.cz/item/CS_URS_2023_02/465513157" TargetMode="External" /><Relationship Id="rId3" Type="http://schemas.openxmlformats.org/officeDocument/2006/relationships/hyperlink" Target="https://podminky.urs.cz/item/CS_URS_2023_02/572251122" TargetMode="External" /><Relationship Id="rId4" Type="http://schemas.openxmlformats.org/officeDocument/2006/relationships/hyperlink" Target="https://podminky.urs.cz/item/CS_URS_2023_02/628613222" TargetMode="External" /><Relationship Id="rId5" Type="http://schemas.openxmlformats.org/officeDocument/2006/relationships/hyperlink" Target="https://podminky.urs.cz/item/CS_URS_2023_02/915241113" TargetMode="External" /><Relationship Id="rId6" Type="http://schemas.openxmlformats.org/officeDocument/2006/relationships/hyperlink" Target="https://podminky.urs.cz/item/CS_URS_2023_02/911122212" TargetMode="External" /><Relationship Id="rId7" Type="http://schemas.openxmlformats.org/officeDocument/2006/relationships/hyperlink" Target="https://podminky.urs.cz/item/CS_URS_2023_02/935112211" TargetMode="External" /><Relationship Id="rId8" Type="http://schemas.openxmlformats.org/officeDocument/2006/relationships/hyperlink" Target="https://podminky.urs.cz/item/CS_URS_2023_02/966076111" TargetMode="External" /><Relationship Id="rId9" Type="http://schemas.openxmlformats.org/officeDocument/2006/relationships/hyperlink" Target="https://podminky.urs.cz/item/CS_URS_2023_02/985121123" TargetMode="External" /><Relationship Id="rId10" Type="http://schemas.openxmlformats.org/officeDocument/2006/relationships/hyperlink" Target="https://podminky.urs.cz/item/CS_URS_2023_02/985131311" TargetMode="External" /><Relationship Id="rId11" Type="http://schemas.openxmlformats.org/officeDocument/2006/relationships/hyperlink" Target="https://podminky.urs.cz/item/CS_URS_2023_02/985311112" TargetMode="External" /><Relationship Id="rId12" Type="http://schemas.openxmlformats.org/officeDocument/2006/relationships/hyperlink" Target="https://podminky.urs.cz/item/CS_URS_2023_02/985311911" TargetMode="External" /><Relationship Id="rId13" Type="http://schemas.openxmlformats.org/officeDocument/2006/relationships/hyperlink" Target="https://podminky.urs.cz/item/CS_URS_2023_02/985311912" TargetMode="External" /><Relationship Id="rId14" Type="http://schemas.openxmlformats.org/officeDocument/2006/relationships/hyperlink" Target="https://podminky.urs.cz/item/CS_URS_2023_02/985312111" TargetMode="External" /><Relationship Id="rId15" Type="http://schemas.openxmlformats.org/officeDocument/2006/relationships/hyperlink" Target="https://podminky.urs.cz/item/CS_URS_2023_02/985312191" TargetMode="External" /><Relationship Id="rId16" Type="http://schemas.openxmlformats.org/officeDocument/2006/relationships/hyperlink" Target="https://podminky.urs.cz/item/CS_URS_2023_02/985321111" TargetMode="External" /><Relationship Id="rId17" Type="http://schemas.openxmlformats.org/officeDocument/2006/relationships/hyperlink" Target="https://podminky.urs.cz/item/CS_URS_2023_02/985321911" TargetMode="External" /><Relationship Id="rId18" Type="http://schemas.openxmlformats.org/officeDocument/2006/relationships/hyperlink" Target="https://podminky.urs.cz/item/CS_URS_2023_02/985321912" TargetMode="External" /><Relationship Id="rId19" Type="http://schemas.openxmlformats.org/officeDocument/2006/relationships/hyperlink" Target="https://podminky.urs.cz/item/CS_URS_2023_02/985324111" TargetMode="External" /><Relationship Id="rId20" Type="http://schemas.openxmlformats.org/officeDocument/2006/relationships/hyperlink" Target="https://podminky.urs.cz/item/CS_URS_2023_02/985324911" TargetMode="External" /><Relationship Id="rId21" Type="http://schemas.openxmlformats.org/officeDocument/2006/relationships/hyperlink" Target="https://podminky.urs.cz/item/CS_URS_2023_02/997221875" TargetMode="External" /><Relationship Id="rId22" Type="http://schemas.openxmlformats.org/officeDocument/2006/relationships/hyperlink" Target="https://podminky.urs.cz/item/CS_URS_2023_02/998225111" TargetMode="External" /><Relationship Id="rId23" Type="http://schemas.openxmlformats.org/officeDocument/2006/relationships/hyperlink" Target="https://podminky.urs.cz/item/CS_URS_2023_02/HZS1452" TargetMode="External" /><Relationship Id="rId24" Type="http://schemas.openxmlformats.org/officeDocument/2006/relationships/hyperlink" Target="https://podminky.urs.cz/item/CS_URS_2023_02/013294000" TargetMode="External" /><Relationship Id="rId25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167151101" TargetMode="External" /><Relationship Id="rId2" Type="http://schemas.openxmlformats.org/officeDocument/2006/relationships/hyperlink" Target="https://podminky.urs.cz/item/CS_URS_2023_02/181951111" TargetMode="External" /><Relationship Id="rId3" Type="http://schemas.openxmlformats.org/officeDocument/2006/relationships/hyperlink" Target="https://podminky.urs.cz/item/CS_URS_2023_02/182351123" TargetMode="External" /><Relationship Id="rId4" Type="http://schemas.openxmlformats.org/officeDocument/2006/relationships/hyperlink" Target="https://podminky.urs.cz/item/CS_URS_2023_02/998231311" TargetMode="External" /><Relationship Id="rId5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012103000" TargetMode="External" /><Relationship Id="rId2" Type="http://schemas.openxmlformats.org/officeDocument/2006/relationships/hyperlink" Target="https://podminky.urs.cz/item/CS_URS_2023_02/012203000" TargetMode="External" /><Relationship Id="rId3" Type="http://schemas.openxmlformats.org/officeDocument/2006/relationships/hyperlink" Target="https://podminky.urs.cz/item/CS_URS_2023_02/012303000" TargetMode="External" /><Relationship Id="rId4" Type="http://schemas.openxmlformats.org/officeDocument/2006/relationships/hyperlink" Target="https://podminky.urs.cz/item/CS_URS_2023_02/013244000" TargetMode="External" /><Relationship Id="rId5" Type="http://schemas.openxmlformats.org/officeDocument/2006/relationships/hyperlink" Target="https://podminky.urs.cz/item/CS_URS_2023_02/013254000" TargetMode="External" /><Relationship Id="rId6" Type="http://schemas.openxmlformats.org/officeDocument/2006/relationships/hyperlink" Target="https://podminky.urs.cz/item/CS_URS_2023_02/013274000" TargetMode="External" /><Relationship Id="rId7" Type="http://schemas.openxmlformats.org/officeDocument/2006/relationships/hyperlink" Target="https://podminky.urs.cz/item/CS_URS_2023_02/013284000" TargetMode="External" /><Relationship Id="rId8" Type="http://schemas.openxmlformats.org/officeDocument/2006/relationships/hyperlink" Target="https://podminky.urs.cz/item/CS_URS_2023_02/013294000" TargetMode="External" /><Relationship Id="rId9" Type="http://schemas.openxmlformats.org/officeDocument/2006/relationships/hyperlink" Target="https://podminky.urs.cz/item/CS_URS_2023_02/030001000" TargetMode="External" /><Relationship Id="rId10" Type="http://schemas.openxmlformats.org/officeDocument/2006/relationships/hyperlink" Target="https://podminky.urs.cz/item/CS_URS_2023_02/034103000" TargetMode="External" /><Relationship Id="rId11" Type="http://schemas.openxmlformats.org/officeDocument/2006/relationships/hyperlink" Target="https://podminky.urs.cz/item/CS_URS_2023_02/034303000" TargetMode="External" /><Relationship Id="rId12" Type="http://schemas.openxmlformats.org/officeDocument/2006/relationships/hyperlink" Target="https://podminky.urs.cz/item/CS_URS_2023_02/034503000" TargetMode="External" /><Relationship Id="rId13" Type="http://schemas.openxmlformats.org/officeDocument/2006/relationships/hyperlink" Target="https://podminky.urs.cz/item/CS_URS_2023_02/043194000" TargetMode="External" /><Relationship Id="rId14" Type="http://schemas.openxmlformats.org/officeDocument/2006/relationships/hyperlink" Target="https://podminky.urs.cz/item/CS_URS_2023_02/075603000" TargetMode="External" /><Relationship Id="rId15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111301111" TargetMode="External" /><Relationship Id="rId2" Type="http://schemas.openxmlformats.org/officeDocument/2006/relationships/hyperlink" Target="https://podminky.urs.cz/item/CS_URS_2023_02/113154335" TargetMode="External" /><Relationship Id="rId3" Type="http://schemas.openxmlformats.org/officeDocument/2006/relationships/hyperlink" Target="https://podminky.urs.cz/item/CS_URS_2023_02/121151123" TargetMode="External" /><Relationship Id="rId4" Type="http://schemas.openxmlformats.org/officeDocument/2006/relationships/hyperlink" Target="https://podminky.urs.cz/item/CS_URS_2023_02/171201231" TargetMode="External" /><Relationship Id="rId5" Type="http://schemas.openxmlformats.org/officeDocument/2006/relationships/hyperlink" Target="https://podminky.urs.cz/item/CS_URS_2023_02/564811111" TargetMode="External" /><Relationship Id="rId6" Type="http://schemas.openxmlformats.org/officeDocument/2006/relationships/hyperlink" Target="https://podminky.urs.cz/item/CS_URS_2023_02/565145111" TargetMode="External" /><Relationship Id="rId7" Type="http://schemas.openxmlformats.org/officeDocument/2006/relationships/hyperlink" Target="https://podminky.urs.cz/item/CS_URS_2023_02/567521131" TargetMode="External" /><Relationship Id="rId8" Type="http://schemas.openxmlformats.org/officeDocument/2006/relationships/hyperlink" Target="https://podminky.urs.cz/item/CS_URS_2023_02/567522134" TargetMode="External" /><Relationship Id="rId9" Type="http://schemas.openxmlformats.org/officeDocument/2006/relationships/hyperlink" Target="https://podminky.urs.cz/item/CS_URS_2023_02/569951133" TargetMode="External" /><Relationship Id="rId10" Type="http://schemas.openxmlformats.org/officeDocument/2006/relationships/hyperlink" Target="https://podminky.urs.cz/item/CS_URS_2023_02/573191111" TargetMode="External" /><Relationship Id="rId11" Type="http://schemas.openxmlformats.org/officeDocument/2006/relationships/hyperlink" Target="https://podminky.urs.cz/item/CS_URS_2023_02/577155132" TargetMode="External" /><Relationship Id="rId12" Type="http://schemas.openxmlformats.org/officeDocument/2006/relationships/hyperlink" Target="https://podminky.urs.cz/item/CS_URS_2023_02/577165132" TargetMode="External" /><Relationship Id="rId13" Type="http://schemas.openxmlformats.org/officeDocument/2006/relationships/hyperlink" Target="https://podminky.urs.cz/item/CS_URS_2023_02/591241111" TargetMode="External" /><Relationship Id="rId14" Type="http://schemas.openxmlformats.org/officeDocument/2006/relationships/hyperlink" Target="https://podminky.urs.cz/item/CS_URS_2023_02/915241113" TargetMode="External" /><Relationship Id="rId15" Type="http://schemas.openxmlformats.org/officeDocument/2006/relationships/hyperlink" Target="https://podminky.urs.cz/item/CS_URS_2023_02/911331123" TargetMode="External" /><Relationship Id="rId16" Type="http://schemas.openxmlformats.org/officeDocument/2006/relationships/hyperlink" Target="https://podminky.urs.cz/item/CS_URS_2023_02/912211111" TargetMode="External" /><Relationship Id="rId17" Type="http://schemas.openxmlformats.org/officeDocument/2006/relationships/hyperlink" Target="https://podminky.urs.cz/item/CS_URS_2023_02/912211121" TargetMode="External" /><Relationship Id="rId18" Type="http://schemas.openxmlformats.org/officeDocument/2006/relationships/hyperlink" Target="https://podminky.urs.cz/item/CS_URS_2023_02/914111111" TargetMode="External" /><Relationship Id="rId19" Type="http://schemas.openxmlformats.org/officeDocument/2006/relationships/hyperlink" Target="https://podminky.urs.cz/item/CS_URS_2023_02/914111121" TargetMode="External" /><Relationship Id="rId20" Type="http://schemas.openxmlformats.org/officeDocument/2006/relationships/hyperlink" Target="https://podminky.urs.cz/item/CS_URS_2023_02/914511111" TargetMode="External" /><Relationship Id="rId21" Type="http://schemas.openxmlformats.org/officeDocument/2006/relationships/hyperlink" Target="https://podminky.urs.cz/item/CS_URS_2023_02/914511112" TargetMode="External" /><Relationship Id="rId22" Type="http://schemas.openxmlformats.org/officeDocument/2006/relationships/hyperlink" Target="https://podminky.urs.cz/item/CS_URS_2023_02/915111112" TargetMode="External" /><Relationship Id="rId23" Type="http://schemas.openxmlformats.org/officeDocument/2006/relationships/hyperlink" Target="https://podminky.urs.cz/item/CS_URS_2023_02/915111122" TargetMode="External" /><Relationship Id="rId24" Type="http://schemas.openxmlformats.org/officeDocument/2006/relationships/hyperlink" Target="https://podminky.urs.cz/item/CS_URS_2023_02/915121122" TargetMode="External" /><Relationship Id="rId25" Type="http://schemas.openxmlformats.org/officeDocument/2006/relationships/hyperlink" Target="https://podminky.urs.cz/item/CS_URS_2023_02/915131112" TargetMode="External" /><Relationship Id="rId26" Type="http://schemas.openxmlformats.org/officeDocument/2006/relationships/hyperlink" Target="https://podminky.urs.cz/item/CS_URS_2023_02/915211112" TargetMode="External" /><Relationship Id="rId27" Type="http://schemas.openxmlformats.org/officeDocument/2006/relationships/hyperlink" Target="https://podminky.urs.cz/item/CS_URS_2023_02/915211122" TargetMode="External" /><Relationship Id="rId28" Type="http://schemas.openxmlformats.org/officeDocument/2006/relationships/hyperlink" Target="https://podminky.urs.cz/item/CS_URS_2023_02/915221122" TargetMode="External" /><Relationship Id="rId29" Type="http://schemas.openxmlformats.org/officeDocument/2006/relationships/hyperlink" Target="https://podminky.urs.cz/item/CS_URS_2023_02/915231112" TargetMode="External" /><Relationship Id="rId30" Type="http://schemas.openxmlformats.org/officeDocument/2006/relationships/hyperlink" Target="https://podminky.urs.cz/item/CS_URS_2023_02/915611111" TargetMode="External" /><Relationship Id="rId31" Type="http://schemas.openxmlformats.org/officeDocument/2006/relationships/hyperlink" Target="https://podminky.urs.cz/item/CS_URS_2023_02/915621111" TargetMode="External" /><Relationship Id="rId32" Type="http://schemas.openxmlformats.org/officeDocument/2006/relationships/hyperlink" Target="https://podminky.urs.cz/item/CS_URS_2023_02/966005311" TargetMode="External" /><Relationship Id="rId33" Type="http://schemas.openxmlformats.org/officeDocument/2006/relationships/hyperlink" Target="https://podminky.urs.cz/item/CS_URS_2023_02/966006132" TargetMode="External" /><Relationship Id="rId34" Type="http://schemas.openxmlformats.org/officeDocument/2006/relationships/hyperlink" Target="https://podminky.urs.cz/item/CS_URS_2023_02/966006211" TargetMode="External" /><Relationship Id="rId35" Type="http://schemas.openxmlformats.org/officeDocument/2006/relationships/hyperlink" Target="https://podminky.urs.cz/item/CS_URS_2023_02/966006255" TargetMode="External" /><Relationship Id="rId36" Type="http://schemas.openxmlformats.org/officeDocument/2006/relationships/hyperlink" Target="https://podminky.urs.cz/item/CS_URS_2023_02/997221611" TargetMode="External" /><Relationship Id="rId37" Type="http://schemas.openxmlformats.org/officeDocument/2006/relationships/hyperlink" Target="https://podminky.urs.cz/item/CS_URS_2023_02/997221875" TargetMode="External" /><Relationship Id="rId38" Type="http://schemas.openxmlformats.org/officeDocument/2006/relationships/hyperlink" Target="https://podminky.urs.cz/item/CS_URS_2023_02/998225111" TargetMode="External" /><Relationship Id="rId39" Type="http://schemas.openxmlformats.org/officeDocument/2006/relationships/hyperlink" Target="https://podminky.urs.cz/item/CS_URS_2023_02/998225194" TargetMode="External" /><Relationship Id="rId40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113107222" TargetMode="External" /><Relationship Id="rId2" Type="http://schemas.openxmlformats.org/officeDocument/2006/relationships/hyperlink" Target="https://podminky.urs.cz/item/CS_URS_2023_02/181951112" TargetMode="External" /><Relationship Id="rId3" Type="http://schemas.openxmlformats.org/officeDocument/2006/relationships/hyperlink" Target="https://podminky.urs.cz/item/CS_URS_2023_02/564871111" TargetMode="External" /><Relationship Id="rId4" Type="http://schemas.openxmlformats.org/officeDocument/2006/relationships/hyperlink" Target="https://podminky.urs.cz/item/CS_URS_2023_02/564931412" TargetMode="External" /><Relationship Id="rId5" Type="http://schemas.openxmlformats.org/officeDocument/2006/relationships/hyperlink" Target="https://podminky.urs.cz/item/CS_URS_2023_02/938902421" TargetMode="External" /><Relationship Id="rId6" Type="http://schemas.openxmlformats.org/officeDocument/2006/relationships/hyperlink" Target="https://podminky.urs.cz/item/CS_URS_2023_02/997221611" TargetMode="External" /><Relationship Id="rId7" Type="http://schemas.openxmlformats.org/officeDocument/2006/relationships/hyperlink" Target="https://podminky.urs.cz/item/CS_URS_2023_02/997221873" TargetMode="External" /><Relationship Id="rId8" Type="http://schemas.openxmlformats.org/officeDocument/2006/relationships/hyperlink" Target="https://podminky.urs.cz/item/CS_URS_2023_02/998225111" TargetMode="External" /><Relationship Id="rId9" Type="http://schemas.openxmlformats.org/officeDocument/2006/relationships/hyperlink" Target="https://podminky.urs.cz/item/CS_URS_2023_02/998225194" TargetMode="External" /><Relationship Id="rId10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113154335" TargetMode="External" /><Relationship Id="rId2" Type="http://schemas.openxmlformats.org/officeDocument/2006/relationships/hyperlink" Target="https://podminky.urs.cz/item/CS_URS_2023_02/564811111" TargetMode="External" /><Relationship Id="rId3" Type="http://schemas.openxmlformats.org/officeDocument/2006/relationships/hyperlink" Target="https://podminky.urs.cz/item/CS_URS_2023_02/565145111" TargetMode="External" /><Relationship Id="rId4" Type="http://schemas.openxmlformats.org/officeDocument/2006/relationships/hyperlink" Target="https://podminky.urs.cz/item/CS_URS_2023_02/567521131" TargetMode="External" /><Relationship Id="rId5" Type="http://schemas.openxmlformats.org/officeDocument/2006/relationships/hyperlink" Target="https://podminky.urs.cz/item/CS_URS_2023_02/567522134" TargetMode="External" /><Relationship Id="rId6" Type="http://schemas.openxmlformats.org/officeDocument/2006/relationships/hyperlink" Target="https://podminky.urs.cz/item/CS_URS_2023_02/569951133" TargetMode="External" /><Relationship Id="rId7" Type="http://schemas.openxmlformats.org/officeDocument/2006/relationships/hyperlink" Target="https://podminky.urs.cz/item/CS_URS_2023_02/573191111" TargetMode="External" /><Relationship Id="rId8" Type="http://schemas.openxmlformats.org/officeDocument/2006/relationships/hyperlink" Target="https://podminky.urs.cz/item/CS_URS_2023_02/577155132" TargetMode="External" /><Relationship Id="rId9" Type="http://schemas.openxmlformats.org/officeDocument/2006/relationships/hyperlink" Target="https://podminky.urs.cz/item/CS_URS_2023_02/911331123" TargetMode="External" /><Relationship Id="rId10" Type="http://schemas.openxmlformats.org/officeDocument/2006/relationships/hyperlink" Target="https://podminky.urs.cz/item/CS_URS_2023_02/912211111" TargetMode="External" /><Relationship Id="rId11" Type="http://schemas.openxmlformats.org/officeDocument/2006/relationships/hyperlink" Target="https://podminky.urs.cz/item/CS_URS_2023_02/912211121" TargetMode="External" /><Relationship Id="rId12" Type="http://schemas.openxmlformats.org/officeDocument/2006/relationships/hyperlink" Target="https://podminky.urs.cz/item/CS_URS_2023_02/915111112" TargetMode="External" /><Relationship Id="rId13" Type="http://schemas.openxmlformats.org/officeDocument/2006/relationships/hyperlink" Target="https://podminky.urs.cz/item/CS_URS_2023_02/915131112" TargetMode="External" /><Relationship Id="rId14" Type="http://schemas.openxmlformats.org/officeDocument/2006/relationships/hyperlink" Target="https://podminky.urs.cz/item/CS_URS_2023_02/915211112" TargetMode="External" /><Relationship Id="rId15" Type="http://schemas.openxmlformats.org/officeDocument/2006/relationships/hyperlink" Target="https://podminky.urs.cz/item/CS_URS_2023_02/915231112" TargetMode="External" /><Relationship Id="rId16" Type="http://schemas.openxmlformats.org/officeDocument/2006/relationships/hyperlink" Target="https://podminky.urs.cz/item/CS_URS_2023_02/915611111" TargetMode="External" /><Relationship Id="rId17" Type="http://schemas.openxmlformats.org/officeDocument/2006/relationships/hyperlink" Target="https://podminky.urs.cz/item/CS_URS_2023_02/915621111" TargetMode="External" /><Relationship Id="rId18" Type="http://schemas.openxmlformats.org/officeDocument/2006/relationships/hyperlink" Target="https://podminky.urs.cz/item/CS_URS_2023_02/966006255" TargetMode="External" /><Relationship Id="rId19" Type="http://schemas.openxmlformats.org/officeDocument/2006/relationships/hyperlink" Target="https://podminky.urs.cz/item/CS_URS_2023_02/997221611" TargetMode="External" /><Relationship Id="rId20" Type="http://schemas.openxmlformats.org/officeDocument/2006/relationships/hyperlink" Target="https://podminky.urs.cz/item/CS_URS_2023_02/998225111" TargetMode="External" /><Relationship Id="rId21" Type="http://schemas.openxmlformats.org/officeDocument/2006/relationships/hyperlink" Target="https://podminky.urs.cz/item/CS_URS_2023_02/998225194" TargetMode="External" /><Relationship Id="rId22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113154233" TargetMode="External" /><Relationship Id="rId2" Type="http://schemas.openxmlformats.org/officeDocument/2006/relationships/hyperlink" Target="https://podminky.urs.cz/item/CS_URS_2023_02/573231112" TargetMode="External" /><Relationship Id="rId3" Type="http://schemas.openxmlformats.org/officeDocument/2006/relationships/hyperlink" Target="https://podminky.urs.cz/item/CS_URS_2023_02/565135111" TargetMode="External" /><Relationship Id="rId4" Type="http://schemas.openxmlformats.org/officeDocument/2006/relationships/hyperlink" Target="https://podminky.urs.cz/item/CS_URS_2023_02/919721103" TargetMode="External" /><Relationship Id="rId5" Type="http://schemas.openxmlformats.org/officeDocument/2006/relationships/hyperlink" Target="https://podminky.urs.cz/item/CS_URS_2023_02/998225111" TargetMode="External" /><Relationship Id="rId6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111301111" TargetMode="External" /><Relationship Id="rId2" Type="http://schemas.openxmlformats.org/officeDocument/2006/relationships/hyperlink" Target="https://podminky.urs.cz/item/CS_URS_2023_02/121151123" TargetMode="External" /><Relationship Id="rId3" Type="http://schemas.openxmlformats.org/officeDocument/2006/relationships/hyperlink" Target="https://podminky.urs.cz/item/CS_URS_2023_02/131251104" TargetMode="External" /><Relationship Id="rId4" Type="http://schemas.openxmlformats.org/officeDocument/2006/relationships/hyperlink" Target="https://podminky.urs.cz/item/CS_URS_2023_02/167151101" TargetMode="External" /><Relationship Id="rId5" Type="http://schemas.openxmlformats.org/officeDocument/2006/relationships/hyperlink" Target="https://podminky.urs.cz/item/CS_URS_2023_02/171151112" TargetMode="External" /><Relationship Id="rId6" Type="http://schemas.openxmlformats.org/officeDocument/2006/relationships/hyperlink" Target="https://podminky.urs.cz/item/CS_URS_2023_02/171151131" TargetMode="External" /><Relationship Id="rId7" Type="http://schemas.openxmlformats.org/officeDocument/2006/relationships/hyperlink" Target="https://podminky.urs.cz/item/CS_URS_2023_02/171201231" TargetMode="External" /><Relationship Id="rId8" Type="http://schemas.openxmlformats.org/officeDocument/2006/relationships/hyperlink" Target="https://podminky.urs.cz/item/CS_URS_2023_02/181951111" TargetMode="External" /><Relationship Id="rId9" Type="http://schemas.openxmlformats.org/officeDocument/2006/relationships/hyperlink" Target="https://podminky.urs.cz/item/CS_URS_2023_02/181951112" TargetMode="External" /><Relationship Id="rId10" Type="http://schemas.openxmlformats.org/officeDocument/2006/relationships/hyperlink" Target="https://podminky.urs.cz/item/CS_URS_2023_02/182351123" TargetMode="External" /><Relationship Id="rId11" Type="http://schemas.openxmlformats.org/officeDocument/2006/relationships/hyperlink" Target="https://podminky.urs.cz/item/CS_URS_2023_02/564811111" TargetMode="External" /><Relationship Id="rId12" Type="http://schemas.openxmlformats.org/officeDocument/2006/relationships/hyperlink" Target="https://podminky.urs.cz/item/CS_URS_2023_02/564861111" TargetMode="External" /><Relationship Id="rId13" Type="http://schemas.openxmlformats.org/officeDocument/2006/relationships/hyperlink" Target="https://podminky.urs.cz/item/CS_URS_2023_02/564951413" TargetMode="External" /><Relationship Id="rId14" Type="http://schemas.openxmlformats.org/officeDocument/2006/relationships/hyperlink" Target="https://podminky.urs.cz/item/CS_URS_2023_02/565145111" TargetMode="External" /><Relationship Id="rId15" Type="http://schemas.openxmlformats.org/officeDocument/2006/relationships/hyperlink" Target="https://podminky.urs.cz/item/CS_URS_2023_02/567522114" TargetMode="External" /><Relationship Id="rId16" Type="http://schemas.openxmlformats.org/officeDocument/2006/relationships/hyperlink" Target="https://podminky.urs.cz/item/CS_URS_2023_02/569951133" TargetMode="External" /><Relationship Id="rId17" Type="http://schemas.openxmlformats.org/officeDocument/2006/relationships/hyperlink" Target="https://podminky.urs.cz/item/CS_URS_2023_02/573191111" TargetMode="External" /><Relationship Id="rId18" Type="http://schemas.openxmlformats.org/officeDocument/2006/relationships/hyperlink" Target="https://podminky.urs.cz/item/CS_URS_2023_02/577155132" TargetMode="External" /><Relationship Id="rId19" Type="http://schemas.openxmlformats.org/officeDocument/2006/relationships/hyperlink" Target="https://podminky.urs.cz/item/CS_URS_2023_02/911381146" TargetMode="External" /><Relationship Id="rId20" Type="http://schemas.openxmlformats.org/officeDocument/2006/relationships/hyperlink" Target="https://podminky.urs.cz/item/CS_URS_2023_02/911381153" TargetMode="External" /><Relationship Id="rId21" Type="http://schemas.openxmlformats.org/officeDocument/2006/relationships/hyperlink" Target="https://podminky.urs.cz/item/CS_URS_2023_02/912211111" TargetMode="External" /><Relationship Id="rId22" Type="http://schemas.openxmlformats.org/officeDocument/2006/relationships/hyperlink" Target="https://podminky.urs.cz/item/CS_URS_2023_02/912321111" TargetMode="External" /><Relationship Id="rId23" Type="http://schemas.openxmlformats.org/officeDocument/2006/relationships/hyperlink" Target="https://podminky.urs.cz/item/CS_URS_2023_02/914111111" TargetMode="External" /><Relationship Id="rId24" Type="http://schemas.openxmlformats.org/officeDocument/2006/relationships/hyperlink" Target="https://podminky.urs.cz/item/CS_URS_2023_02/914511112" TargetMode="External" /><Relationship Id="rId25" Type="http://schemas.openxmlformats.org/officeDocument/2006/relationships/hyperlink" Target="https://podminky.urs.cz/item/CS_URS_2023_02/997221611" TargetMode="External" /><Relationship Id="rId26" Type="http://schemas.openxmlformats.org/officeDocument/2006/relationships/hyperlink" Target="https://podminky.urs.cz/item/CS_URS_2023_02/998225111" TargetMode="External" /><Relationship Id="rId27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113107323" TargetMode="External" /><Relationship Id="rId2" Type="http://schemas.openxmlformats.org/officeDocument/2006/relationships/hyperlink" Target="https://podminky.urs.cz/item/CS_URS_2023_02/115101201" TargetMode="External" /><Relationship Id="rId3" Type="http://schemas.openxmlformats.org/officeDocument/2006/relationships/hyperlink" Target="https://podminky.urs.cz/item/CS_URS_2023_02/132251253" TargetMode="External" /><Relationship Id="rId4" Type="http://schemas.openxmlformats.org/officeDocument/2006/relationships/hyperlink" Target="https://podminky.urs.cz/item/CS_URS_2023_02/171201231" TargetMode="External" /><Relationship Id="rId5" Type="http://schemas.openxmlformats.org/officeDocument/2006/relationships/hyperlink" Target="https://podminky.urs.cz/item/CS_URS_2023_02/174151101" TargetMode="External" /><Relationship Id="rId6" Type="http://schemas.openxmlformats.org/officeDocument/2006/relationships/hyperlink" Target="https://podminky.urs.cz/item/CS_URS_2023_02/175151101" TargetMode="External" /><Relationship Id="rId7" Type="http://schemas.openxmlformats.org/officeDocument/2006/relationships/hyperlink" Target="https://podminky.urs.cz/item/CS_URS_2023_02/181951112" TargetMode="External" /><Relationship Id="rId8" Type="http://schemas.openxmlformats.org/officeDocument/2006/relationships/hyperlink" Target="https://podminky.urs.cz/item/CS_URS_2023_02/275313811" TargetMode="External" /><Relationship Id="rId9" Type="http://schemas.openxmlformats.org/officeDocument/2006/relationships/hyperlink" Target="https://podminky.urs.cz/item/CS_URS_2023_02/275351121" TargetMode="External" /><Relationship Id="rId10" Type="http://schemas.openxmlformats.org/officeDocument/2006/relationships/hyperlink" Target="https://podminky.urs.cz/item/CS_URS_2023_02/275351122" TargetMode="External" /><Relationship Id="rId11" Type="http://schemas.openxmlformats.org/officeDocument/2006/relationships/hyperlink" Target="https://podminky.urs.cz/item/CS_URS_2023_02/452111111" TargetMode="External" /><Relationship Id="rId12" Type="http://schemas.openxmlformats.org/officeDocument/2006/relationships/hyperlink" Target="https://podminky.urs.cz/item/CS_URS_2023_02/452311131" TargetMode="External" /><Relationship Id="rId13" Type="http://schemas.openxmlformats.org/officeDocument/2006/relationships/hyperlink" Target="https://podminky.urs.cz/item/CS_URS_2023_02/452311151" TargetMode="External" /><Relationship Id="rId14" Type="http://schemas.openxmlformats.org/officeDocument/2006/relationships/hyperlink" Target="https://podminky.urs.cz/item/CS_URS_2023_02/452312131" TargetMode="External" /><Relationship Id="rId15" Type="http://schemas.openxmlformats.org/officeDocument/2006/relationships/hyperlink" Target="https://podminky.urs.cz/item/CS_URS_2023_02/452312151" TargetMode="External" /><Relationship Id="rId16" Type="http://schemas.openxmlformats.org/officeDocument/2006/relationships/hyperlink" Target="https://podminky.urs.cz/item/CS_URS_2023_02/461310212" TargetMode="External" /><Relationship Id="rId17" Type="http://schemas.openxmlformats.org/officeDocument/2006/relationships/hyperlink" Target="https://podminky.urs.cz/item/CS_URS_2023_02/465511411" TargetMode="External" /><Relationship Id="rId18" Type="http://schemas.openxmlformats.org/officeDocument/2006/relationships/hyperlink" Target="https://podminky.urs.cz/item/CS_URS_2023_02/564871011" TargetMode="External" /><Relationship Id="rId19" Type="http://schemas.openxmlformats.org/officeDocument/2006/relationships/hyperlink" Target="https://podminky.urs.cz/item/CS_URS_2023_02/567132112" TargetMode="External" /><Relationship Id="rId20" Type="http://schemas.openxmlformats.org/officeDocument/2006/relationships/hyperlink" Target="https://podminky.urs.cz/item/CS_URS_2023_02/919521130" TargetMode="External" /><Relationship Id="rId21" Type="http://schemas.openxmlformats.org/officeDocument/2006/relationships/hyperlink" Target="https://podminky.urs.cz/item/CS_URS_2023_02/919535558" TargetMode="External" /><Relationship Id="rId22" Type="http://schemas.openxmlformats.org/officeDocument/2006/relationships/hyperlink" Target="https://podminky.urs.cz/item/CS_URS_2023_02/966008112" TargetMode="External" /><Relationship Id="rId23" Type="http://schemas.openxmlformats.org/officeDocument/2006/relationships/hyperlink" Target="https://podminky.urs.cz/item/CS_URS_2023_02/962022590" TargetMode="External" /><Relationship Id="rId24" Type="http://schemas.openxmlformats.org/officeDocument/2006/relationships/hyperlink" Target="https://podminky.urs.cz/item/CS_URS_2023_02/997221862" TargetMode="External" /><Relationship Id="rId25" Type="http://schemas.openxmlformats.org/officeDocument/2006/relationships/hyperlink" Target="https://podminky.urs.cz/item/CS_URS_2023_02/997221873" TargetMode="External" /><Relationship Id="rId26" Type="http://schemas.openxmlformats.org/officeDocument/2006/relationships/hyperlink" Target="https://podminky.urs.cz/item/CS_URS_2023_02/998225111" TargetMode="External" /><Relationship Id="rId27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113107223" TargetMode="External" /><Relationship Id="rId2" Type="http://schemas.openxmlformats.org/officeDocument/2006/relationships/hyperlink" Target="https://podminky.urs.cz/item/CS_URS_2023_02/115001106" TargetMode="External" /><Relationship Id="rId3" Type="http://schemas.openxmlformats.org/officeDocument/2006/relationships/hyperlink" Target="https://podminky.urs.cz/item/CS_URS_2023_02/115101202" TargetMode="External" /><Relationship Id="rId4" Type="http://schemas.openxmlformats.org/officeDocument/2006/relationships/hyperlink" Target="https://podminky.urs.cz/item/CS_URS_2023_02/115101304" TargetMode="External" /><Relationship Id="rId5" Type="http://schemas.openxmlformats.org/officeDocument/2006/relationships/hyperlink" Target="https://podminky.urs.cz/item/CS_URS_2023_02/131251106" TargetMode="External" /><Relationship Id="rId6" Type="http://schemas.openxmlformats.org/officeDocument/2006/relationships/hyperlink" Target="https://podminky.urs.cz/item/CS_URS_2023_02/171151131" TargetMode="External" /><Relationship Id="rId7" Type="http://schemas.openxmlformats.org/officeDocument/2006/relationships/hyperlink" Target="https://podminky.urs.cz/item/CS_URS_2023_02/171201231" TargetMode="External" /><Relationship Id="rId8" Type="http://schemas.openxmlformats.org/officeDocument/2006/relationships/hyperlink" Target="https://podminky.urs.cz/item/CS_URS_2023_02/181951112" TargetMode="External" /><Relationship Id="rId9" Type="http://schemas.openxmlformats.org/officeDocument/2006/relationships/hyperlink" Target="https://podminky.urs.cz/item/CS_URS_2023_02/212341111" TargetMode="External" /><Relationship Id="rId10" Type="http://schemas.openxmlformats.org/officeDocument/2006/relationships/hyperlink" Target="https://podminky.urs.cz/item/CS_URS_2023_02/212792212" TargetMode="External" /><Relationship Id="rId11" Type="http://schemas.openxmlformats.org/officeDocument/2006/relationships/hyperlink" Target="https://podminky.urs.cz/item/CS_URS_2023_02/273321117" TargetMode="External" /><Relationship Id="rId12" Type="http://schemas.openxmlformats.org/officeDocument/2006/relationships/hyperlink" Target="https://podminky.urs.cz/item/CS_URS_2023_02/273354111" TargetMode="External" /><Relationship Id="rId13" Type="http://schemas.openxmlformats.org/officeDocument/2006/relationships/hyperlink" Target="https://podminky.urs.cz/item/CS_URS_2023_02/273354211" TargetMode="External" /><Relationship Id="rId14" Type="http://schemas.openxmlformats.org/officeDocument/2006/relationships/hyperlink" Target="https://podminky.urs.cz/item/CS_URS_2023_02/273361412" TargetMode="External" /><Relationship Id="rId15" Type="http://schemas.openxmlformats.org/officeDocument/2006/relationships/hyperlink" Target="https://podminky.urs.cz/item/CS_URS_2023_02/274321191" TargetMode="External" /><Relationship Id="rId16" Type="http://schemas.openxmlformats.org/officeDocument/2006/relationships/hyperlink" Target="https://podminky.urs.cz/item/CS_URS_2023_02/275313811" TargetMode="External" /><Relationship Id="rId17" Type="http://schemas.openxmlformats.org/officeDocument/2006/relationships/hyperlink" Target="https://podminky.urs.cz/item/CS_URS_2023_02/275351121" TargetMode="External" /><Relationship Id="rId18" Type="http://schemas.openxmlformats.org/officeDocument/2006/relationships/hyperlink" Target="https://podminky.urs.cz/item/CS_URS_2023_02/275351122" TargetMode="External" /><Relationship Id="rId19" Type="http://schemas.openxmlformats.org/officeDocument/2006/relationships/hyperlink" Target="https://podminky.urs.cz/item/CS_URS_2023_02/358325115" TargetMode="External" /><Relationship Id="rId20" Type="http://schemas.openxmlformats.org/officeDocument/2006/relationships/hyperlink" Target="https://podminky.urs.cz/item/CS_URS_2023_02/389121112" TargetMode="External" /><Relationship Id="rId21" Type="http://schemas.openxmlformats.org/officeDocument/2006/relationships/hyperlink" Target="https://podminky.urs.cz/item/CS_URS_2023_02/389121113" TargetMode="External" /><Relationship Id="rId22" Type="http://schemas.openxmlformats.org/officeDocument/2006/relationships/hyperlink" Target="https://podminky.urs.cz/item/CS_URS_2023_02/451573111" TargetMode="External" /><Relationship Id="rId23" Type="http://schemas.openxmlformats.org/officeDocument/2006/relationships/hyperlink" Target="https://podminky.urs.cz/item/CS_URS_2023_02/452311131" TargetMode="External" /><Relationship Id="rId24" Type="http://schemas.openxmlformats.org/officeDocument/2006/relationships/hyperlink" Target="https://podminky.urs.cz/item/CS_URS_2023_02/452311151" TargetMode="External" /><Relationship Id="rId25" Type="http://schemas.openxmlformats.org/officeDocument/2006/relationships/hyperlink" Target="https://podminky.urs.cz/item/CS_URS_2023_02/452313131" TargetMode="External" /><Relationship Id="rId26" Type="http://schemas.openxmlformats.org/officeDocument/2006/relationships/hyperlink" Target="https://podminky.urs.cz/item/CS_URS_2023_02/452353101" TargetMode="External" /><Relationship Id="rId27" Type="http://schemas.openxmlformats.org/officeDocument/2006/relationships/hyperlink" Target="https://podminky.urs.cz/item/CS_URS_2023_02/457311118" TargetMode="External" /><Relationship Id="rId28" Type="http://schemas.openxmlformats.org/officeDocument/2006/relationships/hyperlink" Target="https://podminky.urs.cz/item/CS_URS_2023_02/423352131" TargetMode="External" /><Relationship Id="rId29" Type="http://schemas.openxmlformats.org/officeDocument/2006/relationships/hyperlink" Target="https://podminky.urs.cz/item/CS_URS_2023_02/423352231" TargetMode="External" /><Relationship Id="rId30" Type="http://schemas.openxmlformats.org/officeDocument/2006/relationships/hyperlink" Target="https://podminky.urs.cz/item/CS_URS_2023_02/421361412" TargetMode="External" /><Relationship Id="rId31" Type="http://schemas.openxmlformats.org/officeDocument/2006/relationships/hyperlink" Target="https://podminky.urs.cz/item/CS_URS_2023_02/458591111" TargetMode="External" /><Relationship Id="rId32" Type="http://schemas.openxmlformats.org/officeDocument/2006/relationships/hyperlink" Target="https://podminky.urs.cz/item/CS_URS_2023_02/461310212" TargetMode="External" /><Relationship Id="rId33" Type="http://schemas.openxmlformats.org/officeDocument/2006/relationships/hyperlink" Target="https://podminky.urs.cz/item/CS_URS_2023_02/465511421" TargetMode="External" /><Relationship Id="rId34" Type="http://schemas.openxmlformats.org/officeDocument/2006/relationships/hyperlink" Target="https://podminky.urs.cz/item/CS_URS_2023_02/564871111" TargetMode="External" /><Relationship Id="rId35" Type="http://schemas.openxmlformats.org/officeDocument/2006/relationships/hyperlink" Target="https://podminky.urs.cz/item/CS_URS_2023_02/567132112" TargetMode="External" /><Relationship Id="rId36" Type="http://schemas.openxmlformats.org/officeDocument/2006/relationships/hyperlink" Target="https://podminky.urs.cz/item/CS_URS_2023_02/911331123" TargetMode="External" /><Relationship Id="rId37" Type="http://schemas.openxmlformats.org/officeDocument/2006/relationships/hyperlink" Target="https://podminky.urs.cz/item/CS_URS_2023_02/919726124" TargetMode="External" /><Relationship Id="rId38" Type="http://schemas.openxmlformats.org/officeDocument/2006/relationships/hyperlink" Target="https://podminky.urs.cz/item/CS_URS_2023_02/938532111" TargetMode="External" /><Relationship Id="rId39" Type="http://schemas.openxmlformats.org/officeDocument/2006/relationships/hyperlink" Target="https://podminky.urs.cz/item/CS_URS_2023_02/962022590" TargetMode="External" /><Relationship Id="rId40" Type="http://schemas.openxmlformats.org/officeDocument/2006/relationships/hyperlink" Target="https://podminky.urs.cz/item/CS_URS_2023_02/966005311" TargetMode="External" /><Relationship Id="rId41" Type="http://schemas.openxmlformats.org/officeDocument/2006/relationships/hyperlink" Target="https://podminky.urs.cz/item/CS_URS_2023_02/992114111" TargetMode="External" /><Relationship Id="rId42" Type="http://schemas.openxmlformats.org/officeDocument/2006/relationships/hyperlink" Target="https://podminky.urs.cz/item/CS_URS_2023_02/992114112" TargetMode="External" /><Relationship Id="rId43" Type="http://schemas.openxmlformats.org/officeDocument/2006/relationships/hyperlink" Target="https://podminky.urs.cz/item/CS_URS_2023_02/997221862" TargetMode="External" /><Relationship Id="rId44" Type="http://schemas.openxmlformats.org/officeDocument/2006/relationships/hyperlink" Target="https://podminky.urs.cz/item/CS_URS_2023_02/997221873" TargetMode="External" /><Relationship Id="rId45" Type="http://schemas.openxmlformats.org/officeDocument/2006/relationships/hyperlink" Target="https://podminky.urs.cz/item/CS_URS_2023_02/998214111" TargetMode="External" /><Relationship Id="rId46" Type="http://schemas.openxmlformats.org/officeDocument/2006/relationships/hyperlink" Target="https://podminky.urs.cz/item/CS_URS_2023_02/711142559" TargetMode="External" /><Relationship Id="rId47" Type="http://schemas.openxmlformats.org/officeDocument/2006/relationships/hyperlink" Target="https://podminky.urs.cz/item/CS_URS_2023_02/998711101" TargetMode="External" /><Relationship Id="rId48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115101201" TargetMode="External" /><Relationship Id="rId2" Type="http://schemas.openxmlformats.org/officeDocument/2006/relationships/hyperlink" Target="https://podminky.urs.cz/item/CS_URS_2023_02/320232035" TargetMode="External" /><Relationship Id="rId3" Type="http://schemas.openxmlformats.org/officeDocument/2006/relationships/hyperlink" Target="https://podminky.urs.cz/item/CS_URS_2023_02/985131111" TargetMode="External" /><Relationship Id="rId4" Type="http://schemas.openxmlformats.org/officeDocument/2006/relationships/hyperlink" Target="https://podminky.urs.cz/item/CS_URS_2023_02/985132111" TargetMode="External" /><Relationship Id="rId5" Type="http://schemas.openxmlformats.org/officeDocument/2006/relationships/hyperlink" Target="https://podminky.urs.cz/item/CS_URS_2023_02/985139111" TargetMode="External" /><Relationship Id="rId6" Type="http://schemas.openxmlformats.org/officeDocument/2006/relationships/hyperlink" Target="https://podminky.urs.cz/item/CS_URS_2023_02/985141111" TargetMode="External" /><Relationship Id="rId7" Type="http://schemas.openxmlformats.org/officeDocument/2006/relationships/hyperlink" Target="https://podminky.urs.cz/item/CS_URS_2023_02/985141911" TargetMode="External" /><Relationship Id="rId8" Type="http://schemas.openxmlformats.org/officeDocument/2006/relationships/hyperlink" Target="https://podminky.urs.cz/item/CS_URS_2023_02/985231111" TargetMode="External" /><Relationship Id="rId9" Type="http://schemas.openxmlformats.org/officeDocument/2006/relationships/hyperlink" Target="https://podminky.urs.cz/item/CS_URS_2023_02/985231191" TargetMode="External" /><Relationship Id="rId10" Type="http://schemas.openxmlformats.org/officeDocument/2006/relationships/hyperlink" Target="https://podminky.urs.cz/item/CS_URS_2023_02/998212111" TargetMode="External" /><Relationship Id="rId1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74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18</v>
      </c>
    </row>
    <row r="7" spans="2:71" s="1" customFormat="1" ht="12" customHeight="1">
      <c r="B7" s="22"/>
      <c r="C7" s="23"/>
      <c r="D7" s="33" t="s">
        <v>19</v>
      </c>
      <c r="E7" s="23"/>
      <c r="F7" s="23"/>
      <c r="G7" s="23"/>
      <c r="H7" s="23"/>
      <c r="I7" s="23"/>
      <c r="J7" s="23"/>
      <c r="K7" s="28" t="s">
        <v>20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21</v>
      </c>
      <c r="AL7" s="23"/>
      <c r="AM7" s="23"/>
      <c r="AN7" s="28" t="s">
        <v>20</v>
      </c>
      <c r="AO7" s="23"/>
      <c r="AP7" s="23"/>
      <c r="AQ7" s="23"/>
      <c r="AR7" s="21"/>
      <c r="BE7" s="32"/>
      <c r="BS7" s="18" t="s">
        <v>22</v>
      </c>
    </row>
    <row r="8" spans="2:71" s="1" customFormat="1" ht="12" customHeight="1">
      <c r="B8" s="22"/>
      <c r="C8" s="23"/>
      <c r="D8" s="33" t="s">
        <v>23</v>
      </c>
      <c r="E8" s="23"/>
      <c r="F8" s="23"/>
      <c r="G8" s="23"/>
      <c r="H8" s="23"/>
      <c r="I8" s="23"/>
      <c r="J8" s="23"/>
      <c r="K8" s="28" t="s">
        <v>24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25</v>
      </c>
      <c r="AL8" s="23"/>
      <c r="AM8" s="23"/>
      <c r="AN8" s="34" t="s">
        <v>26</v>
      </c>
      <c r="AO8" s="23"/>
      <c r="AP8" s="23"/>
      <c r="AQ8" s="23"/>
      <c r="AR8" s="21"/>
      <c r="BE8" s="32"/>
      <c r="BS8" s="18" t="s">
        <v>27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28</v>
      </c>
    </row>
    <row r="10" spans="2:71" s="1" customFormat="1" ht="12" customHeight="1">
      <c r="B10" s="22"/>
      <c r="C10" s="23"/>
      <c r="D10" s="33" t="s">
        <v>29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30</v>
      </c>
      <c r="AL10" s="23"/>
      <c r="AM10" s="23"/>
      <c r="AN10" s="28" t="s">
        <v>20</v>
      </c>
      <c r="AO10" s="23"/>
      <c r="AP10" s="23"/>
      <c r="AQ10" s="23"/>
      <c r="AR10" s="21"/>
      <c r="BE10" s="32"/>
      <c r="BS10" s="18" t="s">
        <v>18</v>
      </c>
    </row>
    <row r="11" spans="2:71" s="1" customFormat="1" ht="18.45" customHeight="1">
      <c r="B11" s="22"/>
      <c r="C11" s="23"/>
      <c r="D11" s="23"/>
      <c r="E11" s="28" t="s">
        <v>31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32</v>
      </c>
      <c r="AL11" s="23"/>
      <c r="AM11" s="23"/>
      <c r="AN11" s="28" t="s">
        <v>20</v>
      </c>
      <c r="AO11" s="23"/>
      <c r="AP11" s="23"/>
      <c r="AQ11" s="23"/>
      <c r="AR11" s="21"/>
      <c r="BE11" s="32"/>
      <c r="BS11" s="18" t="s">
        <v>18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18</v>
      </c>
    </row>
    <row r="13" spans="2:71" s="1" customFormat="1" ht="12" customHeight="1">
      <c r="B13" s="22"/>
      <c r="C13" s="23"/>
      <c r="D13" s="33" t="s">
        <v>33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30</v>
      </c>
      <c r="AL13" s="23"/>
      <c r="AM13" s="23"/>
      <c r="AN13" s="35" t="s">
        <v>34</v>
      </c>
      <c r="AO13" s="23"/>
      <c r="AP13" s="23"/>
      <c r="AQ13" s="23"/>
      <c r="AR13" s="21"/>
      <c r="BE13" s="32"/>
      <c r="BS13" s="18" t="s">
        <v>18</v>
      </c>
    </row>
    <row r="14" spans="2:71" ht="12">
      <c r="B14" s="22"/>
      <c r="C14" s="23"/>
      <c r="D14" s="23"/>
      <c r="E14" s="35" t="s">
        <v>34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32</v>
      </c>
      <c r="AL14" s="23"/>
      <c r="AM14" s="23"/>
      <c r="AN14" s="35" t="s">
        <v>34</v>
      </c>
      <c r="AO14" s="23"/>
      <c r="AP14" s="23"/>
      <c r="AQ14" s="23"/>
      <c r="AR14" s="21"/>
      <c r="BE14" s="32"/>
      <c r="BS14" s="18" t="s">
        <v>18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35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30</v>
      </c>
      <c r="AL16" s="23"/>
      <c r="AM16" s="23"/>
      <c r="AN16" s="28" t="s">
        <v>20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36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32</v>
      </c>
      <c r="AL17" s="23"/>
      <c r="AM17" s="23"/>
      <c r="AN17" s="28" t="s">
        <v>20</v>
      </c>
      <c r="AO17" s="23"/>
      <c r="AP17" s="23"/>
      <c r="AQ17" s="23"/>
      <c r="AR17" s="21"/>
      <c r="BE17" s="32"/>
      <c r="BS17" s="18" t="s">
        <v>37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38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30</v>
      </c>
      <c r="AL19" s="23"/>
      <c r="AM19" s="23"/>
      <c r="AN19" s="28" t="s">
        <v>20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39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32</v>
      </c>
      <c r="AL20" s="23"/>
      <c r="AM20" s="23"/>
      <c r="AN20" s="28" t="s">
        <v>20</v>
      </c>
      <c r="AO20" s="23"/>
      <c r="AP20" s="23"/>
      <c r="AQ20" s="23"/>
      <c r="AR20" s="21"/>
      <c r="BE20" s="32"/>
      <c r="BS20" s="18" t="s">
        <v>37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40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47.25" customHeight="1">
      <c r="B23" s="22"/>
      <c r="C23" s="23"/>
      <c r="D23" s="23"/>
      <c r="E23" s="37" t="s">
        <v>41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42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ROUND(AG54,2)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43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44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45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46</v>
      </c>
      <c r="E29" s="48"/>
      <c r="F29" s="33" t="s">
        <v>47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ROUND(AZ54,2)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ROUND(AV54,2)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48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ROUND(BA54,2)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ROUND(AW54,2)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49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ROUND(BB54,2)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50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ROUND(BC54,2)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51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ROUND(BD54,2)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3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9"/>
    </row>
    <row r="35" spans="1:57" s="2" customFormat="1" ht="25.9" customHeight="1">
      <c r="A35" s="39"/>
      <c r="B35" s="40"/>
      <c r="C35" s="53"/>
      <c r="D35" s="54" t="s">
        <v>52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53</v>
      </c>
      <c r="U35" s="55"/>
      <c r="V35" s="55"/>
      <c r="W35" s="55"/>
      <c r="X35" s="57" t="s">
        <v>54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6.95" customHeight="1">
      <c r="A37" s="39"/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45"/>
      <c r="BE37" s="39"/>
    </row>
    <row r="41" spans="1:57" s="2" customFormat="1" ht="6.95" customHeight="1">
      <c r="A41" s="39"/>
      <c r="B41" s="6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45"/>
      <c r="BE41" s="39"/>
    </row>
    <row r="42" spans="1:57" s="2" customFormat="1" ht="24.95" customHeight="1">
      <c r="A42" s="39"/>
      <c r="B42" s="40"/>
      <c r="C42" s="24" t="s">
        <v>55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5"/>
      <c r="BE42" s="39"/>
    </row>
    <row r="43" spans="1:57" s="2" customFormat="1" ht="6.95" customHeight="1">
      <c r="A43" s="39"/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5"/>
      <c r="BE43" s="39"/>
    </row>
    <row r="44" spans="1:57" s="4" customFormat="1" ht="12" customHeight="1">
      <c r="A44" s="4"/>
      <c r="B44" s="64"/>
      <c r="C44" s="33" t="s">
        <v>13</v>
      </c>
      <c r="D44" s="65"/>
      <c r="E44" s="65"/>
      <c r="F44" s="65"/>
      <c r="G44" s="65"/>
      <c r="H44" s="65"/>
      <c r="I44" s="65"/>
      <c r="J44" s="65"/>
      <c r="K44" s="65"/>
      <c r="L44" s="65" t="str">
        <f>K5</f>
        <v>1200660500</v>
      </c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6"/>
      <c r="BE44" s="4"/>
    </row>
    <row r="45" spans="1:57" s="5" customFormat="1" ht="36.95" customHeight="1">
      <c r="A45" s="5"/>
      <c r="B45" s="67"/>
      <c r="C45" s="68" t="s">
        <v>16</v>
      </c>
      <c r="D45" s="69"/>
      <c r="E45" s="69"/>
      <c r="F45" s="69"/>
      <c r="G45" s="69"/>
      <c r="H45" s="69"/>
      <c r="I45" s="69"/>
      <c r="J45" s="69"/>
      <c r="K45" s="69"/>
      <c r="L45" s="70" t="str">
        <f>K6</f>
        <v>Rekonstrukce komunikace II/605, úsek č.3 - aktualizace (2023)</v>
      </c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71"/>
      <c r="BE45" s="5"/>
    </row>
    <row r="46" spans="1:57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5"/>
      <c r="BE46" s="39"/>
    </row>
    <row r="47" spans="1:57" s="2" customFormat="1" ht="12" customHeight="1">
      <c r="A47" s="39"/>
      <c r="B47" s="40"/>
      <c r="C47" s="33" t="s">
        <v>23</v>
      </c>
      <c r="D47" s="41"/>
      <c r="E47" s="41"/>
      <c r="F47" s="41"/>
      <c r="G47" s="41"/>
      <c r="H47" s="41"/>
      <c r="I47" s="41"/>
      <c r="J47" s="41"/>
      <c r="K47" s="41"/>
      <c r="L47" s="72" t="str">
        <f>IF(K8="","",K8)</f>
        <v>sil. II/605</v>
      </c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33" t="s">
        <v>25</v>
      </c>
      <c r="AJ47" s="41"/>
      <c r="AK47" s="41"/>
      <c r="AL47" s="41"/>
      <c r="AM47" s="73" t="str">
        <f>IF(AN8="","",AN8)</f>
        <v>13. 12. 2023</v>
      </c>
      <c r="AN47" s="73"/>
      <c r="AO47" s="41"/>
      <c r="AP47" s="41"/>
      <c r="AQ47" s="41"/>
      <c r="AR47" s="45"/>
      <c r="BE47" s="39"/>
    </row>
    <row r="48" spans="1:57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5"/>
      <c r="BE48" s="39"/>
    </row>
    <row r="49" spans="1:57" s="2" customFormat="1" ht="15.15" customHeight="1">
      <c r="A49" s="39"/>
      <c r="B49" s="40"/>
      <c r="C49" s="33" t="s">
        <v>29</v>
      </c>
      <c r="D49" s="41"/>
      <c r="E49" s="41"/>
      <c r="F49" s="41"/>
      <c r="G49" s="41"/>
      <c r="H49" s="41"/>
      <c r="I49" s="41"/>
      <c r="J49" s="41"/>
      <c r="K49" s="41"/>
      <c r="L49" s="65" t="str">
        <f>IF(E11="","",E11)</f>
        <v>Správa a údržba silnic Plzeňského kraje, p.o.</v>
      </c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33" t="s">
        <v>35</v>
      </c>
      <c r="AJ49" s="41"/>
      <c r="AK49" s="41"/>
      <c r="AL49" s="41"/>
      <c r="AM49" s="74" t="str">
        <f>IF(E17="","",E17)</f>
        <v>Sweco a.s.</v>
      </c>
      <c r="AN49" s="65"/>
      <c r="AO49" s="65"/>
      <c r="AP49" s="65"/>
      <c r="AQ49" s="41"/>
      <c r="AR49" s="45"/>
      <c r="AS49" s="75" t="s">
        <v>56</v>
      </c>
      <c r="AT49" s="76"/>
      <c r="AU49" s="77"/>
      <c r="AV49" s="77"/>
      <c r="AW49" s="77"/>
      <c r="AX49" s="77"/>
      <c r="AY49" s="77"/>
      <c r="AZ49" s="77"/>
      <c r="BA49" s="77"/>
      <c r="BB49" s="77"/>
      <c r="BC49" s="77"/>
      <c r="BD49" s="78"/>
      <c r="BE49" s="39"/>
    </row>
    <row r="50" spans="1:57" s="2" customFormat="1" ht="15.15" customHeight="1">
      <c r="A50" s="39"/>
      <c r="B50" s="40"/>
      <c r="C50" s="33" t="s">
        <v>33</v>
      </c>
      <c r="D50" s="41"/>
      <c r="E50" s="41"/>
      <c r="F50" s="41"/>
      <c r="G50" s="41"/>
      <c r="H50" s="41"/>
      <c r="I50" s="41"/>
      <c r="J50" s="41"/>
      <c r="K50" s="41"/>
      <c r="L50" s="65" t="str">
        <f>IF(E14="Vyplň údaj","",E14)</f>
        <v/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33" t="s">
        <v>38</v>
      </c>
      <c r="AJ50" s="41"/>
      <c r="AK50" s="41"/>
      <c r="AL50" s="41"/>
      <c r="AM50" s="74" t="str">
        <f>IF(E20="","",E20)</f>
        <v xml:space="preserve"> </v>
      </c>
      <c r="AN50" s="65"/>
      <c r="AO50" s="65"/>
      <c r="AP50" s="65"/>
      <c r="AQ50" s="41"/>
      <c r="AR50" s="45"/>
      <c r="AS50" s="79"/>
      <c r="AT50" s="80"/>
      <c r="AU50" s="81"/>
      <c r="AV50" s="81"/>
      <c r="AW50" s="81"/>
      <c r="AX50" s="81"/>
      <c r="AY50" s="81"/>
      <c r="AZ50" s="81"/>
      <c r="BA50" s="81"/>
      <c r="BB50" s="81"/>
      <c r="BC50" s="81"/>
      <c r="BD50" s="82"/>
      <c r="BE50" s="39"/>
    </row>
    <row r="51" spans="1:57" s="2" customFormat="1" ht="10.8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5"/>
      <c r="AS51" s="83"/>
      <c r="AT51" s="84"/>
      <c r="AU51" s="85"/>
      <c r="AV51" s="85"/>
      <c r="AW51" s="85"/>
      <c r="AX51" s="85"/>
      <c r="AY51" s="85"/>
      <c r="AZ51" s="85"/>
      <c r="BA51" s="85"/>
      <c r="BB51" s="85"/>
      <c r="BC51" s="85"/>
      <c r="BD51" s="86"/>
      <c r="BE51" s="39"/>
    </row>
    <row r="52" spans="1:57" s="2" customFormat="1" ht="29.25" customHeight="1">
      <c r="A52" s="39"/>
      <c r="B52" s="40"/>
      <c r="C52" s="87" t="s">
        <v>57</v>
      </c>
      <c r="D52" s="88"/>
      <c r="E52" s="88"/>
      <c r="F52" s="88"/>
      <c r="G52" s="88"/>
      <c r="H52" s="89"/>
      <c r="I52" s="90" t="s">
        <v>58</v>
      </c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91" t="s">
        <v>59</v>
      </c>
      <c r="AH52" s="88"/>
      <c r="AI52" s="88"/>
      <c r="AJ52" s="88"/>
      <c r="AK52" s="88"/>
      <c r="AL52" s="88"/>
      <c r="AM52" s="88"/>
      <c r="AN52" s="90" t="s">
        <v>60</v>
      </c>
      <c r="AO52" s="88"/>
      <c r="AP52" s="88"/>
      <c r="AQ52" s="92" t="s">
        <v>61</v>
      </c>
      <c r="AR52" s="45"/>
      <c r="AS52" s="93" t="s">
        <v>62</v>
      </c>
      <c r="AT52" s="94" t="s">
        <v>63</v>
      </c>
      <c r="AU52" s="94" t="s">
        <v>64</v>
      </c>
      <c r="AV52" s="94" t="s">
        <v>65</v>
      </c>
      <c r="AW52" s="94" t="s">
        <v>66</v>
      </c>
      <c r="AX52" s="94" t="s">
        <v>67</v>
      </c>
      <c r="AY52" s="94" t="s">
        <v>68</v>
      </c>
      <c r="AZ52" s="94" t="s">
        <v>69</v>
      </c>
      <c r="BA52" s="94" t="s">
        <v>70</v>
      </c>
      <c r="BB52" s="94" t="s">
        <v>71</v>
      </c>
      <c r="BC52" s="94" t="s">
        <v>72</v>
      </c>
      <c r="BD52" s="95" t="s">
        <v>73</v>
      </c>
      <c r="BE52" s="39"/>
    </row>
    <row r="53" spans="1:57" s="2" customFormat="1" ht="10.8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5"/>
      <c r="AS53" s="96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8"/>
      <c r="BE53" s="39"/>
    </row>
    <row r="54" spans="1:90" s="6" customFormat="1" ht="32.4" customHeight="1">
      <c r="A54" s="6"/>
      <c r="B54" s="99"/>
      <c r="C54" s="100" t="s">
        <v>74</v>
      </c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2">
        <f>ROUND(AG55+SUM(AG70:AG72),2)</f>
        <v>0</v>
      </c>
      <c r="AH54" s="102"/>
      <c r="AI54" s="102"/>
      <c r="AJ54" s="102"/>
      <c r="AK54" s="102"/>
      <c r="AL54" s="102"/>
      <c r="AM54" s="102"/>
      <c r="AN54" s="103">
        <f>SUM(AG54,AT54)</f>
        <v>0</v>
      </c>
      <c r="AO54" s="103"/>
      <c r="AP54" s="103"/>
      <c r="AQ54" s="104" t="s">
        <v>20</v>
      </c>
      <c r="AR54" s="105"/>
      <c r="AS54" s="106">
        <f>ROUND(AS55+SUM(AS70:AS72),2)</f>
        <v>0</v>
      </c>
      <c r="AT54" s="107">
        <f>ROUND(SUM(AV54:AW54),2)</f>
        <v>0</v>
      </c>
      <c r="AU54" s="108">
        <f>ROUND(AU55+SUM(AU70:AU72),5)</f>
        <v>0</v>
      </c>
      <c r="AV54" s="107">
        <f>ROUND(AZ54*L29,2)</f>
        <v>0</v>
      </c>
      <c r="AW54" s="107">
        <f>ROUND(BA54*L30,2)</f>
        <v>0</v>
      </c>
      <c r="AX54" s="107">
        <f>ROUND(BB54*L29,2)</f>
        <v>0</v>
      </c>
      <c r="AY54" s="107">
        <f>ROUND(BC54*L30,2)</f>
        <v>0</v>
      </c>
      <c r="AZ54" s="107">
        <f>ROUND(AZ55+SUM(AZ70:AZ72),2)</f>
        <v>0</v>
      </c>
      <c r="BA54" s="107">
        <f>ROUND(BA55+SUM(BA70:BA72),2)</f>
        <v>0</v>
      </c>
      <c r="BB54" s="107">
        <f>ROUND(BB55+SUM(BB70:BB72),2)</f>
        <v>0</v>
      </c>
      <c r="BC54" s="107">
        <f>ROUND(BC55+SUM(BC70:BC72),2)</f>
        <v>0</v>
      </c>
      <c r="BD54" s="109">
        <f>ROUND(BD55+SUM(BD70:BD72),2)</f>
        <v>0</v>
      </c>
      <c r="BE54" s="6"/>
      <c r="BS54" s="110" t="s">
        <v>75</v>
      </c>
      <c r="BT54" s="110" t="s">
        <v>76</v>
      </c>
      <c r="BU54" s="111" t="s">
        <v>77</v>
      </c>
      <c r="BV54" s="110" t="s">
        <v>78</v>
      </c>
      <c r="BW54" s="110" t="s">
        <v>5</v>
      </c>
      <c r="BX54" s="110" t="s">
        <v>79</v>
      </c>
      <c r="CL54" s="110" t="s">
        <v>20</v>
      </c>
    </row>
    <row r="55" spans="1:91" s="7" customFormat="1" ht="16.5" customHeight="1">
      <c r="A55" s="7"/>
      <c r="B55" s="112"/>
      <c r="C55" s="113"/>
      <c r="D55" s="114" t="s">
        <v>80</v>
      </c>
      <c r="E55" s="114"/>
      <c r="F55" s="114"/>
      <c r="G55" s="114"/>
      <c r="H55" s="114"/>
      <c r="I55" s="115"/>
      <c r="J55" s="114" t="s">
        <v>81</v>
      </c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6">
        <f>ROUND(AG56+SUM(AG57:AG61),2)</f>
        <v>0</v>
      </c>
      <c r="AH55" s="115"/>
      <c r="AI55" s="115"/>
      <c r="AJ55" s="115"/>
      <c r="AK55" s="115"/>
      <c r="AL55" s="115"/>
      <c r="AM55" s="115"/>
      <c r="AN55" s="117">
        <f>SUM(AG55,AT55)</f>
        <v>0</v>
      </c>
      <c r="AO55" s="115"/>
      <c r="AP55" s="115"/>
      <c r="AQ55" s="118" t="s">
        <v>82</v>
      </c>
      <c r="AR55" s="119"/>
      <c r="AS55" s="120">
        <f>ROUND(AS56+SUM(AS57:AS61),2)</f>
        <v>0</v>
      </c>
      <c r="AT55" s="121">
        <f>ROUND(SUM(AV55:AW55),2)</f>
        <v>0</v>
      </c>
      <c r="AU55" s="122">
        <f>ROUND(AU56+SUM(AU57:AU61),5)</f>
        <v>0</v>
      </c>
      <c r="AV55" s="121">
        <f>ROUND(AZ55*L29,2)</f>
        <v>0</v>
      </c>
      <c r="AW55" s="121">
        <f>ROUND(BA55*L30,2)</f>
        <v>0</v>
      </c>
      <c r="AX55" s="121">
        <f>ROUND(BB55*L29,2)</f>
        <v>0</v>
      </c>
      <c r="AY55" s="121">
        <f>ROUND(BC55*L30,2)</f>
        <v>0</v>
      </c>
      <c r="AZ55" s="121">
        <f>ROUND(AZ56+SUM(AZ57:AZ61),2)</f>
        <v>0</v>
      </c>
      <c r="BA55" s="121">
        <f>ROUND(BA56+SUM(BA57:BA61),2)</f>
        <v>0</v>
      </c>
      <c r="BB55" s="121">
        <f>ROUND(BB56+SUM(BB57:BB61),2)</f>
        <v>0</v>
      </c>
      <c r="BC55" s="121">
        <f>ROUND(BC56+SUM(BC57:BC61),2)</f>
        <v>0</v>
      </c>
      <c r="BD55" s="123">
        <f>ROUND(BD56+SUM(BD57:BD61),2)</f>
        <v>0</v>
      </c>
      <c r="BE55" s="7"/>
      <c r="BS55" s="124" t="s">
        <v>75</v>
      </c>
      <c r="BT55" s="124" t="s">
        <v>22</v>
      </c>
      <c r="BU55" s="124" t="s">
        <v>77</v>
      </c>
      <c r="BV55" s="124" t="s">
        <v>78</v>
      </c>
      <c r="BW55" s="124" t="s">
        <v>83</v>
      </c>
      <c r="BX55" s="124" t="s">
        <v>5</v>
      </c>
      <c r="CL55" s="124" t="s">
        <v>20</v>
      </c>
      <c r="CM55" s="124" t="s">
        <v>84</v>
      </c>
    </row>
    <row r="56" spans="1:90" s="4" customFormat="1" ht="35.25" customHeight="1">
      <c r="A56" s="125" t="s">
        <v>85</v>
      </c>
      <c r="B56" s="64"/>
      <c r="C56" s="126"/>
      <c r="D56" s="126"/>
      <c r="E56" s="127" t="s">
        <v>86</v>
      </c>
      <c r="F56" s="127"/>
      <c r="G56" s="127"/>
      <c r="H56" s="127"/>
      <c r="I56" s="127"/>
      <c r="J56" s="126"/>
      <c r="K56" s="127" t="s">
        <v>87</v>
      </c>
      <c r="L56" s="127"/>
      <c r="M56" s="127"/>
      <c r="N56" s="127"/>
      <c r="O56" s="127"/>
      <c r="P56" s="127"/>
      <c r="Q56" s="127"/>
      <c r="R56" s="127"/>
      <c r="S56" s="127"/>
      <c r="T56" s="127"/>
      <c r="U56" s="127"/>
      <c r="V56" s="127"/>
      <c r="W56" s="127"/>
      <c r="X56" s="127"/>
      <c r="Y56" s="127"/>
      <c r="Z56" s="127"/>
      <c r="AA56" s="127"/>
      <c r="AB56" s="127"/>
      <c r="AC56" s="127"/>
      <c r="AD56" s="127"/>
      <c r="AE56" s="127"/>
      <c r="AF56" s="127"/>
      <c r="AG56" s="128">
        <f>'SO 103.1a - Rekonstrukce ...'!J32</f>
        <v>0</v>
      </c>
      <c r="AH56" s="126"/>
      <c r="AI56" s="126"/>
      <c r="AJ56" s="126"/>
      <c r="AK56" s="126"/>
      <c r="AL56" s="126"/>
      <c r="AM56" s="126"/>
      <c r="AN56" s="128">
        <f>SUM(AG56,AT56)</f>
        <v>0</v>
      </c>
      <c r="AO56" s="126"/>
      <c r="AP56" s="126"/>
      <c r="AQ56" s="129" t="s">
        <v>88</v>
      </c>
      <c r="AR56" s="66"/>
      <c r="AS56" s="130">
        <v>0</v>
      </c>
      <c r="AT56" s="131">
        <f>ROUND(SUM(AV56:AW56),2)</f>
        <v>0</v>
      </c>
      <c r="AU56" s="132">
        <f>'SO 103.1a - Rekonstrukce ...'!P92</f>
        <v>0</v>
      </c>
      <c r="AV56" s="131">
        <f>'SO 103.1a - Rekonstrukce ...'!J35</f>
        <v>0</v>
      </c>
      <c r="AW56" s="131">
        <f>'SO 103.1a - Rekonstrukce ...'!J36</f>
        <v>0</v>
      </c>
      <c r="AX56" s="131">
        <f>'SO 103.1a - Rekonstrukce ...'!J37</f>
        <v>0</v>
      </c>
      <c r="AY56" s="131">
        <f>'SO 103.1a - Rekonstrukce ...'!J38</f>
        <v>0</v>
      </c>
      <c r="AZ56" s="131">
        <f>'SO 103.1a - Rekonstrukce ...'!F35</f>
        <v>0</v>
      </c>
      <c r="BA56" s="131">
        <f>'SO 103.1a - Rekonstrukce ...'!F36</f>
        <v>0</v>
      </c>
      <c r="BB56" s="131">
        <f>'SO 103.1a - Rekonstrukce ...'!F37</f>
        <v>0</v>
      </c>
      <c r="BC56" s="131">
        <f>'SO 103.1a - Rekonstrukce ...'!F38</f>
        <v>0</v>
      </c>
      <c r="BD56" s="133">
        <f>'SO 103.1a - Rekonstrukce ...'!F39</f>
        <v>0</v>
      </c>
      <c r="BE56" s="4"/>
      <c r="BT56" s="134" t="s">
        <v>84</v>
      </c>
      <c r="BV56" s="134" t="s">
        <v>78</v>
      </c>
      <c r="BW56" s="134" t="s">
        <v>89</v>
      </c>
      <c r="BX56" s="134" t="s">
        <v>83</v>
      </c>
      <c r="CL56" s="134" t="s">
        <v>20</v>
      </c>
    </row>
    <row r="57" spans="1:90" s="4" customFormat="1" ht="35.25" customHeight="1">
      <c r="A57" s="125" t="s">
        <v>85</v>
      </c>
      <c r="B57" s="64"/>
      <c r="C57" s="126"/>
      <c r="D57" s="126"/>
      <c r="E57" s="127" t="s">
        <v>90</v>
      </c>
      <c r="F57" s="127"/>
      <c r="G57" s="127"/>
      <c r="H57" s="127"/>
      <c r="I57" s="127"/>
      <c r="J57" s="126"/>
      <c r="K57" s="127" t="s">
        <v>91</v>
      </c>
      <c r="L57" s="127"/>
      <c r="M57" s="127"/>
      <c r="N57" s="127"/>
      <c r="O57" s="127"/>
      <c r="P57" s="127"/>
      <c r="Q57" s="127"/>
      <c r="R57" s="127"/>
      <c r="S57" s="127"/>
      <c r="T57" s="127"/>
      <c r="U57" s="127"/>
      <c r="V57" s="127"/>
      <c r="W57" s="127"/>
      <c r="X57" s="127"/>
      <c r="Y57" s="127"/>
      <c r="Z57" s="127"/>
      <c r="AA57" s="127"/>
      <c r="AB57" s="127"/>
      <c r="AC57" s="127"/>
      <c r="AD57" s="127"/>
      <c r="AE57" s="127"/>
      <c r="AF57" s="127"/>
      <c r="AG57" s="128">
        <f>'SO 103.1b - Rekonstrukce ...'!J32</f>
        <v>0</v>
      </c>
      <c r="AH57" s="126"/>
      <c r="AI57" s="126"/>
      <c r="AJ57" s="126"/>
      <c r="AK57" s="126"/>
      <c r="AL57" s="126"/>
      <c r="AM57" s="126"/>
      <c r="AN57" s="128">
        <f>SUM(AG57,AT57)</f>
        <v>0</v>
      </c>
      <c r="AO57" s="126"/>
      <c r="AP57" s="126"/>
      <c r="AQ57" s="129" t="s">
        <v>88</v>
      </c>
      <c r="AR57" s="66"/>
      <c r="AS57" s="130">
        <v>0</v>
      </c>
      <c r="AT57" s="131">
        <f>ROUND(SUM(AV57:AW57),2)</f>
        <v>0</v>
      </c>
      <c r="AU57" s="132">
        <f>'SO 103.1b - Rekonstrukce ...'!P91</f>
        <v>0</v>
      </c>
      <c r="AV57" s="131">
        <f>'SO 103.1b - Rekonstrukce ...'!J35</f>
        <v>0</v>
      </c>
      <c r="AW57" s="131">
        <f>'SO 103.1b - Rekonstrukce ...'!J36</f>
        <v>0</v>
      </c>
      <c r="AX57" s="131">
        <f>'SO 103.1b - Rekonstrukce ...'!J37</f>
        <v>0</v>
      </c>
      <c r="AY57" s="131">
        <f>'SO 103.1b - Rekonstrukce ...'!J38</f>
        <v>0</v>
      </c>
      <c r="AZ57" s="131">
        <f>'SO 103.1b - Rekonstrukce ...'!F35</f>
        <v>0</v>
      </c>
      <c r="BA57" s="131">
        <f>'SO 103.1b - Rekonstrukce ...'!F36</f>
        <v>0</v>
      </c>
      <c r="BB57" s="131">
        <f>'SO 103.1b - Rekonstrukce ...'!F37</f>
        <v>0</v>
      </c>
      <c r="BC57" s="131">
        <f>'SO 103.1b - Rekonstrukce ...'!F38</f>
        <v>0</v>
      </c>
      <c r="BD57" s="133">
        <f>'SO 103.1b - Rekonstrukce ...'!F39</f>
        <v>0</v>
      </c>
      <c r="BE57" s="4"/>
      <c r="BT57" s="134" t="s">
        <v>84</v>
      </c>
      <c r="BV57" s="134" t="s">
        <v>78</v>
      </c>
      <c r="BW57" s="134" t="s">
        <v>92</v>
      </c>
      <c r="BX57" s="134" t="s">
        <v>83</v>
      </c>
      <c r="CL57" s="134" t="s">
        <v>20</v>
      </c>
    </row>
    <row r="58" spans="1:90" s="4" customFormat="1" ht="23.25" customHeight="1">
      <c r="A58" s="125" t="s">
        <v>85</v>
      </c>
      <c r="B58" s="64"/>
      <c r="C58" s="126"/>
      <c r="D58" s="126"/>
      <c r="E58" s="127" t="s">
        <v>93</v>
      </c>
      <c r="F58" s="127"/>
      <c r="G58" s="127"/>
      <c r="H58" s="127"/>
      <c r="I58" s="127"/>
      <c r="J58" s="126"/>
      <c r="K58" s="127" t="s">
        <v>94</v>
      </c>
      <c r="L58" s="127"/>
      <c r="M58" s="127"/>
      <c r="N58" s="127"/>
      <c r="O58" s="127"/>
      <c r="P58" s="127"/>
      <c r="Q58" s="127"/>
      <c r="R58" s="127"/>
      <c r="S58" s="127"/>
      <c r="T58" s="127"/>
      <c r="U58" s="127"/>
      <c r="V58" s="127"/>
      <c r="W58" s="127"/>
      <c r="X58" s="127"/>
      <c r="Y58" s="127"/>
      <c r="Z58" s="127"/>
      <c r="AA58" s="127"/>
      <c r="AB58" s="127"/>
      <c r="AC58" s="127"/>
      <c r="AD58" s="127"/>
      <c r="AE58" s="127"/>
      <c r="AF58" s="127"/>
      <c r="AG58" s="128">
        <f>'SO 103.1c - Rekonstrukce ...'!J32</f>
        <v>0</v>
      </c>
      <c r="AH58" s="126"/>
      <c r="AI58" s="126"/>
      <c r="AJ58" s="126"/>
      <c r="AK58" s="126"/>
      <c r="AL58" s="126"/>
      <c r="AM58" s="126"/>
      <c r="AN58" s="128">
        <f>SUM(AG58,AT58)</f>
        <v>0</v>
      </c>
      <c r="AO58" s="126"/>
      <c r="AP58" s="126"/>
      <c r="AQ58" s="129" t="s">
        <v>88</v>
      </c>
      <c r="AR58" s="66"/>
      <c r="AS58" s="130">
        <v>0</v>
      </c>
      <c r="AT58" s="131">
        <f>ROUND(SUM(AV58:AW58),2)</f>
        <v>0</v>
      </c>
      <c r="AU58" s="132">
        <f>'SO 103.1c - Rekonstrukce ...'!P91</f>
        <v>0</v>
      </c>
      <c r="AV58" s="131">
        <f>'SO 103.1c - Rekonstrukce ...'!J35</f>
        <v>0</v>
      </c>
      <c r="AW58" s="131">
        <f>'SO 103.1c - Rekonstrukce ...'!J36</f>
        <v>0</v>
      </c>
      <c r="AX58" s="131">
        <f>'SO 103.1c - Rekonstrukce ...'!J37</f>
        <v>0</v>
      </c>
      <c r="AY58" s="131">
        <f>'SO 103.1c - Rekonstrukce ...'!J38</f>
        <v>0</v>
      </c>
      <c r="AZ58" s="131">
        <f>'SO 103.1c - Rekonstrukce ...'!F35</f>
        <v>0</v>
      </c>
      <c r="BA58" s="131">
        <f>'SO 103.1c - Rekonstrukce ...'!F36</f>
        <v>0</v>
      </c>
      <c r="BB58" s="131">
        <f>'SO 103.1c - Rekonstrukce ...'!F37</f>
        <v>0</v>
      </c>
      <c r="BC58" s="131">
        <f>'SO 103.1c - Rekonstrukce ...'!F38</f>
        <v>0</v>
      </c>
      <c r="BD58" s="133">
        <f>'SO 103.1c - Rekonstrukce ...'!F39</f>
        <v>0</v>
      </c>
      <c r="BE58" s="4"/>
      <c r="BT58" s="134" t="s">
        <v>84</v>
      </c>
      <c r="BV58" s="134" t="s">
        <v>78</v>
      </c>
      <c r="BW58" s="134" t="s">
        <v>95</v>
      </c>
      <c r="BX58" s="134" t="s">
        <v>83</v>
      </c>
      <c r="CL58" s="134" t="s">
        <v>20</v>
      </c>
    </row>
    <row r="59" spans="1:90" s="4" customFormat="1" ht="23.25" customHeight="1">
      <c r="A59" s="125" t="s">
        <v>85</v>
      </c>
      <c r="B59" s="64"/>
      <c r="C59" s="126"/>
      <c r="D59" s="126"/>
      <c r="E59" s="127" t="s">
        <v>96</v>
      </c>
      <c r="F59" s="127"/>
      <c r="G59" s="127"/>
      <c r="H59" s="127"/>
      <c r="I59" s="127"/>
      <c r="J59" s="126"/>
      <c r="K59" s="127" t="s">
        <v>97</v>
      </c>
      <c r="L59" s="127"/>
      <c r="M59" s="127"/>
      <c r="N59" s="127"/>
      <c r="O59" s="127"/>
      <c r="P59" s="127"/>
      <c r="Q59" s="127"/>
      <c r="R59" s="127"/>
      <c r="S59" s="127"/>
      <c r="T59" s="127"/>
      <c r="U59" s="127"/>
      <c r="V59" s="127"/>
      <c r="W59" s="127"/>
      <c r="X59" s="127"/>
      <c r="Y59" s="127"/>
      <c r="Z59" s="127"/>
      <c r="AA59" s="127"/>
      <c r="AB59" s="127"/>
      <c r="AC59" s="127"/>
      <c r="AD59" s="127"/>
      <c r="AE59" s="127"/>
      <c r="AF59" s="127"/>
      <c r="AG59" s="128">
        <f>'SO 103.1s - Rekonstrukce ...'!J32</f>
        <v>0</v>
      </c>
      <c r="AH59" s="126"/>
      <c r="AI59" s="126"/>
      <c r="AJ59" s="126"/>
      <c r="AK59" s="126"/>
      <c r="AL59" s="126"/>
      <c r="AM59" s="126"/>
      <c r="AN59" s="128">
        <f>SUM(AG59,AT59)</f>
        <v>0</v>
      </c>
      <c r="AO59" s="126"/>
      <c r="AP59" s="126"/>
      <c r="AQ59" s="129" t="s">
        <v>88</v>
      </c>
      <c r="AR59" s="66"/>
      <c r="AS59" s="130">
        <v>0</v>
      </c>
      <c r="AT59" s="131">
        <f>ROUND(SUM(AV59:AW59),2)</f>
        <v>0</v>
      </c>
      <c r="AU59" s="132">
        <f>'SO 103.1s - Rekonstrukce ...'!P91</f>
        <v>0</v>
      </c>
      <c r="AV59" s="131">
        <f>'SO 103.1s - Rekonstrukce ...'!J35</f>
        <v>0</v>
      </c>
      <c r="AW59" s="131">
        <f>'SO 103.1s - Rekonstrukce ...'!J36</f>
        <v>0</v>
      </c>
      <c r="AX59" s="131">
        <f>'SO 103.1s - Rekonstrukce ...'!J37</f>
        <v>0</v>
      </c>
      <c r="AY59" s="131">
        <f>'SO 103.1s - Rekonstrukce ...'!J38</f>
        <v>0</v>
      </c>
      <c r="AZ59" s="131">
        <f>'SO 103.1s - Rekonstrukce ...'!F35</f>
        <v>0</v>
      </c>
      <c r="BA59" s="131">
        <f>'SO 103.1s - Rekonstrukce ...'!F36</f>
        <v>0</v>
      </c>
      <c r="BB59" s="131">
        <f>'SO 103.1s - Rekonstrukce ...'!F37</f>
        <v>0</v>
      </c>
      <c r="BC59" s="131">
        <f>'SO 103.1s - Rekonstrukce ...'!F38</f>
        <v>0</v>
      </c>
      <c r="BD59" s="133">
        <f>'SO 103.1s - Rekonstrukce ...'!F39</f>
        <v>0</v>
      </c>
      <c r="BE59" s="4"/>
      <c r="BT59" s="134" t="s">
        <v>84</v>
      </c>
      <c r="BV59" s="134" t="s">
        <v>78</v>
      </c>
      <c r="BW59" s="134" t="s">
        <v>98</v>
      </c>
      <c r="BX59" s="134" t="s">
        <v>83</v>
      </c>
      <c r="CL59" s="134" t="s">
        <v>20</v>
      </c>
    </row>
    <row r="60" spans="1:90" s="4" customFormat="1" ht="23.25" customHeight="1">
      <c r="A60" s="125" t="s">
        <v>85</v>
      </c>
      <c r="B60" s="64"/>
      <c r="C60" s="126"/>
      <c r="D60" s="126"/>
      <c r="E60" s="127" t="s">
        <v>99</v>
      </c>
      <c r="F60" s="127"/>
      <c r="G60" s="127"/>
      <c r="H60" s="127"/>
      <c r="I60" s="127"/>
      <c r="J60" s="126"/>
      <c r="K60" s="127" t="s">
        <v>100</v>
      </c>
      <c r="L60" s="127"/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127"/>
      <c r="Y60" s="127"/>
      <c r="Z60" s="127"/>
      <c r="AA60" s="127"/>
      <c r="AB60" s="127"/>
      <c r="AC60" s="127"/>
      <c r="AD60" s="127"/>
      <c r="AE60" s="127"/>
      <c r="AF60" s="127"/>
      <c r="AG60" s="128">
        <f>'SO 103.2 - Vážní místo _ ...'!J32</f>
        <v>0</v>
      </c>
      <c r="AH60" s="126"/>
      <c r="AI60" s="126"/>
      <c r="AJ60" s="126"/>
      <c r="AK60" s="126"/>
      <c r="AL60" s="126"/>
      <c r="AM60" s="126"/>
      <c r="AN60" s="128">
        <f>SUM(AG60,AT60)</f>
        <v>0</v>
      </c>
      <c r="AO60" s="126"/>
      <c r="AP60" s="126"/>
      <c r="AQ60" s="129" t="s">
        <v>88</v>
      </c>
      <c r="AR60" s="66"/>
      <c r="AS60" s="130">
        <v>0</v>
      </c>
      <c r="AT60" s="131">
        <f>ROUND(SUM(AV60:AW60),2)</f>
        <v>0</v>
      </c>
      <c r="AU60" s="132">
        <f>'SO 103.2 - Vážní místo _ ...'!P91</f>
        <v>0</v>
      </c>
      <c r="AV60" s="131">
        <f>'SO 103.2 - Vážní místo _ ...'!J35</f>
        <v>0</v>
      </c>
      <c r="AW60" s="131">
        <f>'SO 103.2 - Vážní místo _ ...'!J36</f>
        <v>0</v>
      </c>
      <c r="AX60" s="131">
        <f>'SO 103.2 - Vážní místo _ ...'!J37</f>
        <v>0</v>
      </c>
      <c r="AY60" s="131">
        <f>'SO 103.2 - Vážní místo _ ...'!J38</f>
        <v>0</v>
      </c>
      <c r="AZ60" s="131">
        <f>'SO 103.2 - Vážní místo _ ...'!F35</f>
        <v>0</v>
      </c>
      <c r="BA60" s="131">
        <f>'SO 103.2 - Vážní místo _ ...'!F36</f>
        <v>0</v>
      </c>
      <c r="BB60" s="131">
        <f>'SO 103.2 - Vážní místo _ ...'!F37</f>
        <v>0</v>
      </c>
      <c r="BC60" s="131">
        <f>'SO 103.2 - Vážní místo _ ...'!F38</f>
        <v>0</v>
      </c>
      <c r="BD60" s="133">
        <f>'SO 103.2 - Vážní místo _ ...'!F39</f>
        <v>0</v>
      </c>
      <c r="BE60" s="4"/>
      <c r="BT60" s="134" t="s">
        <v>84</v>
      </c>
      <c r="BV60" s="134" t="s">
        <v>78</v>
      </c>
      <c r="BW60" s="134" t="s">
        <v>101</v>
      </c>
      <c r="BX60" s="134" t="s">
        <v>83</v>
      </c>
      <c r="CL60" s="134" t="s">
        <v>20</v>
      </c>
    </row>
    <row r="61" spans="1:90" s="4" customFormat="1" ht="23.25" customHeight="1">
      <c r="A61" s="4"/>
      <c r="B61" s="64"/>
      <c r="C61" s="126"/>
      <c r="D61" s="126"/>
      <c r="E61" s="127" t="s">
        <v>102</v>
      </c>
      <c r="F61" s="127"/>
      <c r="G61" s="127"/>
      <c r="H61" s="127"/>
      <c r="I61" s="127"/>
      <c r="J61" s="126"/>
      <c r="K61" s="127" t="s">
        <v>103</v>
      </c>
      <c r="L61" s="127"/>
      <c r="M61" s="127"/>
      <c r="N61" s="127"/>
      <c r="O61" s="127"/>
      <c r="P61" s="127"/>
      <c r="Q61" s="127"/>
      <c r="R61" s="127"/>
      <c r="S61" s="127"/>
      <c r="T61" s="127"/>
      <c r="U61" s="127"/>
      <c r="V61" s="127"/>
      <c r="W61" s="127"/>
      <c r="X61" s="127"/>
      <c r="Y61" s="127"/>
      <c r="Z61" s="127"/>
      <c r="AA61" s="127"/>
      <c r="AB61" s="127"/>
      <c r="AC61" s="127"/>
      <c r="AD61" s="127"/>
      <c r="AE61" s="127"/>
      <c r="AF61" s="127"/>
      <c r="AG61" s="135">
        <f>ROUND(SUM(AG62:AG69),2)</f>
        <v>0</v>
      </c>
      <c r="AH61" s="126"/>
      <c r="AI61" s="126"/>
      <c r="AJ61" s="126"/>
      <c r="AK61" s="126"/>
      <c r="AL61" s="126"/>
      <c r="AM61" s="126"/>
      <c r="AN61" s="128">
        <f>SUM(AG61,AT61)</f>
        <v>0</v>
      </c>
      <c r="AO61" s="126"/>
      <c r="AP61" s="126"/>
      <c r="AQ61" s="129" t="s">
        <v>88</v>
      </c>
      <c r="AR61" s="66"/>
      <c r="AS61" s="130">
        <f>ROUND(SUM(AS62:AS69),2)</f>
        <v>0</v>
      </c>
      <c r="AT61" s="131">
        <f>ROUND(SUM(AV61:AW61),2)</f>
        <v>0</v>
      </c>
      <c r="AU61" s="132">
        <f>ROUND(SUM(AU62:AU69),5)</f>
        <v>0</v>
      </c>
      <c r="AV61" s="131">
        <f>ROUND(AZ61*L29,2)</f>
        <v>0</v>
      </c>
      <c r="AW61" s="131">
        <f>ROUND(BA61*L30,2)</f>
        <v>0</v>
      </c>
      <c r="AX61" s="131">
        <f>ROUND(BB61*L29,2)</f>
        <v>0</v>
      </c>
      <c r="AY61" s="131">
        <f>ROUND(BC61*L30,2)</f>
        <v>0</v>
      </c>
      <c r="AZ61" s="131">
        <f>ROUND(SUM(AZ62:AZ69),2)</f>
        <v>0</v>
      </c>
      <c r="BA61" s="131">
        <f>ROUND(SUM(BA62:BA69),2)</f>
        <v>0</v>
      </c>
      <c r="BB61" s="131">
        <f>ROUND(SUM(BB62:BB69),2)</f>
        <v>0</v>
      </c>
      <c r="BC61" s="131">
        <f>ROUND(SUM(BC62:BC69),2)</f>
        <v>0</v>
      </c>
      <c r="BD61" s="133">
        <f>ROUND(SUM(BD62:BD69),2)</f>
        <v>0</v>
      </c>
      <c r="BE61" s="4"/>
      <c r="BS61" s="134" t="s">
        <v>75</v>
      </c>
      <c r="BT61" s="134" t="s">
        <v>84</v>
      </c>
      <c r="BU61" s="134" t="s">
        <v>77</v>
      </c>
      <c r="BV61" s="134" t="s">
        <v>78</v>
      </c>
      <c r="BW61" s="134" t="s">
        <v>104</v>
      </c>
      <c r="BX61" s="134" t="s">
        <v>83</v>
      </c>
      <c r="CL61" s="134" t="s">
        <v>20</v>
      </c>
    </row>
    <row r="62" spans="1:90" s="4" customFormat="1" ht="23.25" customHeight="1">
      <c r="A62" s="125" t="s">
        <v>85</v>
      </c>
      <c r="B62" s="64"/>
      <c r="C62" s="126"/>
      <c r="D62" s="126"/>
      <c r="E62" s="126"/>
      <c r="F62" s="127" t="s">
        <v>105</v>
      </c>
      <c r="G62" s="127"/>
      <c r="H62" s="127"/>
      <c r="I62" s="127"/>
      <c r="J62" s="127"/>
      <c r="K62" s="126"/>
      <c r="L62" s="127" t="s">
        <v>106</v>
      </c>
      <c r="M62" s="127"/>
      <c r="N62" s="127"/>
      <c r="O62" s="127"/>
      <c r="P62" s="127"/>
      <c r="Q62" s="127"/>
      <c r="R62" s="127"/>
      <c r="S62" s="127"/>
      <c r="T62" s="127"/>
      <c r="U62" s="127"/>
      <c r="V62" s="127"/>
      <c r="W62" s="127"/>
      <c r="X62" s="127"/>
      <c r="Y62" s="127"/>
      <c r="Z62" s="127"/>
      <c r="AA62" s="127"/>
      <c r="AB62" s="127"/>
      <c r="AC62" s="127"/>
      <c r="AD62" s="127"/>
      <c r="AE62" s="127"/>
      <c r="AF62" s="127"/>
      <c r="AG62" s="128">
        <f>'SO 103.31 - Propustek v k...'!J34</f>
        <v>0</v>
      </c>
      <c r="AH62" s="126"/>
      <c r="AI62" s="126"/>
      <c r="AJ62" s="126"/>
      <c r="AK62" s="126"/>
      <c r="AL62" s="126"/>
      <c r="AM62" s="126"/>
      <c r="AN62" s="128">
        <f>SUM(AG62,AT62)</f>
        <v>0</v>
      </c>
      <c r="AO62" s="126"/>
      <c r="AP62" s="126"/>
      <c r="AQ62" s="129" t="s">
        <v>88</v>
      </c>
      <c r="AR62" s="66"/>
      <c r="AS62" s="130">
        <v>0</v>
      </c>
      <c r="AT62" s="131">
        <f>ROUND(SUM(AV62:AW62),2)</f>
        <v>0</v>
      </c>
      <c r="AU62" s="132">
        <f>'SO 103.31 - Propustek v k...'!P99</f>
        <v>0</v>
      </c>
      <c r="AV62" s="131">
        <f>'SO 103.31 - Propustek v k...'!J37</f>
        <v>0</v>
      </c>
      <c r="AW62" s="131">
        <f>'SO 103.31 - Propustek v k...'!J38</f>
        <v>0</v>
      </c>
      <c r="AX62" s="131">
        <f>'SO 103.31 - Propustek v k...'!J39</f>
        <v>0</v>
      </c>
      <c r="AY62" s="131">
        <f>'SO 103.31 - Propustek v k...'!J40</f>
        <v>0</v>
      </c>
      <c r="AZ62" s="131">
        <f>'SO 103.31 - Propustek v k...'!F37</f>
        <v>0</v>
      </c>
      <c r="BA62" s="131">
        <f>'SO 103.31 - Propustek v k...'!F38</f>
        <v>0</v>
      </c>
      <c r="BB62" s="131">
        <f>'SO 103.31 - Propustek v k...'!F39</f>
        <v>0</v>
      </c>
      <c r="BC62" s="131">
        <f>'SO 103.31 - Propustek v k...'!F40</f>
        <v>0</v>
      </c>
      <c r="BD62" s="133">
        <f>'SO 103.31 - Propustek v k...'!F41</f>
        <v>0</v>
      </c>
      <c r="BE62" s="4"/>
      <c r="BT62" s="134" t="s">
        <v>107</v>
      </c>
      <c r="BV62" s="134" t="s">
        <v>78</v>
      </c>
      <c r="BW62" s="134" t="s">
        <v>108</v>
      </c>
      <c r="BX62" s="134" t="s">
        <v>104</v>
      </c>
      <c r="CL62" s="134" t="s">
        <v>20</v>
      </c>
    </row>
    <row r="63" spans="1:90" s="4" customFormat="1" ht="23.25" customHeight="1">
      <c r="A63" s="125" t="s">
        <v>85</v>
      </c>
      <c r="B63" s="64"/>
      <c r="C63" s="126"/>
      <c r="D63" s="126"/>
      <c r="E63" s="126"/>
      <c r="F63" s="127" t="s">
        <v>109</v>
      </c>
      <c r="G63" s="127"/>
      <c r="H63" s="127"/>
      <c r="I63" s="127"/>
      <c r="J63" s="127"/>
      <c r="K63" s="126"/>
      <c r="L63" s="127" t="s">
        <v>110</v>
      </c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7"/>
      <c r="AA63" s="127"/>
      <c r="AB63" s="127"/>
      <c r="AC63" s="127"/>
      <c r="AD63" s="127"/>
      <c r="AE63" s="127"/>
      <c r="AF63" s="127"/>
      <c r="AG63" s="128">
        <f>'SO 103.32 - Rámový propus...'!J34</f>
        <v>0</v>
      </c>
      <c r="AH63" s="126"/>
      <c r="AI63" s="126"/>
      <c r="AJ63" s="126"/>
      <c r="AK63" s="126"/>
      <c r="AL63" s="126"/>
      <c r="AM63" s="126"/>
      <c r="AN63" s="128">
        <f>SUM(AG63,AT63)</f>
        <v>0</v>
      </c>
      <c r="AO63" s="126"/>
      <c r="AP63" s="126"/>
      <c r="AQ63" s="129" t="s">
        <v>88</v>
      </c>
      <c r="AR63" s="66"/>
      <c r="AS63" s="130">
        <v>0</v>
      </c>
      <c r="AT63" s="131">
        <f>ROUND(SUM(AV63:AW63),2)</f>
        <v>0</v>
      </c>
      <c r="AU63" s="132">
        <f>'SO 103.32 - Rámový propus...'!P102</f>
        <v>0</v>
      </c>
      <c r="AV63" s="131">
        <f>'SO 103.32 - Rámový propus...'!J37</f>
        <v>0</v>
      </c>
      <c r="AW63" s="131">
        <f>'SO 103.32 - Rámový propus...'!J38</f>
        <v>0</v>
      </c>
      <c r="AX63" s="131">
        <f>'SO 103.32 - Rámový propus...'!J39</f>
        <v>0</v>
      </c>
      <c r="AY63" s="131">
        <f>'SO 103.32 - Rámový propus...'!J40</f>
        <v>0</v>
      </c>
      <c r="AZ63" s="131">
        <f>'SO 103.32 - Rámový propus...'!F37</f>
        <v>0</v>
      </c>
      <c r="BA63" s="131">
        <f>'SO 103.32 - Rámový propus...'!F38</f>
        <v>0</v>
      </c>
      <c r="BB63" s="131">
        <f>'SO 103.32 - Rámový propus...'!F39</f>
        <v>0</v>
      </c>
      <c r="BC63" s="131">
        <f>'SO 103.32 - Rámový propus...'!F40</f>
        <v>0</v>
      </c>
      <c r="BD63" s="133">
        <f>'SO 103.32 - Rámový propus...'!F41</f>
        <v>0</v>
      </c>
      <c r="BE63" s="4"/>
      <c r="BT63" s="134" t="s">
        <v>107</v>
      </c>
      <c r="BV63" s="134" t="s">
        <v>78</v>
      </c>
      <c r="BW63" s="134" t="s">
        <v>111</v>
      </c>
      <c r="BX63" s="134" t="s">
        <v>104</v>
      </c>
      <c r="CL63" s="134" t="s">
        <v>20</v>
      </c>
    </row>
    <row r="64" spans="1:90" s="4" customFormat="1" ht="23.25" customHeight="1">
      <c r="A64" s="125" t="s">
        <v>85</v>
      </c>
      <c r="B64" s="64"/>
      <c r="C64" s="126"/>
      <c r="D64" s="126"/>
      <c r="E64" s="126"/>
      <c r="F64" s="127" t="s">
        <v>112</v>
      </c>
      <c r="G64" s="127"/>
      <c r="H64" s="127"/>
      <c r="I64" s="127"/>
      <c r="J64" s="127"/>
      <c r="K64" s="126"/>
      <c r="L64" s="127" t="s">
        <v>113</v>
      </c>
      <c r="M64" s="127"/>
      <c r="N64" s="127"/>
      <c r="O64" s="127"/>
      <c r="P64" s="127"/>
      <c r="Q64" s="127"/>
      <c r="R64" s="127"/>
      <c r="S64" s="127"/>
      <c r="T64" s="127"/>
      <c r="U64" s="127"/>
      <c r="V64" s="127"/>
      <c r="W64" s="127"/>
      <c r="X64" s="127"/>
      <c r="Y64" s="127"/>
      <c r="Z64" s="127"/>
      <c r="AA64" s="127"/>
      <c r="AB64" s="127"/>
      <c r="AC64" s="127"/>
      <c r="AD64" s="127"/>
      <c r="AE64" s="127"/>
      <c r="AF64" s="127"/>
      <c r="AG64" s="128">
        <f>'SO 103.33 - Propustek v k...'!J34</f>
        <v>0</v>
      </c>
      <c r="AH64" s="126"/>
      <c r="AI64" s="126"/>
      <c r="AJ64" s="126"/>
      <c r="AK64" s="126"/>
      <c r="AL64" s="126"/>
      <c r="AM64" s="126"/>
      <c r="AN64" s="128">
        <f>SUM(AG64,AT64)</f>
        <v>0</v>
      </c>
      <c r="AO64" s="126"/>
      <c r="AP64" s="126"/>
      <c r="AQ64" s="129" t="s">
        <v>88</v>
      </c>
      <c r="AR64" s="66"/>
      <c r="AS64" s="130">
        <v>0</v>
      </c>
      <c r="AT64" s="131">
        <f>ROUND(SUM(AV64:AW64),2)</f>
        <v>0</v>
      </c>
      <c r="AU64" s="132">
        <f>'SO 103.33 - Propustek v k...'!P96</f>
        <v>0</v>
      </c>
      <c r="AV64" s="131">
        <f>'SO 103.33 - Propustek v k...'!J37</f>
        <v>0</v>
      </c>
      <c r="AW64" s="131">
        <f>'SO 103.33 - Propustek v k...'!J38</f>
        <v>0</v>
      </c>
      <c r="AX64" s="131">
        <f>'SO 103.33 - Propustek v k...'!J39</f>
        <v>0</v>
      </c>
      <c r="AY64" s="131">
        <f>'SO 103.33 - Propustek v k...'!J40</f>
        <v>0</v>
      </c>
      <c r="AZ64" s="131">
        <f>'SO 103.33 - Propustek v k...'!F37</f>
        <v>0</v>
      </c>
      <c r="BA64" s="131">
        <f>'SO 103.33 - Propustek v k...'!F38</f>
        <v>0</v>
      </c>
      <c r="BB64" s="131">
        <f>'SO 103.33 - Propustek v k...'!F39</f>
        <v>0</v>
      </c>
      <c r="BC64" s="131">
        <f>'SO 103.33 - Propustek v k...'!F40</f>
        <v>0</v>
      </c>
      <c r="BD64" s="133">
        <f>'SO 103.33 - Propustek v k...'!F41</f>
        <v>0</v>
      </c>
      <c r="BE64" s="4"/>
      <c r="BT64" s="134" t="s">
        <v>107</v>
      </c>
      <c r="BV64" s="134" t="s">
        <v>78</v>
      </c>
      <c r="BW64" s="134" t="s">
        <v>114</v>
      </c>
      <c r="BX64" s="134" t="s">
        <v>104</v>
      </c>
      <c r="CL64" s="134" t="s">
        <v>20</v>
      </c>
    </row>
    <row r="65" spans="1:90" s="4" customFormat="1" ht="23.25" customHeight="1">
      <c r="A65" s="125" t="s">
        <v>85</v>
      </c>
      <c r="B65" s="64"/>
      <c r="C65" s="126"/>
      <c r="D65" s="126"/>
      <c r="E65" s="126"/>
      <c r="F65" s="127" t="s">
        <v>115</v>
      </c>
      <c r="G65" s="127"/>
      <c r="H65" s="127"/>
      <c r="I65" s="127"/>
      <c r="J65" s="127"/>
      <c r="K65" s="126"/>
      <c r="L65" s="127" t="s">
        <v>116</v>
      </c>
      <c r="M65" s="127"/>
      <c r="N65" s="127"/>
      <c r="O65" s="127"/>
      <c r="P65" s="127"/>
      <c r="Q65" s="127"/>
      <c r="R65" s="127"/>
      <c r="S65" s="127"/>
      <c r="T65" s="127"/>
      <c r="U65" s="127"/>
      <c r="V65" s="127"/>
      <c r="W65" s="127"/>
      <c r="X65" s="127"/>
      <c r="Y65" s="127"/>
      <c r="Z65" s="127"/>
      <c r="AA65" s="127"/>
      <c r="AB65" s="127"/>
      <c r="AC65" s="127"/>
      <c r="AD65" s="127"/>
      <c r="AE65" s="127"/>
      <c r="AF65" s="127"/>
      <c r="AG65" s="128">
        <f>'SO 103.34 - Propustek v k...'!J34</f>
        <v>0</v>
      </c>
      <c r="AH65" s="126"/>
      <c r="AI65" s="126"/>
      <c r="AJ65" s="126"/>
      <c r="AK65" s="126"/>
      <c r="AL65" s="126"/>
      <c r="AM65" s="126"/>
      <c r="AN65" s="128">
        <f>SUM(AG65,AT65)</f>
        <v>0</v>
      </c>
      <c r="AO65" s="126"/>
      <c r="AP65" s="126"/>
      <c r="AQ65" s="129" t="s">
        <v>88</v>
      </c>
      <c r="AR65" s="66"/>
      <c r="AS65" s="130">
        <v>0</v>
      </c>
      <c r="AT65" s="131">
        <f>ROUND(SUM(AV65:AW65),2)</f>
        <v>0</v>
      </c>
      <c r="AU65" s="132">
        <f>'SO 103.34 - Propustek v k...'!P99</f>
        <v>0</v>
      </c>
      <c r="AV65" s="131">
        <f>'SO 103.34 - Propustek v k...'!J37</f>
        <v>0</v>
      </c>
      <c r="AW65" s="131">
        <f>'SO 103.34 - Propustek v k...'!J38</f>
        <v>0</v>
      </c>
      <c r="AX65" s="131">
        <f>'SO 103.34 - Propustek v k...'!J39</f>
        <v>0</v>
      </c>
      <c r="AY65" s="131">
        <f>'SO 103.34 - Propustek v k...'!J40</f>
        <v>0</v>
      </c>
      <c r="AZ65" s="131">
        <f>'SO 103.34 - Propustek v k...'!F37</f>
        <v>0</v>
      </c>
      <c r="BA65" s="131">
        <f>'SO 103.34 - Propustek v k...'!F38</f>
        <v>0</v>
      </c>
      <c r="BB65" s="131">
        <f>'SO 103.34 - Propustek v k...'!F39</f>
        <v>0</v>
      </c>
      <c r="BC65" s="131">
        <f>'SO 103.34 - Propustek v k...'!F40</f>
        <v>0</v>
      </c>
      <c r="BD65" s="133">
        <f>'SO 103.34 - Propustek v k...'!F41</f>
        <v>0</v>
      </c>
      <c r="BE65" s="4"/>
      <c r="BT65" s="134" t="s">
        <v>107</v>
      </c>
      <c r="BV65" s="134" t="s">
        <v>78</v>
      </c>
      <c r="BW65" s="134" t="s">
        <v>117</v>
      </c>
      <c r="BX65" s="134" t="s">
        <v>104</v>
      </c>
      <c r="CL65" s="134" t="s">
        <v>20</v>
      </c>
    </row>
    <row r="66" spans="1:90" s="4" customFormat="1" ht="23.25" customHeight="1">
      <c r="A66" s="125" t="s">
        <v>85</v>
      </c>
      <c r="B66" s="64"/>
      <c r="C66" s="126"/>
      <c r="D66" s="126"/>
      <c r="E66" s="126"/>
      <c r="F66" s="127" t="s">
        <v>118</v>
      </c>
      <c r="G66" s="127"/>
      <c r="H66" s="127"/>
      <c r="I66" s="127"/>
      <c r="J66" s="127"/>
      <c r="K66" s="126"/>
      <c r="L66" s="127" t="s">
        <v>119</v>
      </c>
      <c r="M66" s="127"/>
      <c r="N66" s="127"/>
      <c r="O66" s="127"/>
      <c r="P66" s="127"/>
      <c r="Q66" s="127"/>
      <c r="R66" s="127"/>
      <c r="S66" s="127"/>
      <c r="T66" s="127"/>
      <c r="U66" s="127"/>
      <c r="V66" s="127"/>
      <c r="W66" s="127"/>
      <c r="X66" s="127"/>
      <c r="Y66" s="127"/>
      <c r="Z66" s="127"/>
      <c r="AA66" s="127"/>
      <c r="AB66" s="127"/>
      <c r="AC66" s="127"/>
      <c r="AD66" s="127"/>
      <c r="AE66" s="127"/>
      <c r="AF66" s="127"/>
      <c r="AG66" s="128">
        <f>'SO 103.35 - Propustek v k...'!J34</f>
        <v>0</v>
      </c>
      <c r="AH66" s="126"/>
      <c r="AI66" s="126"/>
      <c r="AJ66" s="126"/>
      <c r="AK66" s="126"/>
      <c r="AL66" s="126"/>
      <c r="AM66" s="126"/>
      <c r="AN66" s="128">
        <f>SUM(AG66,AT66)</f>
        <v>0</v>
      </c>
      <c r="AO66" s="126"/>
      <c r="AP66" s="126"/>
      <c r="AQ66" s="129" t="s">
        <v>88</v>
      </c>
      <c r="AR66" s="66"/>
      <c r="AS66" s="130">
        <v>0</v>
      </c>
      <c r="AT66" s="131">
        <f>ROUND(SUM(AV66:AW66),2)</f>
        <v>0</v>
      </c>
      <c r="AU66" s="132">
        <f>'SO 103.35 - Propustek v k...'!P99</f>
        <v>0</v>
      </c>
      <c r="AV66" s="131">
        <f>'SO 103.35 - Propustek v k...'!J37</f>
        <v>0</v>
      </c>
      <c r="AW66" s="131">
        <f>'SO 103.35 - Propustek v k...'!J38</f>
        <v>0</v>
      </c>
      <c r="AX66" s="131">
        <f>'SO 103.35 - Propustek v k...'!J39</f>
        <v>0</v>
      </c>
      <c r="AY66" s="131">
        <f>'SO 103.35 - Propustek v k...'!J40</f>
        <v>0</v>
      </c>
      <c r="AZ66" s="131">
        <f>'SO 103.35 - Propustek v k...'!F37</f>
        <v>0</v>
      </c>
      <c r="BA66" s="131">
        <f>'SO 103.35 - Propustek v k...'!F38</f>
        <v>0</v>
      </c>
      <c r="BB66" s="131">
        <f>'SO 103.35 - Propustek v k...'!F39</f>
        <v>0</v>
      </c>
      <c r="BC66" s="131">
        <f>'SO 103.35 - Propustek v k...'!F40</f>
        <v>0</v>
      </c>
      <c r="BD66" s="133">
        <f>'SO 103.35 - Propustek v k...'!F41</f>
        <v>0</v>
      </c>
      <c r="BE66" s="4"/>
      <c r="BT66" s="134" t="s">
        <v>107</v>
      </c>
      <c r="BV66" s="134" t="s">
        <v>78</v>
      </c>
      <c r="BW66" s="134" t="s">
        <v>120</v>
      </c>
      <c r="BX66" s="134" t="s">
        <v>104</v>
      </c>
      <c r="CL66" s="134" t="s">
        <v>20</v>
      </c>
    </row>
    <row r="67" spans="1:90" s="4" customFormat="1" ht="23.25" customHeight="1">
      <c r="A67" s="125" t="s">
        <v>85</v>
      </c>
      <c r="B67" s="64"/>
      <c r="C67" s="126"/>
      <c r="D67" s="126"/>
      <c r="E67" s="126"/>
      <c r="F67" s="127" t="s">
        <v>121</v>
      </c>
      <c r="G67" s="127"/>
      <c r="H67" s="127"/>
      <c r="I67" s="127"/>
      <c r="J67" s="127"/>
      <c r="K67" s="126"/>
      <c r="L67" s="127" t="s">
        <v>122</v>
      </c>
      <c r="M67" s="127"/>
      <c r="N67" s="127"/>
      <c r="O67" s="127"/>
      <c r="P67" s="127"/>
      <c r="Q67" s="127"/>
      <c r="R67" s="127"/>
      <c r="S67" s="127"/>
      <c r="T67" s="127"/>
      <c r="U67" s="127"/>
      <c r="V67" s="127"/>
      <c r="W67" s="127"/>
      <c r="X67" s="127"/>
      <c r="Y67" s="127"/>
      <c r="Z67" s="127"/>
      <c r="AA67" s="127"/>
      <c r="AB67" s="127"/>
      <c r="AC67" s="127"/>
      <c r="AD67" s="127"/>
      <c r="AE67" s="127"/>
      <c r="AF67" s="127"/>
      <c r="AG67" s="128">
        <f>'SO 103.36 - Propustek v k...'!J34</f>
        <v>0</v>
      </c>
      <c r="AH67" s="126"/>
      <c r="AI67" s="126"/>
      <c r="AJ67" s="126"/>
      <c r="AK67" s="126"/>
      <c r="AL67" s="126"/>
      <c r="AM67" s="126"/>
      <c r="AN67" s="128">
        <f>SUM(AG67,AT67)</f>
        <v>0</v>
      </c>
      <c r="AO67" s="126"/>
      <c r="AP67" s="126"/>
      <c r="AQ67" s="129" t="s">
        <v>88</v>
      </c>
      <c r="AR67" s="66"/>
      <c r="AS67" s="130">
        <v>0</v>
      </c>
      <c r="AT67" s="131">
        <f>ROUND(SUM(AV67:AW67),2)</f>
        <v>0</v>
      </c>
      <c r="AU67" s="132">
        <f>'SO 103.36 - Propustek v k...'!P101</f>
        <v>0</v>
      </c>
      <c r="AV67" s="131">
        <f>'SO 103.36 - Propustek v k...'!J37</f>
        <v>0</v>
      </c>
      <c r="AW67" s="131">
        <f>'SO 103.36 - Propustek v k...'!J38</f>
        <v>0</v>
      </c>
      <c r="AX67" s="131">
        <f>'SO 103.36 - Propustek v k...'!J39</f>
        <v>0</v>
      </c>
      <c r="AY67" s="131">
        <f>'SO 103.36 - Propustek v k...'!J40</f>
        <v>0</v>
      </c>
      <c r="AZ67" s="131">
        <f>'SO 103.36 - Propustek v k...'!F37</f>
        <v>0</v>
      </c>
      <c r="BA67" s="131">
        <f>'SO 103.36 - Propustek v k...'!F38</f>
        <v>0</v>
      </c>
      <c r="BB67" s="131">
        <f>'SO 103.36 - Propustek v k...'!F39</f>
        <v>0</v>
      </c>
      <c r="BC67" s="131">
        <f>'SO 103.36 - Propustek v k...'!F40</f>
        <v>0</v>
      </c>
      <c r="BD67" s="133">
        <f>'SO 103.36 - Propustek v k...'!F41</f>
        <v>0</v>
      </c>
      <c r="BE67" s="4"/>
      <c r="BT67" s="134" t="s">
        <v>107</v>
      </c>
      <c r="BV67" s="134" t="s">
        <v>78</v>
      </c>
      <c r="BW67" s="134" t="s">
        <v>123</v>
      </c>
      <c r="BX67" s="134" t="s">
        <v>104</v>
      </c>
      <c r="CL67" s="134" t="s">
        <v>20</v>
      </c>
    </row>
    <row r="68" spans="1:90" s="4" customFormat="1" ht="23.25" customHeight="1">
      <c r="A68" s="125" t="s">
        <v>85</v>
      </c>
      <c r="B68" s="64"/>
      <c r="C68" s="126"/>
      <c r="D68" s="126"/>
      <c r="E68" s="126"/>
      <c r="F68" s="127" t="s">
        <v>124</v>
      </c>
      <c r="G68" s="127"/>
      <c r="H68" s="127"/>
      <c r="I68" s="127"/>
      <c r="J68" s="127"/>
      <c r="K68" s="126"/>
      <c r="L68" s="127" t="s">
        <v>125</v>
      </c>
      <c r="M68" s="127"/>
      <c r="N68" s="127"/>
      <c r="O68" s="127"/>
      <c r="P68" s="127"/>
      <c r="Q68" s="127"/>
      <c r="R68" s="127"/>
      <c r="S68" s="127"/>
      <c r="T68" s="127"/>
      <c r="U68" s="127"/>
      <c r="V68" s="127"/>
      <c r="W68" s="127"/>
      <c r="X68" s="127"/>
      <c r="Y68" s="127"/>
      <c r="Z68" s="127"/>
      <c r="AA68" s="127"/>
      <c r="AB68" s="127"/>
      <c r="AC68" s="127"/>
      <c r="AD68" s="127"/>
      <c r="AE68" s="127"/>
      <c r="AF68" s="127"/>
      <c r="AG68" s="128">
        <f>'SO 103.37 - Propustek v k...'!J34</f>
        <v>0</v>
      </c>
      <c r="AH68" s="126"/>
      <c r="AI68" s="126"/>
      <c r="AJ68" s="126"/>
      <c r="AK68" s="126"/>
      <c r="AL68" s="126"/>
      <c r="AM68" s="126"/>
      <c r="AN68" s="128">
        <f>SUM(AG68,AT68)</f>
        <v>0</v>
      </c>
      <c r="AO68" s="126"/>
      <c r="AP68" s="126"/>
      <c r="AQ68" s="129" t="s">
        <v>88</v>
      </c>
      <c r="AR68" s="66"/>
      <c r="AS68" s="130">
        <v>0</v>
      </c>
      <c r="AT68" s="131">
        <f>ROUND(SUM(AV68:AW68),2)</f>
        <v>0</v>
      </c>
      <c r="AU68" s="132">
        <f>'SO 103.37 - Propustek v k...'!P101</f>
        <v>0</v>
      </c>
      <c r="AV68" s="131">
        <f>'SO 103.37 - Propustek v k...'!J37</f>
        <v>0</v>
      </c>
      <c r="AW68" s="131">
        <f>'SO 103.37 - Propustek v k...'!J38</f>
        <v>0</v>
      </c>
      <c r="AX68" s="131">
        <f>'SO 103.37 - Propustek v k...'!J39</f>
        <v>0</v>
      </c>
      <c r="AY68" s="131">
        <f>'SO 103.37 - Propustek v k...'!J40</f>
        <v>0</v>
      </c>
      <c r="AZ68" s="131">
        <f>'SO 103.37 - Propustek v k...'!F37</f>
        <v>0</v>
      </c>
      <c r="BA68" s="131">
        <f>'SO 103.37 - Propustek v k...'!F38</f>
        <v>0</v>
      </c>
      <c r="BB68" s="131">
        <f>'SO 103.37 - Propustek v k...'!F39</f>
        <v>0</v>
      </c>
      <c r="BC68" s="131">
        <f>'SO 103.37 - Propustek v k...'!F40</f>
        <v>0</v>
      </c>
      <c r="BD68" s="133">
        <f>'SO 103.37 - Propustek v k...'!F41</f>
        <v>0</v>
      </c>
      <c r="BE68" s="4"/>
      <c r="BT68" s="134" t="s">
        <v>107</v>
      </c>
      <c r="BV68" s="134" t="s">
        <v>78</v>
      </c>
      <c r="BW68" s="134" t="s">
        <v>126</v>
      </c>
      <c r="BX68" s="134" t="s">
        <v>104</v>
      </c>
      <c r="CL68" s="134" t="s">
        <v>20</v>
      </c>
    </row>
    <row r="69" spans="1:90" s="4" customFormat="1" ht="23.25" customHeight="1">
      <c r="A69" s="125" t="s">
        <v>85</v>
      </c>
      <c r="B69" s="64"/>
      <c r="C69" s="126"/>
      <c r="D69" s="126"/>
      <c r="E69" s="126"/>
      <c r="F69" s="127" t="s">
        <v>127</v>
      </c>
      <c r="G69" s="127"/>
      <c r="H69" s="127"/>
      <c r="I69" s="127"/>
      <c r="J69" s="127"/>
      <c r="K69" s="126"/>
      <c r="L69" s="127" t="s">
        <v>128</v>
      </c>
      <c r="M69" s="127"/>
      <c r="N69" s="127"/>
      <c r="O69" s="127"/>
      <c r="P69" s="127"/>
      <c r="Q69" s="127"/>
      <c r="R69" s="127"/>
      <c r="S69" s="127"/>
      <c r="T69" s="127"/>
      <c r="U69" s="127"/>
      <c r="V69" s="127"/>
      <c r="W69" s="127"/>
      <c r="X69" s="127"/>
      <c r="Y69" s="127"/>
      <c r="Z69" s="127"/>
      <c r="AA69" s="127"/>
      <c r="AB69" s="127"/>
      <c r="AC69" s="127"/>
      <c r="AD69" s="127"/>
      <c r="AE69" s="127"/>
      <c r="AF69" s="127"/>
      <c r="AG69" s="128">
        <f>'SO 103.38 - Propustek v k...'!J34</f>
        <v>0</v>
      </c>
      <c r="AH69" s="126"/>
      <c r="AI69" s="126"/>
      <c r="AJ69" s="126"/>
      <c r="AK69" s="126"/>
      <c r="AL69" s="126"/>
      <c r="AM69" s="126"/>
      <c r="AN69" s="128">
        <f>SUM(AG69,AT69)</f>
        <v>0</v>
      </c>
      <c r="AO69" s="126"/>
      <c r="AP69" s="126"/>
      <c r="AQ69" s="129" t="s">
        <v>88</v>
      </c>
      <c r="AR69" s="66"/>
      <c r="AS69" s="130">
        <v>0</v>
      </c>
      <c r="AT69" s="131">
        <f>ROUND(SUM(AV69:AW69),2)</f>
        <v>0</v>
      </c>
      <c r="AU69" s="132">
        <f>'SO 103.38 - Propustek v k...'!P101</f>
        <v>0</v>
      </c>
      <c r="AV69" s="131">
        <f>'SO 103.38 - Propustek v k...'!J37</f>
        <v>0</v>
      </c>
      <c r="AW69" s="131">
        <f>'SO 103.38 - Propustek v k...'!J38</f>
        <v>0</v>
      </c>
      <c r="AX69" s="131">
        <f>'SO 103.38 - Propustek v k...'!J39</f>
        <v>0</v>
      </c>
      <c r="AY69" s="131">
        <f>'SO 103.38 - Propustek v k...'!J40</f>
        <v>0</v>
      </c>
      <c r="AZ69" s="131">
        <f>'SO 103.38 - Propustek v k...'!F37</f>
        <v>0</v>
      </c>
      <c r="BA69" s="131">
        <f>'SO 103.38 - Propustek v k...'!F38</f>
        <v>0</v>
      </c>
      <c r="BB69" s="131">
        <f>'SO 103.38 - Propustek v k...'!F39</f>
        <v>0</v>
      </c>
      <c r="BC69" s="131">
        <f>'SO 103.38 - Propustek v k...'!F40</f>
        <v>0</v>
      </c>
      <c r="BD69" s="133">
        <f>'SO 103.38 - Propustek v k...'!F41</f>
        <v>0</v>
      </c>
      <c r="BE69" s="4"/>
      <c r="BT69" s="134" t="s">
        <v>107</v>
      </c>
      <c r="BV69" s="134" t="s">
        <v>78</v>
      </c>
      <c r="BW69" s="134" t="s">
        <v>129</v>
      </c>
      <c r="BX69" s="134" t="s">
        <v>104</v>
      </c>
      <c r="CL69" s="134" t="s">
        <v>20</v>
      </c>
    </row>
    <row r="70" spans="1:91" s="7" customFormat="1" ht="24.75" customHeight="1">
      <c r="A70" s="125" t="s">
        <v>85</v>
      </c>
      <c r="B70" s="112"/>
      <c r="C70" s="113"/>
      <c r="D70" s="114" t="s">
        <v>130</v>
      </c>
      <c r="E70" s="114"/>
      <c r="F70" s="114"/>
      <c r="G70" s="114"/>
      <c r="H70" s="114"/>
      <c r="I70" s="115"/>
      <c r="J70" s="114" t="s">
        <v>131</v>
      </c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4"/>
      <c r="Y70" s="114"/>
      <c r="Z70" s="114"/>
      <c r="AA70" s="114"/>
      <c r="AB70" s="114"/>
      <c r="AC70" s="114"/>
      <c r="AD70" s="114"/>
      <c r="AE70" s="114"/>
      <c r="AF70" s="114"/>
      <c r="AG70" s="117">
        <f>'SO 203 - Most ev.č. 605-0...'!J30</f>
        <v>0</v>
      </c>
      <c r="AH70" s="115"/>
      <c r="AI70" s="115"/>
      <c r="AJ70" s="115"/>
      <c r="AK70" s="115"/>
      <c r="AL70" s="115"/>
      <c r="AM70" s="115"/>
      <c r="AN70" s="117">
        <f>SUM(AG70,AT70)</f>
        <v>0</v>
      </c>
      <c r="AO70" s="115"/>
      <c r="AP70" s="115"/>
      <c r="AQ70" s="118" t="s">
        <v>82</v>
      </c>
      <c r="AR70" s="119"/>
      <c r="AS70" s="120">
        <v>0</v>
      </c>
      <c r="AT70" s="121">
        <f>ROUND(SUM(AV70:AW70),2)</f>
        <v>0</v>
      </c>
      <c r="AU70" s="122">
        <f>'SO 203 - Most ev.č. 605-0...'!P91</f>
        <v>0</v>
      </c>
      <c r="AV70" s="121">
        <f>'SO 203 - Most ev.č. 605-0...'!J33</f>
        <v>0</v>
      </c>
      <c r="AW70" s="121">
        <f>'SO 203 - Most ev.č. 605-0...'!J34</f>
        <v>0</v>
      </c>
      <c r="AX70" s="121">
        <f>'SO 203 - Most ev.č. 605-0...'!J35</f>
        <v>0</v>
      </c>
      <c r="AY70" s="121">
        <f>'SO 203 - Most ev.č. 605-0...'!J36</f>
        <v>0</v>
      </c>
      <c r="AZ70" s="121">
        <f>'SO 203 - Most ev.č. 605-0...'!F33</f>
        <v>0</v>
      </c>
      <c r="BA70" s="121">
        <f>'SO 203 - Most ev.č. 605-0...'!F34</f>
        <v>0</v>
      </c>
      <c r="BB70" s="121">
        <f>'SO 203 - Most ev.č. 605-0...'!F35</f>
        <v>0</v>
      </c>
      <c r="BC70" s="121">
        <f>'SO 203 - Most ev.č. 605-0...'!F36</f>
        <v>0</v>
      </c>
      <c r="BD70" s="123">
        <f>'SO 203 - Most ev.č. 605-0...'!F37</f>
        <v>0</v>
      </c>
      <c r="BE70" s="7"/>
      <c r="BT70" s="124" t="s">
        <v>22</v>
      </c>
      <c r="BV70" s="124" t="s">
        <v>78</v>
      </c>
      <c r="BW70" s="124" t="s">
        <v>132</v>
      </c>
      <c r="BX70" s="124" t="s">
        <v>5</v>
      </c>
      <c r="CL70" s="124" t="s">
        <v>20</v>
      </c>
      <c r="CM70" s="124" t="s">
        <v>84</v>
      </c>
    </row>
    <row r="71" spans="1:91" s="7" customFormat="1" ht="37.5" customHeight="1">
      <c r="A71" s="125" t="s">
        <v>85</v>
      </c>
      <c r="B71" s="112"/>
      <c r="C71" s="113"/>
      <c r="D71" s="114" t="s">
        <v>133</v>
      </c>
      <c r="E71" s="114"/>
      <c r="F71" s="114"/>
      <c r="G71" s="114"/>
      <c r="H71" s="114"/>
      <c r="I71" s="115"/>
      <c r="J71" s="114" t="s">
        <v>134</v>
      </c>
      <c r="K71" s="114"/>
      <c r="L71" s="114"/>
      <c r="M71" s="114"/>
      <c r="N71" s="114"/>
      <c r="O71" s="114"/>
      <c r="P71" s="114"/>
      <c r="Q71" s="114"/>
      <c r="R71" s="114"/>
      <c r="S71" s="114"/>
      <c r="T71" s="114"/>
      <c r="U71" s="114"/>
      <c r="V71" s="114"/>
      <c r="W71" s="114"/>
      <c r="X71" s="114"/>
      <c r="Y71" s="114"/>
      <c r="Z71" s="114"/>
      <c r="AA71" s="114"/>
      <c r="AB71" s="114"/>
      <c r="AC71" s="114"/>
      <c r="AD71" s="114"/>
      <c r="AE71" s="114"/>
      <c r="AF71" s="114"/>
      <c r="AG71" s="117">
        <f>'SO 801 - Ozelenění a náhr...'!J30</f>
        <v>0</v>
      </c>
      <c r="AH71" s="115"/>
      <c r="AI71" s="115"/>
      <c r="AJ71" s="115"/>
      <c r="AK71" s="115"/>
      <c r="AL71" s="115"/>
      <c r="AM71" s="115"/>
      <c r="AN71" s="117">
        <f>SUM(AG71,AT71)</f>
        <v>0</v>
      </c>
      <c r="AO71" s="115"/>
      <c r="AP71" s="115"/>
      <c r="AQ71" s="118" t="s">
        <v>82</v>
      </c>
      <c r="AR71" s="119"/>
      <c r="AS71" s="120">
        <v>0</v>
      </c>
      <c r="AT71" s="121">
        <f>ROUND(SUM(AV71:AW71),2)</f>
        <v>0</v>
      </c>
      <c r="AU71" s="122">
        <f>'SO 801 - Ozelenění a náhr...'!P82</f>
        <v>0</v>
      </c>
      <c r="AV71" s="121">
        <f>'SO 801 - Ozelenění a náhr...'!J33</f>
        <v>0</v>
      </c>
      <c r="AW71" s="121">
        <f>'SO 801 - Ozelenění a náhr...'!J34</f>
        <v>0</v>
      </c>
      <c r="AX71" s="121">
        <f>'SO 801 - Ozelenění a náhr...'!J35</f>
        <v>0</v>
      </c>
      <c r="AY71" s="121">
        <f>'SO 801 - Ozelenění a náhr...'!J36</f>
        <v>0</v>
      </c>
      <c r="AZ71" s="121">
        <f>'SO 801 - Ozelenění a náhr...'!F33</f>
        <v>0</v>
      </c>
      <c r="BA71" s="121">
        <f>'SO 801 - Ozelenění a náhr...'!F34</f>
        <v>0</v>
      </c>
      <c r="BB71" s="121">
        <f>'SO 801 - Ozelenění a náhr...'!F35</f>
        <v>0</v>
      </c>
      <c r="BC71" s="121">
        <f>'SO 801 - Ozelenění a náhr...'!F36</f>
        <v>0</v>
      </c>
      <c r="BD71" s="123">
        <f>'SO 801 - Ozelenění a náhr...'!F37</f>
        <v>0</v>
      </c>
      <c r="BE71" s="7"/>
      <c r="BT71" s="124" t="s">
        <v>22</v>
      </c>
      <c r="BV71" s="124" t="s">
        <v>78</v>
      </c>
      <c r="BW71" s="124" t="s">
        <v>135</v>
      </c>
      <c r="BX71" s="124" t="s">
        <v>5</v>
      </c>
      <c r="CL71" s="124" t="s">
        <v>20</v>
      </c>
      <c r="CM71" s="124" t="s">
        <v>84</v>
      </c>
    </row>
    <row r="72" spans="1:91" s="7" customFormat="1" ht="24.75" customHeight="1">
      <c r="A72" s="125" t="s">
        <v>85</v>
      </c>
      <c r="B72" s="112"/>
      <c r="C72" s="113"/>
      <c r="D72" s="114" t="s">
        <v>136</v>
      </c>
      <c r="E72" s="114"/>
      <c r="F72" s="114"/>
      <c r="G72" s="114"/>
      <c r="H72" s="114"/>
      <c r="I72" s="115"/>
      <c r="J72" s="114" t="s">
        <v>137</v>
      </c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4"/>
      <c r="Y72" s="114"/>
      <c r="Z72" s="114"/>
      <c r="AA72" s="114"/>
      <c r="AB72" s="114"/>
      <c r="AC72" s="114"/>
      <c r="AD72" s="114"/>
      <c r="AE72" s="114"/>
      <c r="AF72" s="114"/>
      <c r="AG72" s="117">
        <f>'SO 000 - Vedlejší a ostat...'!J30</f>
        <v>0</v>
      </c>
      <c r="AH72" s="115"/>
      <c r="AI72" s="115"/>
      <c r="AJ72" s="115"/>
      <c r="AK72" s="115"/>
      <c r="AL72" s="115"/>
      <c r="AM72" s="115"/>
      <c r="AN72" s="117">
        <f>SUM(AG72,AT72)</f>
        <v>0</v>
      </c>
      <c r="AO72" s="115"/>
      <c r="AP72" s="115"/>
      <c r="AQ72" s="118" t="s">
        <v>138</v>
      </c>
      <c r="AR72" s="119"/>
      <c r="AS72" s="136">
        <v>0</v>
      </c>
      <c r="AT72" s="137">
        <f>ROUND(SUM(AV72:AW72),2)</f>
        <v>0</v>
      </c>
      <c r="AU72" s="138">
        <f>'SO 000 - Vedlejší a ostat...'!P84</f>
        <v>0</v>
      </c>
      <c r="AV72" s="137">
        <f>'SO 000 - Vedlejší a ostat...'!J33</f>
        <v>0</v>
      </c>
      <c r="AW72" s="137">
        <f>'SO 000 - Vedlejší a ostat...'!J34</f>
        <v>0</v>
      </c>
      <c r="AX72" s="137">
        <f>'SO 000 - Vedlejší a ostat...'!J35</f>
        <v>0</v>
      </c>
      <c r="AY72" s="137">
        <f>'SO 000 - Vedlejší a ostat...'!J36</f>
        <v>0</v>
      </c>
      <c r="AZ72" s="137">
        <f>'SO 000 - Vedlejší a ostat...'!F33</f>
        <v>0</v>
      </c>
      <c r="BA72" s="137">
        <f>'SO 000 - Vedlejší a ostat...'!F34</f>
        <v>0</v>
      </c>
      <c r="BB72" s="137">
        <f>'SO 000 - Vedlejší a ostat...'!F35</f>
        <v>0</v>
      </c>
      <c r="BC72" s="137">
        <f>'SO 000 - Vedlejší a ostat...'!F36</f>
        <v>0</v>
      </c>
      <c r="BD72" s="139">
        <f>'SO 000 - Vedlejší a ostat...'!F37</f>
        <v>0</v>
      </c>
      <c r="BE72" s="7"/>
      <c r="BT72" s="124" t="s">
        <v>22</v>
      </c>
      <c r="BV72" s="124" t="s">
        <v>78</v>
      </c>
      <c r="BW72" s="124" t="s">
        <v>139</v>
      </c>
      <c r="BX72" s="124" t="s">
        <v>5</v>
      </c>
      <c r="CL72" s="124" t="s">
        <v>20</v>
      </c>
      <c r="CM72" s="124" t="s">
        <v>84</v>
      </c>
    </row>
    <row r="73" spans="1:57" s="2" customFormat="1" ht="30" customHeight="1">
      <c r="A73" s="39"/>
      <c r="B73" s="40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5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</row>
    <row r="74" spans="1:57" s="2" customFormat="1" ht="6.95" customHeight="1">
      <c r="A74" s="39"/>
      <c r="B74" s="60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  <c r="AP74" s="61"/>
      <c r="AQ74" s="61"/>
      <c r="AR74" s="45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</row>
  </sheetData>
  <sheetProtection password="CC35" sheet="1" objects="1" scenarios="1" formatColumns="0" formatRows="0"/>
  <mergeCells count="110">
    <mergeCell ref="C52:G52"/>
    <mergeCell ref="D55:H55"/>
    <mergeCell ref="E60:I60"/>
    <mergeCell ref="E57:I57"/>
    <mergeCell ref="E56:I56"/>
    <mergeCell ref="E59:I59"/>
    <mergeCell ref="E58:I58"/>
    <mergeCell ref="E61:I61"/>
    <mergeCell ref="F62:J62"/>
    <mergeCell ref="F63:J63"/>
    <mergeCell ref="F64:J64"/>
    <mergeCell ref="I52:AF52"/>
    <mergeCell ref="J55:AF55"/>
    <mergeCell ref="K61:AF61"/>
    <mergeCell ref="K60:AF60"/>
    <mergeCell ref="K57:AF57"/>
    <mergeCell ref="K59:AF59"/>
    <mergeCell ref="K56:AF56"/>
    <mergeCell ref="K58:AF58"/>
    <mergeCell ref="L62:AF62"/>
    <mergeCell ref="L63:AF63"/>
    <mergeCell ref="L64:AF64"/>
    <mergeCell ref="L45:AO45"/>
    <mergeCell ref="F65:J65"/>
    <mergeCell ref="L65:AF65"/>
    <mergeCell ref="F66:J66"/>
    <mergeCell ref="L66:AF66"/>
    <mergeCell ref="F67:J67"/>
    <mergeCell ref="L67:AF67"/>
    <mergeCell ref="F68:J68"/>
    <mergeCell ref="L68:AF68"/>
    <mergeCell ref="F69:J69"/>
    <mergeCell ref="L69:AF69"/>
    <mergeCell ref="D70:H70"/>
    <mergeCell ref="J70:AF70"/>
    <mergeCell ref="D71:H71"/>
    <mergeCell ref="J71:AF71"/>
    <mergeCell ref="D72:H72"/>
    <mergeCell ref="J72:AF72"/>
    <mergeCell ref="AG54:AM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W31:AE31"/>
    <mergeCell ref="L31:P31"/>
    <mergeCell ref="L32:P32"/>
    <mergeCell ref="W32:AE32"/>
    <mergeCell ref="AK32:AO32"/>
    <mergeCell ref="L33:P33"/>
    <mergeCell ref="AK33:AO33"/>
    <mergeCell ref="W33:AE33"/>
    <mergeCell ref="AK35:AO35"/>
    <mergeCell ref="X35:AB35"/>
    <mergeCell ref="AR2:BE2"/>
    <mergeCell ref="AG57:AM57"/>
    <mergeCell ref="AG64:AM64"/>
    <mergeCell ref="AG63:AM63"/>
    <mergeCell ref="AG62:AM62"/>
    <mergeCell ref="AG52:AM52"/>
    <mergeCell ref="AG60:AM60"/>
    <mergeCell ref="AG61:AM61"/>
    <mergeCell ref="AG56:AM56"/>
    <mergeCell ref="AG58:AM58"/>
    <mergeCell ref="AG59:AM59"/>
    <mergeCell ref="AG55:AM55"/>
    <mergeCell ref="AM47:AN47"/>
    <mergeCell ref="AM49:AP49"/>
    <mergeCell ref="AM50:AP50"/>
    <mergeCell ref="AN64:AP64"/>
    <mergeCell ref="AN63:AP63"/>
    <mergeCell ref="AN56:AP56"/>
    <mergeCell ref="AN52:AP52"/>
    <mergeCell ref="AN61:AP61"/>
    <mergeCell ref="AN57:AP57"/>
    <mergeCell ref="AN59:AP59"/>
    <mergeCell ref="AN60:AP60"/>
    <mergeCell ref="AN55:AP55"/>
    <mergeCell ref="AN62:AP62"/>
    <mergeCell ref="AN58:AP58"/>
    <mergeCell ref="AS49:AT51"/>
    <mergeCell ref="AN65:AP65"/>
    <mergeCell ref="AG65:AM65"/>
    <mergeCell ref="AN66:AP66"/>
    <mergeCell ref="AG66:AM66"/>
    <mergeCell ref="AN67:AP67"/>
    <mergeCell ref="AG67:AM67"/>
    <mergeCell ref="AN68:AP68"/>
    <mergeCell ref="AG68:AM68"/>
    <mergeCell ref="AN69:AP69"/>
    <mergeCell ref="AG69:AM69"/>
    <mergeCell ref="AN70:AP70"/>
    <mergeCell ref="AG70:AM70"/>
    <mergeCell ref="AN71:AP71"/>
    <mergeCell ref="AG71:AM71"/>
    <mergeCell ref="AN72:AP72"/>
    <mergeCell ref="AG72:AM72"/>
    <mergeCell ref="AN54:AP54"/>
  </mergeCells>
  <hyperlinks>
    <hyperlink ref="A56" location="'SO 103.1a - Rekonstrukce ...'!C2" display="/"/>
    <hyperlink ref="A57" location="'SO 103.1b - Rekonstrukce ...'!C2" display="/"/>
    <hyperlink ref="A58" location="'SO 103.1c - Rekonstrukce ...'!C2" display="/"/>
    <hyperlink ref="A59" location="'SO 103.1s - Rekonstrukce ...'!C2" display="/"/>
    <hyperlink ref="A60" location="'SO 103.2 - Vážní místo _ ...'!C2" display="/"/>
    <hyperlink ref="A62" location="'SO 103.31 - Propustek v k...'!C2" display="/"/>
    <hyperlink ref="A63" location="'SO 103.32 - Rámový propus...'!C2" display="/"/>
    <hyperlink ref="A64" location="'SO 103.33 - Propustek v k...'!C2" display="/"/>
    <hyperlink ref="A65" location="'SO 103.34 - Propustek v k...'!C2" display="/"/>
    <hyperlink ref="A66" location="'SO 103.35 - Propustek v k...'!C2" display="/"/>
    <hyperlink ref="A67" location="'SO 103.36 - Propustek v k...'!C2" display="/"/>
    <hyperlink ref="A68" location="'SO 103.37 - Propustek v k...'!C2" display="/"/>
    <hyperlink ref="A69" location="'SO 103.38 - Propustek v k...'!C2" display="/"/>
    <hyperlink ref="A70" location="'SO 203 - Most ev.č. 605-0...'!C2" display="/"/>
    <hyperlink ref="A71" location="'SO 801 - Ozelenění a náhr...'!C2" display="/"/>
    <hyperlink ref="A72" location="'SO 000 - Vedlejší a ostat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7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117</v>
      </c>
    </row>
    <row r="3" spans="2:46" s="1" customFormat="1" ht="6.95" customHeight="1">
      <c r="B3" s="140"/>
      <c r="C3" s="141"/>
      <c r="D3" s="141"/>
      <c r="E3" s="141"/>
      <c r="F3" s="141"/>
      <c r="G3" s="141"/>
      <c r="H3" s="141"/>
      <c r="I3" s="141"/>
      <c r="J3" s="141"/>
      <c r="K3" s="141"/>
      <c r="L3" s="21"/>
      <c r="AT3" s="18" t="s">
        <v>84</v>
      </c>
    </row>
    <row r="4" spans="2:46" s="1" customFormat="1" ht="24.95" customHeight="1">
      <c r="B4" s="21"/>
      <c r="D4" s="142" t="s">
        <v>140</v>
      </c>
      <c r="L4" s="21"/>
      <c r="M4" s="143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4" t="s">
        <v>16</v>
      </c>
      <c r="L6" s="21"/>
    </row>
    <row r="7" spans="2:12" s="1" customFormat="1" ht="16.5" customHeight="1">
      <c r="B7" s="21"/>
      <c r="E7" s="145" t="str">
        <f>'Rekapitulace stavby'!K6</f>
        <v>Rekonstrukce komunikace II/605, úsek č.3 - aktualizace (2023)</v>
      </c>
      <c r="F7" s="144"/>
      <c r="G7" s="144"/>
      <c r="H7" s="144"/>
      <c r="L7" s="21"/>
    </row>
    <row r="8" spans="2:12" ht="12">
      <c r="B8" s="21"/>
      <c r="D8" s="144" t="s">
        <v>141</v>
      </c>
      <c r="L8" s="21"/>
    </row>
    <row r="9" spans="2:12" s="1" customFormat="1" ht="16.5" customHeight="1">
      <c r="B9" s="21"/>
      <c r="E9" s="145" t="s">
        <v>142</v>
      </c>
      <c r="F9" s="1"/>
      <c r="G9" s="1"/>
      <c r="H9" s="1"/>
      <c r="L9" s="21"/>
    </row>
    <row r="10" spans="2:12" s="1" customFormat="1" ht="12" customHeight="1">
      <c r="B10" s="21"/>
      <c r="D10" s="144" t="s">
        <v>143</v>
      </c>
      <c r="L10" s="21"/>
    </row>
    <row r="11" spans="1:31" s="2" customFormat="1" ht="23.25" customHeight="1">
      <c r="A11" s="39"/>
      <c r="B11" s="45"/>
      <c r="C11" s="39"/>
      <c r="D11" s="39"/>
      <c r="E11" s="157" t="s">
        <v>965</v>
      </c>
      <c r="F11" s="39"/>
      <c r="G11" s="39"/>
      <c r="H11" s="39"/>
      <c r="I11" s="39"/>
      <c r="J11" s="39"/>
      <c r="K11" s="39"/>
      <c r="L11" s="146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4" t="s">
        <v>966</v>
      </c>
      <c r="E12" s="39"/>
      <c r="F12" s="39"/>
      <c r="G12" s="39"/>
      <c r="H12" s="39"/>
      <c r="I12" s="39"/>
      <c r="J12" s="39"/>
      <c r="K12" s="39"/>
      <c r="L12" s="146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6.5" customHeight="1">
      <c r="A13" s="39"/>
      <c r="B13" s="45"/>
      <c r="C13" s="39"/>
      <c r="D13" s="39"/>
      <c r="E13" s="147" t="s">
        <v>1443</v>
      </c>
      <c r="F13" s="39"/>
      <c r="G13" s="39"/>
      <c r="H13" s="39"/>
      <c r="I13" s="39"/>
      <c r="J13" s="39"/>
      <c r="K13" s="39"/>
      <c r="L13" s="146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>
      <c r="A14" s="39"/>
      <c r="B14" s="45"/>
      <c r="C14" s="39"/>
      <c r="D14" s="39"/>
      <c r="E14" s="39"/>
      <c r="F14" s="39"/>
      <c r="G14" s="39"/>
      <c r="H14" s="39"/>
      <c r="I14" s="39"/>
      <c r="J14" s="39"/>
      <c r="K14" s="39"/>
      <c r="L14" s="146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2" customHeight="1">
      <c r="A15" s="39"/>
      <c r="B15" s="45"/>
      <c r="C15" s="39"/>
      <c r="D15" s="144" t="s">
        <v>19</v>
      </c>
      <c r="E15" s="39"/>
      <c r="F15" s="134" t="s">
        <v>20</v>
      </c>
      <c r="G15" s="39"/>
      <c r="H15" s="39"/>
      <c r="I15" s="144" t="s">
        <v>21</v>
      </c>
      <c r="J15" s="134" t="s">
        <v>20</v>
      </c>
      <c r="K15" s="39"/>
      <c r="L15" s="146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44" t="s">
        <v>23</v>
      </c>
      <c r="E16" s="39"/>
      <c r="F16" s="134" t="s">
        <v>24</v>
      </c>
      <c r="G16" s="39"/>
      <c r="H16" s="39"/>
      <c r="I16" s="144" t="s">
        <v>25</v>
      </c>
      <c r="J16" s="148" t="str">
        <f>'Rekapitulace stavby'!AN8</f>
        <v>13. 12. 2023</v>
      </c>
      <c r="K16" s="39"/>
      <c r="L16" s="146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0.8" customHeight="1">
      <c r="A17" s="39"/>
      <c r="B17" s="45"/>
      <c r="C17" s="39"/>
      <c r="D17" s="39"/>
      <c r="E17" s="39"/>
      <c r="F17" s="39"/>
      <c r="G17" s="39"/>
      <c r="H17" s="39"/>
      <c r="I17" s="39"/>
      <c r="J17" s="39"/>
      <c r="K17" s="39"/>
      <c r="L17" s="146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2" customHeight="1">
      <c r="A18" s="39"/>
      <c r="B18" s="45"/>
      <c r="C18" s="39"/>
      <c r="D18" s="144" t="s">
        <v>29</v>
      </c>
      <c r="E18" s="39"/>
      <c r="F18" s="39"/>
      <c r="G18" s="39"/>
      <c r="H18" s="39"/>
      <c r="I18" s="144" t="s">
        <v>30</v>
      </c>
      <c r="J18" s="134" t="s">
        <v>20</v>
      </c>
      <c r="K18" s="39"/>
      <c r="L18" s="146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8" customHeight="1">
      <c r="A19" s="39"/>
      <c r="B19" s="45"/>
      <c r="C19" s="39"/>
      <c r="D19" s="39"/>
      <c r="E19" s="134" t="s">
        <v>31</v>
      </c>
      <c r="F19" s="39"/>
      <c r="G19" s="39"/>
      <c r="H19" s="39"/>
      <c r="I19" s="144" t="s">
        <v>32</v>
      </c>
      <c r="J19" s="134" t="s">
        <v>20</v>
      </c>
      <c r="K19" s="39"/>
      <c r="L19" s="146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6.95" customHeight="1">
      <c r="A20" s="39"/>
      <c r="B20" s="45"/>
      <c r="C20" s="39"/>
      <c r="D20" s="39"/>
      <c r="E20" s="39"/>
      <c r="F20" s="39"/>
      <c r="G20" s="39"/>
      <c r="H20" s="39"/>
      <c r="I20" s="39"/>
      <c r="J20" s="39"/>
      <c r="K20" s="39"/>
      <c r="L20" s="146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2" customHeight="1">
      <c r="A21" s="39"/>
      <c r="B21" s="45"/>
      <c r="C21" s="39"/>
      <c r="D21" s="144" t="s">
        <v>33</v>
      </c>
      <c r="E21" s="39"/>
      <c r="F21" s="39"/>
      <c r="G21" s="39"/>
      <c r="H21" s="39"/>
      <c r="I21" s="144" t="s">
        <v>30</v>
      </c>
      <c r="J21" s="34" t="str">
        <f>'Rekapitulace stavby'!AN13</f>
        <v>Vyplň údaj</v>
      </c>
      <c r="K21" s="39"/>
      <c r="L21" s="146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8" customHeight="1">
      <c r="A22" s="39"/>
      <c r="B22" s="45"/>
      <c r="C22" s="39"/>
      <c r="D22" s="39"/>
      <c r="E22" s="34" t="str">
        <f>'Rekapitulace stavby'!E14</f>
        <v>Vyplň údaj</v>
      </c>
      <c r="F22" s="134"/>
      <c r="G22" s="134"/>
      <c r="H22" s="134"/>
      <c r="I22" s="144" t="s">
        <v>32</v>
      </c>
      <c r="J22" s="34" t="str">
        <f>'Rekapitulace stavby'!AN14</f>
        <v>Vyplň údaj</v>
      </c>
      <c r="K22" s="39"/>
      <c r="L22" s="146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6.95" customHeight="1">
      <c r="A23" s="39"/>
      <c r="B23" s="45"/>
      <c r="C23" s="39"/>
      <c r="D23" s="39"/>
      <c r="E23" s="39"/>
      <c r="F23" s="39"/>
      <c r="G23" s="39"/>
      <c r="H23" s="39"/>
      <c r="I23" s="39"/>
      <c r="J23" s="39"/>
      <c r="K23" s="39"/>
      <c r="L23" s="146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2" customHeight="1">
      <c r="A24" s="39"/>
      <c r="B24" s="45"/>
      <c r="C24" s="39"/>
      <c r="D24" s="144" t="s">
        <v>35</v>
      </c>
      <c r="E24" s="39"/>
      <c r="F24" s="39"/>
      <c r="G24" s="39"/>
      <c r="H24" s="39"/>
      <c r="I24" s="144" t="s">
        <v>30</v>
      </c>
      <c r="J24" s="134" t="s">
        <v>20</v>
      </c>
      <c r="K24" s="39"/>
      <c r="L24" s="146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8" customHeight="1">
      <c r="A25" s="39"/>
      <c r="B25" s="45"/>
      <c r="C25" s="39"/>
      <c r="D25" s="39"/>
      <c r="E25" s="134" t="s">
        <v>36</v>
      </c>
      <c r="F25" s="39"/>
      <c r="G25" s="39"/>
      <c r="H25" s="39"/>
      <c r="I25" s="144" t="s">
        <v>32</v>
      </c>
      <c r="J25" s="134" t="s">
        <v>20</v>
      </c>
      <c r="K25" s="39"/>
      <c r="L25" s="146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6.95" customHeight="1">
      <c r="A26" s="39"/>
      <c r="B26" s="45"/>
      <c r="C26" s="39"/>
      <c r="D26" s="39"/>
      <c r="E26" s="39"/>
      <c r="F26" s="39"/>
      <c r="G26" s="39"/>
      <c r="H26" s="39"/>
      <c r="I26" s="39"/>
      <c r="J26" s="39"/>
      <c r="K26" s="39"/>
      <c r="L26" s="146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12" customHeight="1">
      <c r="A27" s="39"/>
      <c r="B27" s="45"/>
      <c r="C27" s="39"/>
      <c r="D27" s="144" t="s">
        <v>38</v>
      </c>
      <c r="E27" s="39"/>
      <c r="F27" s="39"/>
      <c r="G27" s="39"/>
      <c r="H27" s="39"/>
      <c r="I27" s="144" t="s">
        <v>30</v>
      </c>
      <c r="J27" s="134" t="str">
        <f>IF('Rekapitulace stavby'!AN19="","",'Rekapitulace stavby'!AN19)</f>
        <v/>
      </c>
      <c r="K27" s="39"/>
      <c r="L27" s="146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8" customHeight="1">
      <c r="A28" s="39"/>
      <c r="B28" s="45"/>
      <c r="C28" s="39"/>
      <c r="D28" s="39"/>
      <c r="E28" s="134" t="str">
        <f>IF('Rekapitulace stavby'!E20="","",'Rekapitulace stavby'!E20)</f>
        <v xml:space="preserve"> </v>
      </c>
      <c r="F28" s="39"/>
      <c r="G28" s="39"/>
      <c r="H28" s="39"/>
      <c r="I28" s="144" t="s">
        <v>32</v>
      </c>
      <c r="J28" s="134" t="str">
        <f>IF('Rekapitulace stavby'!AN20="","",'Rekapitulace stavby'!AN20)</f>
        <v/>
      </c>
      <c r="K28" s="39"/>
      <c r="L28" s="146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39"/>
      <c r="E29" s="39"/>
      <c r="F29" s="39"/>
      <c r="G29" s="39"/>
      <c r="H29" s="39"/>
      <c r="I29" s="39"/>
      <c r="J29" s="39"/>
      <c r="K29" s="39"/>
      <c r="L29" s="146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12" customHeight="1">
      <c r="A30" s="39"/>
      <c r="B30" s="45"/>
      <c r="C30" s="39"/>
      <c r="D30" s="144" t="s">
        <v>40</v>
      </c>
      <c r="E30" s="39"/>
      <c r="F30" s="39"/>
      <c r="G30" s="39"/>
      <c r="H30" s="39"/>
      <c r="I30" s="39"/>
      <c r="J30" s="39"/>
      <c r="K30" s="39"/>
      <c r="L30" s="146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8" customFormat="1" ht="71.25" customHeight="1">
      <c r="A31" s="149"/>
      <c r="B31" s="150"/>
      <c r="C31" s="149"/>
      <c r="D31" s="149"/>
      <c r="E31" s="151" t="s">
        <v>41</v>
      </c>
      <c r="F31" s="151"/>
      <c r="G31" s="151"/>
      <c r="H31" s="151"/>
      <c r="I31" s="149"/>
      <c r="J31" s="149"/>
      <c r="K31" s="149"/>
      <c r="L31" s="152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  <c r="AE31" s="149"/>
    </row>
    <row r="32" spans="1:31" s="2" customFormat="1" ht="6.95" customHeight="1">
      <c r="A32" s="39"/>
      <c r="B32" s="45"/>
      <c r="C32" s="39"/>
      <c r="D32" s="39"/>
      <c r="E32" s="39"/>
      <c r="F32" s="39"/>
      <c r="G32" s="39"/>
      <c r="H32" s="39"/>
      <c r="I32" s="39"/>
      <c r="J32" s="39"/>
      <c r="K32" s="39"/>
      <c r="L32" s="146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3"/>
      <c r="E33" s="153"/>
      <c r="F33" s="153"/>
      <c r="G33" s="153"/>
      <c r="H33" s="153"/>
      <c r="I33" s="153"/>
      <c r="J33" s="153"/>
      <c r="K33" s="153"/>
      <c r="L33" s="146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25.4" customHeight="1">
      <c r="A34" s="39"/>
      <c r="B34" s="45"/>
      <c r="C34" s="39"/>
      <c r="D34" s="154" t="s">
        <v>42</v>
      </c>
      <c r="E34" s="39"/>
      <c r="F34" s="39"/>
      <c r="G34" s="39"/>
      <c r="H34" s="39"/>
      <c r="I34" s="39"/>
      <c r="J34" s="155">
        <f>ROUND(J99,2)</f>
        <v>0</v>
      </c>
      <c r="K34" s="39"/>
      <c r="L34" s="146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6.95" customHeight="1">
      <c r="A35" s="39"/>
      <c r="B35" s="45"/>
      <c r="C35" s="39"/>
      <c r="D35" s="153"/>
      <c r="E35" s="153"/>
      <c r="F35" s="153"/>
      <c r="G35" s="153"/>
      <c r="H35" s="153"/>
      <c r="I35" s="153"/>
      <c r="J35" s="153"/>
      <c r="K35" s="153"/>
      <c r="L35" s="146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39"/>
      <c r="F36" s="156" t="s">
        <v>44</v>
      </c>
      <c r="G36" s="39"/>
      <c r="H36" s="39"/>
      <c r="I36" s="156" t="s">
        <v>43</v>
      </c>
      <c r="J36" s="156" t="s">
        <v>45</v>
      </c>
      <c r="K36" s="39"/>
      <c r="L36" s="146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>
      <c r="A37" s="39"/>
      <c r="B37" s="45"/>
      <c r="C37" s="39"/>
      <c r="D37" s="157" t="s">
        <v>46</v>
      </c>
      <c r="E37" s="144" t="s">
        <v>47</v>
      </c>
      <c r="F37" s="158">
        <f>ROUND((SUM(BE99:BE271)),2)</f>
        <v>0</v>
      </c>
      <c r="G37" s="39"/>
      <c r="H37" s="39"/>
      <c r="I37" s="159">
        <v>0.21</v>
      </c>
      <c r="J37" s="158">
        <f>ROUND(((SUM(BE99:BE271))*I37),2)</f>
        <v>0</v>
      </c>
      <c r="K37" s="39"/>
      <c r="L37" s="146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>
      <c r="A38" s="39"/>
      <c r="B38" s="45"/>
      <c r="C38" s="39"/>
      <c r="D38" s="39"/>
      <c r="E38" s="144" t="s">
        <v>48</v>
      </c>
      <c r="F38" s="158">
        <f>ROUND((SUM(BF99:BF271)),2)</f>
        <v>0</v>
      </c>
      <c r="G38" s="39"/>
      <c r="H38" s="39"/>
      <c r="I38" s="159">
        <v>0.15</v>
      </c>
      <c r="J38" s="158">
        <f>ROUND(((SUM(BF99:BF271))*I38),2)</f>
        <v>0</v>
      </c>
      <c r="K38" s="39"/>
      <c r="L38" s="146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4" t="s">
        <v>49</v>
      </c>
      <c r="F39" s="158">
        <f>ROUND((SUM(BG99:BG271)),2)</f>
        <v>0</v>
      </c>
      <c r="G39" s="39"/>
      <c r="H39" s="39"/>
      <c r="I39" s="159">
        <v>0.21</v>
      </c>
      <c r="J39" s="158">
        <f>0</f>
        <v>0</v>
      </c>
      <c r="K39" s="39"/>
      <c r="L39" s="146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 hidden="1">
      <c r="A40" s="39"/>
      <c r="B40" s="45"/>
      <c r="C40" s="39"/>
      <c r="D40" s="39"/>
      <c r="E40" s="144" t="s">
        <v>50</v>
      </c>
      <c r="F40" s="158">
        <f>ROUND((SUM(BH99:BH271)),2)</f>
        <v>0</v>
      </c>
      <c r="G40" s="39"/>
      <c r="H40" s="39"/>
      <c r="I40" s="159">
        <v>0.15</v>
      </c>
      <c r="J40" s="158">
        <f>0</f>
        <v>0</v>
      </c>
      <c r="K40" s="39"/>
      <c r="L40" s="146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14.4" customHeight="1" hidden="1">
      <c r="A41" s="39"/>
      <c r="B41" s="45"/>
      <c r="C41" s="39"/>
      <c r="D41" s="39"/>
      <c r="E41" s="144" t="s">
        <v>51</v>
      </c>
      <c r="F41" s="158">
        <f>ROUND((SUM(BI99:BI271)),2)</f>
        <v>0</v>
      </c>
      <c r="G41" s="39"/>
      <c r="H41" s="39"/>
      <c r="I41" s="159">
        <v>0</v>
      </c>
      <c r="J41" s="158">
        <f>0</f>
        <v>0</v>
      </c>
      <c r="K41" s="39"/>
      <c r="L41" s="146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6.95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146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1:31" s="2" customFormat="1" ht="25.4" customHeight="1">
      <c r="A43" s="39"/>
      <c r="B43" s="45"/>
      <c r="C43" s="160"/>
      <c r="D43" s="161" t="s">
        <v>52</v>
      </c>
      <c r="E43" s="162"/>
      <c r="F43" s="162"/>
      <c r="G43" s="163" t="s">
        <v>53</v>
      </c>
      <c r="H43" s="164" t="s">
        <v>54</v>
      </c>
      <c r="I43" s="162"/>
      <c r="J43" s="165">
        <f>SUM(J34:J41)</f>
        <v>0</v>
      </c>
      <c r="K43" s="166"/>
      <c r="L43" s="146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</row>
    <row r="44" spans="1:31" s="2" customFormat="1" ht="14.4" customHeight="1">
      <c r="A44" s="39"/>
      <c r="B44" s="167"/>
      <c r="C44" s="168"/>
      <c r="D44" s="168"/>
      <c r="E44" s="168"/>
      <c r="F44" s="168"/>
      <c r="G44" s="168"/>
      <c r="H44" s="168"/>
      <c r="I44" s="168"/>
      <c r="J44" s="168"/>
      <c r="K44" s="168"/>
      <c r="L44" s="146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8" spans="1:31" s="2" customFormat="1" ht="6.95" customHeight="1">
      <c r="A48" s="39"/>
      <c r="B48" s="169"/>
      <c r="C48" s="170"/>
      <c r="D48" s="170"/>
      <c r="E48" s="170"/>
      <c r="F48" s="170"/>
      <c r="G48" s="170"/>
      <c r="H48" s="170"/>
      <c r="I48" s="170"/>
      <c r="J48" s="170"/>
      <c r="K48" s="170"/>
      <c r="L48" s="146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24.95" customHeight="1">
      <c r="A49" s="39"/>
      <c r="B49" s="40"/>
      <c r="C49" s="24" t="s">
        <v>145</v>
      </c>
      <c r="D49" s="41"/>
      <c r="E49" s="41"/>
      <c r="F49" s="41"/>
      <c r="G49" s="41"/>
      <c r="H49" s="41"/>
      <c r="I49" s="41"/>
      <c r="J49" s="41"/>
      <c r="K49" s="41"/>
      <c r="L49" s="146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6.95" customHeight="1">
      <c r="A50" s="39"/>
      <c r="B50" s="40"/>
      <c r="C50" s="41"/>
      <c r="D50" s="41"/>
      <c r="E50" s="41"/>
      <c r="F50" s="41"/>
      <c r="G50" s="41"/>
      <c r="H50" s="41"/>
      <c r="I50" s="41"/>
      <c r="J50" s="41"/>
      <c r="K50" s="41"/>
      <c r="L50" s="146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12" customHeight="1">
      <c r="A51" s="39"/>
      <c r="B51" s="40"/>
      <c r="C51" s="33" t="s">
        <v>16</v>
      </c>
      <c r="D51" s="41"/>
      <c r="E51" s="41"/>
      <c r="F51" s="41"/>
      <c r="G51" s="41"/>
      <c r="H51" s="41"/>
      <c r="I51" s="41"/>
      <c r="J51" s="41"/>
      <c r="K51" s="41"/>
      <c r="L51" s="146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6.5" customHeight="1">
      <c r="A52" s="39"/>
      <c r="B52" s="40"/>
      <c r="C52" s="41"/>
      <c r="D52" s="41"/>
      <c r="E52" s="171" t="str">
        <f>E7</f>
        <v>Rekonstrukce komunikace II/605, úsek č.3 - aktualizace (2023)</v>
      </c>
      <c r="F52" s="33"/>
      <c r="G52" s="33"/>
      <c r="H52" s="33"/>
      <c r="I52" s="41"/>
      <c r="J52" s="41"/>
      <c r="K52" s="41"/>
      <c r="L52" s="146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2:12" s="1" customFormat="1" ht="12" customHeight="1">
      <c r="B53" s="22"/>
      <c r="C53" s="33" t="s">
        <v>141</v>
      </c>
      <c r="D53" s="23"/>
      <c r="E53" s="23"/>
      <c r="F53" s="23"/>
      <c r="G53" s="23"/>
      <c r="H53" s="23"/>
      <c r="I53" s="23"/>
      <c r="J53" s="23"/>
      <c r="K53" s="23"/>
      <c r="L53" s="21"/>
    </row>
    <row r="54" spans="2:12" s="1" customFormat="1" ht="16.5" customHeight="1">
      <c r="B54" s="22"/>
      <c r="C54" s="23"/>
      <c r="D54" s="23"/>
      <c r="E54" s="171" t="s">
        <v>142</v>
      </c>
      <c r="F54" s="23"/>
      <c r="G54" s="23"/>
      <c r="H54" s="23"/>
      <c r="I54" s="23"/>
      <c r="J54" s="23"/>
      <c r="K54" s="23"/>
      <c r="L54" s="21"/>
    </row>
    <row r="55" spans="2:12" s="1" customFormat="1" ht="12" customHeight="1">
      <c r="B55" s="22"/>
      <c r="C55" s="33" t="s">
        <v>143</v>
      </c>
      <c r="D55" s="23"/>
      <c r="E55" s="23"/>
      <c r="F55" s="23"/>
      <c r="G55" s="23"/>
      <c r="H55" s="23"/>
      <c r="I55" s="23"/>
      <c r="J55" s="23"/>
      <c r="K55" s="23"/>
      <c r="L55" s="21"/>
    </row>
    <row r="56" spans="1:31" s="2" customFormat="1" ht="23.25" customHeight="1">
      <c r="A56" s="39"/>
      <c r="B56" s="40"/>
      <c r="C56" s="41"/>
      <c r="D56" s="41"/>
      <c r="E56" s="270" t="s">
        <v>965</v>
      </c>
      <c r="F56" s="41"/>
      <c r="G56" s="41"/>
      <c r="H56" s="41"/>
      <c r="I56" s="41"/>
      <c r="J56" s="41"/>
      <c r="K56" s="41"/>
      <c r="L56" s="146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12" customHeight="1">
      <c r="A57" s="39"/>
      <c r="B57" s="40"/>
      <c r="C57" s="33" t="s">
        <v>966</v>
      </c>
      <c r="D57" s="41"/>
      <c r="E57" s="41"/>
      <c r="F57" s="41"/>
      <c r="G57" s="41"/>
      <c r="H57" s="41"/>
      <c r="I57" s="41"/>
      <c r="J57" s="41"/>
      <c r="K57" s="41"/>
      <c r="L57" s="146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6.5" customHeight="1">
      <c r="A58" s="39"/>
      <c r="B58" s="40"/>
      <c r="C58" s="41"/>
      <c r="D58" s="41"/>
      <c r="E58" s="70" t="str">
        <f>E13</f>
        <v>SO 103.34 - Propustek v km 63,237 (2,103 73 km)</v>
      </c>
      <c r="F58" s="41"/>
      <c r="G58" s="41"/>
      <c r="H58" s="41"/>
      <c r="I58" s="41"/>
      <c r="J58" s="41"/>
      <c r="K58" s="41"/>
      <c r="L58" s="146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s="2" customFormat="1" ht="6.95" customHeight="1">
      <c r="A59" s="39"/>
      <c r="B59" s="40"/>
      <c r="C59" s="41"/>
      <c r="D59" s="41"/>
      <c r="E59" s="41"/>
      <c r="F59" s="41"/>
      <c r="G59" s="41"/>
      <c r="H59" s="41"/>
      <c r="I59" s="41"/>
      <c r="J59" s="41"/>
      <c r="K59" s="41"/>
      <c r="L59" s="146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s="2" customFormat="1" ht="12" customHeight="1">
      <c r="A60" s="39"/>
      <c r="B60" s="40"/>
      <c r="C60" s="33" t="s">
        <v>23</v>
      </c>
      <c r="D60" s="41"/>
      <c r="E60" s="41"/>
      <c r="F60" s="28" t="str">
        <f>F16</f>
        <v>sil. II/605</v>
      </c>
      <c r="G60" s="41"/>
      <c r="H60" s="41"/>
      <c r="I60" s="33" t="s">
        <v>25</v>
      </c>
      <c r="J60" s="73" t="str">
        <f>IF(J16="","",J16)</f>
        <v>13. 12. 2023</v>
      </c>
      <c r="K60" s="41"/>
      <c r="L60" s="146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31" s="2" customFormat="1" ht="6.95" customHeight="1">
      <c r="A61" s="39"/>
      <c r="B61" s="40"/>
      <c r="C61" s="41"/>
      <c r="D61" s="41"/>
      <c r="E61" s="41"/>
      <c r="F61" s="41"/>
      <c r="G61" s="41"/>
      <c r="H61" s="41"/>
      <c r="I61" s="41"/>
      <c r="J61" s="41"/>
      <c r="K61" s="41"/>
      <c r="L61" s="146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15.15" customHeight="1">
      <c r="A62" s="39"/>
      <c r="B62" s="40"/>
      <c r="C62" s="33" t="s">
        <v>29</v>
      </c>
      <c r="D62" s="41"/>
      <c r="E62" s="41"/>
      <c r="F62" s="28" t="str">
        <f>E19</f>
        <v>Správa a údržba silnic Plzeňského kraje, p.o.</v>
      </c>
      <c r="G62" s="41"/>
      <c r="H62" s="41"/>
      <c r="I62" s="33" t="s">
        <v>35</v>
      </c>
      <c r="J62" s="37" t="str">
        <f>E25</f>
        <v>Sweco a.s.</v>
      </c>
      <c r="K62" s="41"/>
      <c r="L62" s="146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31" s="2" customFormat="1" ht="15.15" customHeight="1">
      <c r="A63" s="39"/>
      <c r="B63" s="40"/>
      <c r="C63" s="33" t="s">
        <v>33</v>
      </c>
      <c r="D63" s="41"/>
      <c r="E63" s="41"/>
      <c r="F63" s="28" t="str">
        <f>IF(E22="","",E22)</f>
        <v>Vyplň údaj</v>
      </c>
      <c r="G63" s="41"/>
      <c r="H63" s="41"/>
      <c r="I63" s="33" t="s">
        <v>38</v>
      </c>
      <c r="J63" s="37" t="str">
        <f>E28</f>
        <v xml:space="preserve"> </v>
      </c>
      <c r="K63" s="41"/>
      <c r="L63" s="146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</row>
    <row r="64" spans="1:31" s="2" customFormat="1" ht="10.3" customHeight="1">
      <c r="A64" s="39"/>
      <c r="B64" s="40"/>
      <c r="C64" s="41"/>
      <c r="D64" s="41"/>
      <c r="E64" s="41"/>
      <c r="F64" s="41"/>
      <c r="G64" s="41"/>
      <c r="H64" s="41"/>
      <c r="I64" s="41"/>
      <c r="J64" s="41"/>
      <c r="K64" s="41"/>
      <c r="L64" s="146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</row>
    <row r="65" spans="1:31" s="2" customFormat="1" ht="29.25" customHeight="1">
      <c r="A65" s="39"/>
      <c r="B65" s="40"/>
      <c r="C65" s="172" t="s">
        <v>146</v>
      </c>
      <c r="D65" s="173"/>
      <c r="E65" s="173"/>
      <c r="F65" s="173"/>
      <c r="G65" s="173"/>
      <c r="H65" s="173"/>
      <c r="I65" s="173"/>
      <c r="J65" s="174" t="s">
        <v>147</v>
      </c>
      <c r="K65" s="173"/>
      <c r="L65" s="146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1:31" s="2" customFormat="1" ht="10.3" customHeight="1">
      <c r="A66" s="39"/>
      <c r="B66" s="40"/>
      <c r="C66" s="41"/>
      <c r="D66" s="41"/>
      <c r="E66" s="41"/>
      <c r="F66" s="41"/>
      <c r="G66" s="41"/>
      <c r="H66" s="41"/>
      <c r="I66" s="41"/>
      <c r="J66" s="41"/>
      <c r="K66" s="41"/>
      <c r="L66" s="146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</row>
    <row r="67" spans="1:47" s="2" customFormat="1" ht="22.8" customHeight="1">
      <c r="A67" s="39"/>
      <c r="B67" s="40"/>
      <c r="C67" s="175" t="s">
        <v>74</v>
      </c>
      <c r="D67" s="41"/>
      <c r="E67" s="41"/>
      <c r="F67" s="41"/>
      <c r="G67" s="41"/>
      <c r="H67" s="41"/>
      <c r="I67" s="41"/>
      <c r="J67" s="103">
        <f>J99</f>
        <v>0</v>
      </c>
      <c r="K67" s="41"/>
      <c r="L67" s="146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U67" s="18" t="s">
        <v>148</v>
      </c>
    </row>
    <row r="68" spans="1:31" s="9" customFormat="1" ht="24.95" customHeight="1">
      <c r="A68" s="9"/>
      <c r="B68" s="176"/>
      <c r="C68" s="177"/>
      <c r="D68" s="178" t="s">
        <v>149</v>
      </c>
      <c r="E68" s="179"/>
      <c r="F68" s="179"/>
      <c r="G68" s="179"/>
      <c r="H68" s="179"/>
      <c r="I68" s="179"/>
      <c r="J68" s="180">
        <f>J100</f>
        <v>0</v>
      </c>
      <c r="K68" s="177"/>
      <c r="L68" s="181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10" customFormat="1" ht="19.9" customHeight="1">
      <c r="A69" s="10"/>
      <c r="B69" s="182"/>
      <c r="C69" s="126"/>
      <c r="D69" s="183" t="s">
        <v>150</v>
      </c>
      <c r="E69" s="184"/>
      <c r="F69" s="184"/>
      <c r="G69" s="184"/>
      <c r="H69" s="184"/>
      <c r="I69" s="184"/>
      <c r="J69" s="185">
        <f>J101</f>
        <v>0</v>
      </c>
      <c r="K69" s="126"/>
      <c r="L69" s="186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2"/>
      <c r="C70" s="126"/>
      <c r="D70" s="183" t="s">
        <v>968</v>
      </c>
      <c r="E70" s="184"/>
      <c r="F70" s="184"/>
      <c r="G70" s="184"/>
      <c r="H70" s="184"/>
      <c r="I70" s="184"/>
      <c r="J70" s="185">
        <f>J149</f>
        <v>0</v>
      </c>
      <c r="K70" s="126"/>
      <c r="L70" s="186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82"/>
      <c r="C71" s="126"/>
      <c r="D71" s="183" t="s">
        <v>969</v>
      </c>
      <c r="E71" s="184"/>
      <c r="F71" s="184"/>
      <c r="G71" s="184"/>
      <c r="H71" s="184"/>
      <c r="I71" s="184"/>
      <c r="J71" s="185">
        <f>J163</f>
        <v>0</v>
      </c>
      <c r="K71" s="126"/>
      <c r="L71" s="186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82"/>
      <c r="C72" s="126"/>
      <c r="D72" s="183" t="s">
        <v>151</v>
      </c>
      <c r="E72" s="184"/>
      <c r="F72" s="184"/>
      <c r="G72" s="184"/>
      <c r="H72" s="184"/>
      <c r="I72" s="184"/>
      <c r="J72" s="185">
        <f>J206</f>
        <v>0</v>
      </c>
      <c r="K72" s="126"/>
      <c r="L72" s="186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82"/>
      <c r="C73" s="126"/>
      <c r="D73" s="183" t="s">
        <v>153</v>
      </c>
      <c r="E73" s="184"/>
      <c r="F73" s="184"/>
      <c r="G73" s="184"/>
      <c r="H73" s="184"/>
      <c r="I73" s="184"/>
      <c r="J73" s="185">
        <f>J221</f>
        <v>0</v>
      </c>
      <c r="K73" s="126"/>
      <c r="L73" s="186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82"/>
      <c r="C74" s="126"/>
      <c r="D74" s="183" t="s">
        <v>154</v>
      </c>
      <c r="E74" s="184"/>
      <c r="F74" s="184"/>
      <c r="G74" s="184"/>
      <c r="H74" s="184"/>
      <c r="I74" s="184"/>
      <c r="J74" s="185">
        <f>J251</f>
        <v>0</v>
      </c>
      <c r="K74" s="126"/>
      <c r="L74" s="186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82"/>
      <c r="C75" s="126"/>
      <c r="D75" s="183" t="s">
        <v>155</v>
      </c>
      <c r="E75" s="184"/>
      <c r="F75" s="184"/>
      <c r="G75" s="184"/>
      <c r="H75" s="184"/>
      <c r="I75" s="184"/>
      <c r="J75" s="185">
        <f>J268</f>
        <v>0</v>
      </c>
      <c r="K75" s="126"/>
      <c r="L75" s="186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2" customFormat="1" ht="21.8" customHeight="1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146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6.95" customHeight="1">
      <c r="A77" s="39"/>
      <c r="B77" s="60"/>
      <c r="C77" s="61"/>
      <c r="D77" s="61"/>
      <c r="E77" s="61"/>
      <c r="F77" s="61"/>
      <c r="G77" s="61"/>
      <c r="H77" s="61"/>
      <c r="I77" s="61"/>
      <c r="J77" s="61"/>
      <c r="K77" s="61"/>
      <c r="L77" s="146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146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156</v>
      </c>
      <c r="D82" s="41"/>
      <c r="E82" s="41"/>
      <c r="F82" s="41"/>
      <c r="G82" s="41"/>
      <c r="H82" s="41"/>
      <c r="I82" s="41"/>
      <c r="J82" s="41"/>
      <c r="K82" s="41"/>
      <c r="L82" s="146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146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146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1" t="str">
        <f>E7</f>
        <v>Rekonstrukce komunikace II/605, úsek č.3 - aktualizace (2023)</v>
      </c>
      <c r="F85" s="33"/>
      <c r="G85" s="33"/>
      <c r="H85" s="33"/>
      <c r="I85" s="41"/>
      <c r="J85" s="41"/>
      <c r="K85" s="41"/>
      <c r="L85" s="146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141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2:12" s="1" customFormat="1" ht="16.5" customHeight="1">
      <c r="B87" s="22"/>
      <c r="C87" s="23"/>
      <c r="D87" s="23"/>
      <c r="E87" s="171" t="s">
        <v>142</v>
      </c>
      <c r="F87" s="23"/>
      <c r="G87" s="23"/>
      <c r="H87" s="23"/>
      <c r="I87" s="23"/>
      <c r="J87" s="23"/>
      <c r="K87" s="23"/>
      <c r="L87" s="21"/>
    </row>
    <row r="88" spans="2:12" s="1" customFormat="1" ht="12" customHeight="1">
      <c r="B88" s="22"/>
      <c r="C88" s="33" t="s">
        <v>143</v>
      </c>
      <c r="D88" s="23"/>
      <c r="E88" s="23"/>
      <c r="F88" s="23"/>
      <c r="G88" s="23"/>
      <c r="H88" s="23"/>
      <c r="I88" s="23"/>
      <c r="J88" s="23"/>
      <c r="K88" s="23"/>
      <c r="L88" s="21"/>
    </row>
    <row r="89" spans="1:31" s="2" customFormat="1" ht="23.25" customHeight="1">
      <c r="A89" s="39"/>
      <c r="B89" s="40"/>
      <c r="C89" s="41"/>
      <c r="D89" s="41"/>
      <c r="E89" s="270" t="s">
        <v>965</v>
      </c>
      <c r="F89" s="41"/>
      <c r="G89" s="41"/>
      <c r="H89" s="41"/>
      <c r="I89" s="41"/>
      <c r="J89" s="41"/>
      <c r="K89" s="41"/>
      <c r="L89" s="146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12" customHeight="1">
      <c r="A90" s="39"/>
      <c r="B90" s="40"/>
      <c r="C90" s="33" t="s">
        <v>966</v>
      </c>
      <c r="D90" s="41"/>
      <c r="E90" s="41"/>
      <c r="F90" s="41"/>
      <c r="G90" s="41"/>
      <c r="H90" s="41"/>
      <c r="I90" s="41"/>
      <c r="J90" s="41"/>
      <c r="K90" s="41"/>
      <c r="L90" s="146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6.5" customHeight="1">
      <c r="A91" s="39"/>
      <c r="B91" s="40"/>
      <c r="C91" s="41"/>
      <c r="D91" s="41"/>
      <c r="E91" s="70" t="str">
        <f>E13</f>
        <v>SO 103.34 - Propustek v km 63,237 (2,103 73 km)</v>
      </c>
      <c r="F91" s="41"/>
      <c r="G91" s="41"/>
      <c r="H91" s="41"/>
      <c r="I91" s="41"/>
      <c r="J91" s="41"/>
      <c r="K91" s="41"/>
      <c r="L91" s="146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146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2" customHeight="1">
      <c r="A93" s="39"/>
      <c r="B93" s="40"/>
      <c r="C93" s="33" t="s">
        <v>23</v>
      </c>
      <c r="D93" s="41"/>
      <c r="E93" s="41"/>
      <c r="F93" s="28" t="str">
        <f>F16</f>
        <v>sil. II/605</v>
      </c>
      <c r="G93" s="41"/>
      <c r="H93" s="41"/>
      <c r="I93" s="33" t="s">
        <v>25</v>
      </c>
      <c r="J93" s="73" t="str">
        <f>IF(J16="","",J16)</f>
        <v>13. 12. 2023</v>
      </c>
      <c r="K93" s="41"/>
      <c r="L93" s="146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6.95" customHeight="1">
      <c r="A94" s="39"/>
      <c r="B94" s="40"/>
      <c r="C94" s="41"/>
      <c r="D94" s="41"/>
      <c r="E94" s="41"/>
      <c r="F94" s="41"/>
      <c r="G94" s="41"/>
      <c r="H94" s="41"/>
      <c r="I94" s="41"/>
      <c r="J94" s="41"/>
      <c r="K94" s="41"/>
      <c r="L94" s="146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5.15" customHeight="1">
      <c r="A95" s="39"/>
      <c r="B95" s="40"/>
      <c r="C95" s="33" t="s">
        <v>29</v>
      </c>
      <c r="D95" s="41"/>
      <c r="E95" s="41"/>
      <c r="F95" s="28" t="str">
        <f>E19</f>
        <v>Správa a údržba silnic Plzeňského kraje, p.o.</v>
      </c>
      <c r="G95" s="41"/>
      <c r="H95" s="41"/>
      <c r="I95" s="33" t="s">
        <v>35</v>
      </c>
      <c r="J95" s="37" t="str">
        <f>E25</f>
        <v>Sweco a.s.</v>
      </c>
      <c r="K95" s="41"/>
      <c r="L95" s="146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15.15" customHeight="1">
      <c r="A96" s="39"/>
      <c r="B96" s="40"/>
      <c r="C96" s="33" t="s">
        <v>33</v>
      </c>
      <c r="D96" s="41"/>
      <c r="E96" s="41"/>
      <c r="F96" s="28" t="str">
        <f>IF(E22="","",E22)</f>
        <v>Vyplň údaj</v>
      </c>
      <c r="G96" s="41"/>
      <c r="H96" s="41"/>
      <c r="I96" s="33" t="s">
        <v>38</v>
      </c>
      <c r="J96" s="37" t="str">
        <f>E28</f>
        <v xml:space="preserve"> </v>
      </c>
      <c r="K96" s="41"/>
      <c r="L96" s="146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146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31" s="11" customFormat="1" ht="29.25" customHeight="1">
      <c r="A98" s="187"/>
      <c r="B98" s="188"/>
      <c r="C98" s="189" t="s">
        <v>157</v>
      </c>
      <c r="D98" s="190" t="s">
        <v>61</v>
      </c>
      <c r="E98" s="190" t="s">
        <v>57</v>
      </c>
      <c r="F98" s="190" t="s">
        <v>58</v>
      </c>
      <c r="G98" s="190" t="s">
        <v>158</v>
      </c>
      <c r="H98" s="190" t="s">
        <v>159</v>
      </c>
      <c r="I98" s="190" t="s">
        <v>160</v>
      </c>
      <c r="J98" s="190" t="s">
        <v>147</v>
      </c>
      <c r="K98" s="191" t="s">
        <v>161</v>
      </c>
      <c r="L98" s="192"/>
      <c r="M98" s="93" t="s">
        <v>20</v>
      </c>
      <c r="N98" s="94" t="s">
        <v>46</v>
      </c>
      <c r="O98" s="94" t="s">
        <v>162</v>
      </c>
      <c r="P98" s="94" t="s">
        <v>163</v>
      </c>
      <c r="Q98" s="94" t="s">
        <v>164</v>
      </c>
      <c r="R98" s="94" t="s">
        <v>165</v>
      </c>
      <c r="S98" s="94" t="s">
        <v>166</v>
      </c>
      <c r="T98" s="95" t="s">
        <v>167</v>
      </c>
      <c r="U98" s="187"/>
      <c r="V98" s="187"/>
      <c r="W98" s="187"/>
      <c r="X98" s="187"/>
      <c r="Y98" s="187"/>
      <c r="Z98" s="187"/>
      <c r="AA98" s="187"/>
      <c r="AB98" s="187"/>
      <c r="AC98" s="187"/>
      <c r="AD98" s="187"/>
      <c r="AE98" s="187"/>
    </row>
    <row r="99" spans="1:63" s="2" customFormat="1" ht="22.8" customHeight="1">
      <c r="A99" s="39"/>
      <c r="B99" s="40"/>
      <c r="C99" s="100" t="s">
        <v>168</v>
      </c>
      <c r="D99" s="41"/>
      <c r="E99" s="41"/>
      <c r="F99" s="41"/>
      <c r="G99" s="41"/>
      <c r="H99" s="41"/>
      <c r="I99" s="41"/>
      <c r="J99" s="193">
        <f>BK99</f>
        <v>0</v>
      </c>
      <c r="K99" s="41"/>
      <c r="L99" s="45"/>
      <c r="M99" s="96"/>
      <c r="N99" s="194"/>
      <c r="O99" s="97"/>
      <c r="P99" s="195">
        <f>P100</f>
        <v>0</v>
      </c>
      <c r="Q99" s="97"/>
      <c r="R99" s="195">
        <f>R100</f>
        <v>76.6262008827</v>
      </c>
      <c r="S99" s="97"/>
      <c r="T99" s="196">
        <f>T100</f>
        <v>48.843900000000005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T99" s="18" t="s">
        <v>75</v>
      </c>
      <c r="AU99" s="18" t="s">
        <v>148</v>
      </c>
      <c r="BK99" s="197">
        <f>BK100</f>
        <v>0</v>
      </c>
    </row>
    <row r="100" spans="1:63" s="12" customFormat="1" ht="25.9" customHeight="1">
      <c r="A100" s="12"/>
      <c r="B100" s="198"/>
      <c r="C100" s="199"/>
      <c r="D100" s="200" t="s">
        <v>75</v>
      </c>
      <c r="E100" s="201" t="s">
        <v>169</v>
      </c>
      <c r="F100" s="201" t="s">
        <v>170</v>
      </c>
      <c r="G100" s="199"/>
      <c r="H100" s="199"/>
      <c r="I100" s="202"/>
      <c r="J100" s="203">
        <f>BK100</f>
        <v>0</v>
      </c>
      <c r="K100" s="199"/>
      <c r="L100" s="204"/>
      <c r="M100" s="205"/>
      <c r="N100" s="206"/>
      <c r="O100" s="206"/>
      <c r="P100" s="207">
        <f>P101+P149+P163+P206+P221+P251+P268</f>
        <v>0</v>
      </c>
      <c r="Q100" s="206"/>
      <c r="R100" s="207">
        <f>R101+R149+R163+R206+R221+R251+R268</f>
        <v>76.6262008827</v>
      </c>
      <c r="S100" s="206"/>
      <c r="T100" s="208">
        <f>T101+T149+T163+T206+T221+T251+T268</f>
        <v>48.843900000000005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209" t="s">
        <v>22</v>
      </c>
      <c r="AT100" s="210" t="s">
        <v>75</v>
      </c>
      <c r="AU100" s="210" t="s">
        <v>76</v>
      </c>
      <c r="AY100" s="209" t="s">
        <v>171</v>
      </c>
      <c r="BK100" s="211">
        <f>BK101+BK149+BK163+BK206+BK221+BK251+BK268</f>
        <v>0</v>
      </c>
    </row>
    <row r="101" spans="1:63" s="12" customFormat="1" ht="22.8" customHeight="1">
      <c r="A101" s="12"/>
      <c r="B101" s="198"/>
      <c r="C101" s="199"/>
      <c r="D101" s="200" t="s">
        <v>75</v>
      </c>
      <c r="E101" s="212" t="s">
        <v>22</v>
      </c>
      <c r="F101" s="212" t="s">
        <v>172</v>
      </c>
      <c r="G101" s="199"/>
      <c r="H101" s="199"/>
      <c r="I101" s="202"/>
      <c r="J101" s="213">
        <f>BK101</f>
        <v>0</v>
      </c>
      <c r="K101" s="199"/>
      <c r="L101" s="204"/>
      <c r="M101" s="205"/>
      <c r="N101" s="206"/>
      <c r="O101" s="206"/>
      <c r="P101" s="207">
        <f>SUM(P102:P148)</f>
        <v>0</v>
      </c>
      <c r="Q101" s="206"/>
      <c r="R101" s="207">
        <f>SUM(R102:R148)</f>
        <v>16.1741585</v>
      </c>
      <c r="S101" s="206"/>
      <c r="T101" s="208">
        <f>SUM(T102:T148)</f>
        <v>9.5634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209" t="s">
        <v>22</v>
      </c>
      <c r="AT101" s="210" t="s">
        <v>75</v>
      </c>
      <c r="AU101" s="210" t="s">
        <v>22</v>
      </c>
      <c r="AY101" s="209" t="s">
        <v>171</v>
      </c>
      <c r="BK101" s="211">
        <f>SUM(BK102:BK148)</f>
        <v>0</v>
      </c>
    </row>
    <row r="102" spans="1:65" s="2" customFormat="1" ht="24.15" customHeight="1">
      <c r="A102" s="39"/>
      <c r="B102" s="40"/>
      <c r="C102" s="214" t="s">
        <v>22</v>
      </c>
      <c r="D102" s="214" t="s">
        <v>173</v>
      </c>
      <c r="E102" s="215" t="s">
        <v>970</v>
      </c>
      <c r="F102" s="216" t="s">
        <v>971</v>
      </c>
      <c r="G102" s="217" t="s">
        <v>176</v>
      </c>
      <c r="H102" s="218">
        <v>21.735</v>
      </c>
      <c r="I102" s="219"/>
      <c r="J102" s="220">
        <f>ROUND(I102*H102,2)</f>
        <v>0</v>
      </c>
      <c r="K102" s="216" t="s">
        <v>177</v>
      </c>
      <c r="L102" s="45"/>
      <c r="M102" s="221" t="s">
        <v>20</v>
      </c>
      <c r="N102" s="222" t="s">
        <v>47</v>
      </c>
      <c r="O102" s="85"/>
      <c r="P102" s="223">
        <f>O102*H102</f>
        <v>0</v>
      </c>
      <c r="Q102" s="223">
        <v>0</v>
      </c>
      <c r="R102" s="223">
        <f>Q102*H102</f>
        <v>0</v>
      </c>
      <c r="S102" s="223">
        <v>0.44</v>
      </c>
      <c r="T102" s="224">
        <f>S102*H102</f>
        <v>9.5634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25" t="s">
        <v>178</v>
      </c>
      <c r="AT102" s="225" t="s">
        <v>173</v>
      </c>
      <c r="AU102" s="225" t="s">
        <v>84</v>
      </c>
      <c r="AY102" s="18" t="s">
        <v>171</v>
      </c>
      <c r="BE102" s="226">
        <f>IF(N102="základní",J102,0)</f>
        <v>0</v>
      </c>
      <c r="BF102" s="226">
        <f>IF(N102="snížená",J102,0)</f>
        <v>0</v>
      </c>
      <c r="BG102" s="226">
        <f>IF(N102="zákl. přenesená",J102,0)</f>
        <v>0</v>
      </c>
      <c r="BH102" s="226">
        <f>IF(N102="sníž. přenesená",J102,0)</f>
        <v>0</v>
      </c>
      <c r="BI102" s="226">
        <f>IF(N102="nulová",J102,0)</f>
        <v>0</v>
      </c>
      <c r="BJ102" s="18" t="s">
        <v>22</v>
      </c>
      <c r="BK102" s="226">
        <f>ROUND(I102*H102,2)</f>
        <v>0</v>
      </c>
      <c r="BL102" s="18" t="s">
        <v>178</v>
      </c>
      <c r="BM102" s="225" t="s">
        <v>1444</v>
      </c>
    </row>
    <row r="103" spans="1:47" s="2" customFormat="1" ht="12">
      <c r="A103" s="39"/>
      <c r="B103" s="40"/>
      <c r="C103" s="41"/>
      <c r="D103" s="227" t="s">
        <v>180</v>
      </c>
      <c r="E103" s="41"/>
      <c r="F103" s="228" t="s">
        <v>973</v>
      </c>
      <c r="G103" s="41"/>
      <c r="H103" s="41"/>
      <c r="I103" s="229"/>
      <c r="J103" s="41"/>
      <c r="K103" s="41"/>
      <c r="L103" s="45"/>
      <c r="M103" s="230"/>
      <c r="N103" s="231"/>
      <c r="O103" s="85"/>
      <c r="P103" s="85"/>
      <c r="Q103" s="85"/>
      <c r="R103" s="85"/>
      <c r="S103" s="85"/>
      <c r="T103" s="86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T103" s="18" t="s">
        <v>180</v>
      </c>
      <c r="AU103" s="18" t="s">
        <v>84</v>
      </c>
    </row>
    <row r="104" spans="1:47" s="2" customFormat="1" ht="12">
      <c r="A104" s="39"/>
      <c r="B104" s="40"/>
      <c r="C104" s="41"/>
      <c r="D104" s="232" t="s">
        <v>182</v>
      </c>
      <c r="E104" s="41"/>
      <c r="F104" s="233" t="s">
        <v>974</v>
      </c>
      <c r="G104" s="41"/>
      <c r="H104" s="41"/>
      <c r="I104" s="229"/>
      <c r="J104" s="41"/>
      <c r="K104" s="41"/>
      <c r="L104" s="45"/>
      <c r="M104" s="230"/>
      <c r="N104" s="231"/>
      <c r="O104" s="85"/>
      <c r="P104" s="85"/>
      <c r="Q104" s="85"/>
      <c r="R104" s="85"/>
      <c r="S104" s="85"/>
      <c r="T104" s="86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T104" s="18" t="s">
        <v>182</v>
      </c>
      <c r="AU104" s="18" t="s">
        <v>84</v>
      </c>
    </row>
    <row r="105" spans="1:51" s="13" customFormat="1" ht="12">
      <c r="A105" s="13"/>
      <c r="B105" s="234"/>
      <c r="C105" s="235"/>
      <c r="D105" s="227" t="s">
        <v>184</v>
      </c>
      <c r="E105" s="236" t="s">
        <v>20</v>
      </c>
      <c r="F105" s="237" t="s">
        <v>975</v>
      </c>
      <c r="G105" s="235"/>
      <c r="H105" s="236" t="s">
        <v>20</v>
      </c>
      <c r="I105" s="238"/>
      <c r="J105" s="235"/>
      <c r="K105" s="235"/>
      <c r="L105" s="239"/>
      <c r="M105" s="240"/>
      <c r="N105" s="241"/>
      <c r="O105" s="241"/>
      <c r="P105" s="241"/>
      <c r="Q105" s="241"/>
      <c r="R105" s="241"/>
      <c r="S105" s="241"/>
      <c r="T105" s="242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43" t="s">
        <v>184</v>
      </c>
      <c r="AU105" s="243" t="s">
        <v>84</v>
      </c>
      <c r="AV105" s="13" t="s">
        <v>22</v>
      </c>
      <c r="AW105" s="13" t="s">
        <v>37</v>
      </c>
      <c r="AX105" s="13" t="s">
        <v>76</v>
      </c>
      <c r="AY105" s="243" t="s">
        <v>171</v>
      </c>
    </row>
    <row r="106" spans="1:51" s="13" customFormat="1" ht="12">
      <c r="A106" s="13"/>
      <c r="B106" s="234"/>
      <c r="C106" s="235"/>
      <c r="D106" s="227" t="s">
        <v>184</v>
      </c>
      <c r="E106" s="236" t="s">
        <v>20</v>
      </c>
      <c r="F106" s="237" t="s">
        <v>1155</v>
      </c>
      <c r="G106" s="235"/>
      <c r="H106" s="236" t="s">
        <v>20</v>
      </c>
      <c r="I106" s="238"/>
      <c r="J106" s="235"/>
      <c r="K106" s="235"/>
      <c r="L106" s="239"/>
      <c r="M106" s="240"/>
      <c r="N106" s="241"/>
      <c r="O106" s="241"/>
      <c r="P106" s="241"/>
      <c r="Q106" s="241"/>
      <c r="R106" s="241"/>
      <c r="S106" s="241"/>
      <c r="T106" s="242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43" t="s">
        <v>184</v>
      </c>
      <c r="AU106" s="243" t="s">
        <v>84</v>
      </c>
      <c r="AV106" s="13" t="s">
        <v>22</v>
      </c>
      <c r="AW106" s="13" t="s">
        <v>37</v>
      </c>
      <c r="AX106" s="13" t="s">
        <v>76</v>
      </c>
      <c r="AY106" s="243" t="s">
        <v>171</v>
      </c>
    </row>
    <row r="107" spans="1:51" s="14" customFormat="1" ht="12">
      <c r="A107" s="14"/>
      <c r="B107" s="244"/>
      <c r="C107" s="245"/>
      <c r="D107" s="227" t="s">
        <v>184</v>
      </c>
      <c r="E107" s="246" t="s">
        <v>20</v>
      </c>
      <c r="F107" s="247" t="s">
        <v>1445</v>
      </c>
      <c r="G107" s="245"/>
      <c r="H107" s="248">
        <v>21.735</v>
      </c>
      <c r="I107" s="249"/>
      <c r="J107" s="245"/>
      <c r="K107" s="245"/>
      <c r="L107" s="250"/>
      <c r="M107" s="251"/>
      <c r="N107" s="252"/>
      <c r="O107" s="252"/>
      <c r="P107" s="252"/>
      <c r="Q107" s="252"/>
      <c r="R107" s="252"/>
      <c r="S107" s="252"/>
      <c r="T107" s="253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54" t="s">
        <v>184</v>
      </c>
      <c r="AU107" s="254" t="s">
        <v>84</v>
      </c>
      <c r="AV107" s="14" t="s">
        <v>84</v>
      </c>
      <c r="AW107" s="14" t="s">
        <v>37</v>
      </c>
      <c r="AX107" s="14" t="s">
        <v>76</v>
      </c>
      <c r="AY107" s="254" t="s">
        <v>171</v>
      </c>
    </row>
    <row r="108" spans="1:65" s="2" customFormat="1" ht="24.15" customHeight="1">
      <c r="A108" s="39"/>
      <c r="B108" s="40"/>
      <c r="C108" s="214" t="s">
        <v>84</v>
      </c>
      <c r="D108" s="214" t="s">
        <v>173</v>
      </c>
      <c r="E108" s="215" t="s">
        <v>978</v>
      </c>
      <c r="F108" s="216" t="s">
        <v>979</v>
      </c>
      <c r="G108" s="217" t="s">
        <v>980</v>
      </c>
      <c r="H108" s="218">
        <v>250</v>
      </c>
      <c r="I108" s="219"/>
      <c r="J108" s="220">
        <f>ROUND(I108*H108,2)</f>
        <v>0</v>
      </c>
      <c r="K108" s="216" t="s">
        <v>177</v>
      </c>
      <c r="L108" s="45"/>
      <c r="M108" s="221" t="s">
        <v>20</v>
      </c>
      <c r="N108" s="222" t="s">
        <v>47</v>
      </c>
      <c r="O108" s="85"/>
      <c r="P108" s="223">
        <f>O108*H108</f>
        <v>0</v>
      </c>
      <c r="Q108" s="223">
        <v>3.2634E-05</v>
      </c>
      <c r="R108" s="223">
        <f>Q108*H108</f>
        <v>0.008158499999999999</v>
      </c>
      <c r="S108" s="223">
        <v>0</v>
      </c>
      <c r="T108" s="224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25" t="s">
        <v>178</v>
      </c>
      <c r="AT108" s="225" t="s">
        <v>173</v>
      </c>
      <c r="AU108" s="225" t="s">
        <v>84</v>
      </c>
      <c r="AY108" s="18" t="s">
        <v>171</v>
      </c>
      <c r="BE108" s="226">
        <f>IF(N108="základní",J108,0)</f>
        <v>0</v>
      </c>
      <c r="BF108" s="226">
        <f>IF(N108="snížená",J108,0)</f>
        <v>0</v>
      </c>
      <c r="BG108" s="226">
        <f>IF(N108="zákl. přenesená",J108,0)</f>
        <v>0</v>
      </c>
      <c r="BH108" s="226">
        <f>IF(N108="sníž. přenesená",J108,0)</f>
        <v>0</v>
      </c>
      <c r="BI108" s="226">
        <f>IF(N108="nulová",J108,0)</f>
        <v>0</v>
      </c>
      <c r="BJ108" s="18" t="s">
        <v>22</v>
      </c>
      <c r="BK108" s="226">
        <f>ROUND(I108*H108,2)</f>
        <v>0</v>
      </c>
      <c r="BL108" s="18" t="s">
        <v>178</v>
      </c>
      <c r="BM108" s="225" t="s">
        <v>1446</v>
      </c>
    </row>
    <row r="109" spans="1:47" s="2" customFormat="1" ht="12">
      <c r="A109" s="39"/>
      <c r="B109" s="40"/>
      <c r="C109" s="41"/>
      <c r="D109" s="227" t="s">
        <v>180</v>
      </c>
      <c r="E109" s="41"/>
      <c r="F109" s="228" t="s">
        <v>982</v>
      </c>
      <c r="G109" s="41"/>
      <c r="H109" s="41"/>
      <c r="I109" s="229"/>
      <c r="J109" s="41"/>
      <c r="K109" s="41"/>
      <c r="L109" s="45"/>
      <c r="M109" s="230"/>
      <c r="N109" s="231"/>
      <c r="O109" s="85"/>
      <c r="P109" s="85"/>
      <c r="Q109" s="85"/>
      <c r="R109" s="85"/>
      <c r="S109" s="85"/>
      <c r="T109" s="86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T109" s="18" t="s">
        <v>180</v>
      </c>
      <c r="AU109" s="18" t="s">
        <v>84</v>
      </c>
    </row>
    <row r="110" spans="1:47" s="2" customFormat="1" ht="12">
      <c r="A110" s="39"/>
      <c r="B110" s="40"/>
      <c r="C110" s="41"/>
      <c r="D110" s="232" t="s">
        <v>182</v>
      </c>
      <c r="E110" s="41"/>
      <c r="F110" s="233" t="s">
        <v>983</v>
      </c>
      <c r="G110" s="41"/>
      <c r="H110" s="41"/>
      <c r="I110" s="229"/>
      <c r="J110" s="41"/>
      <c r="K110" s="41"/>
      <c r="L110" s="45"/>
      <c r="M110" s="230"/>
      <c r="N110" s="231"/>
      <c r="O110" s="85"/>
      <c r="P110" s="85"/>
      <c r="Q110" s="85"/>
      <c r="R110" s="85"/>
      <c r="S110" s="85"/>
      <c r="T110" s="86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T110" s="18" t="s">
        <v>182</v>
      </c>
      <c r="AU110" s="18" t="s">
        <v>84</v>
      </c>
    </row>
    <row r="111" spans="1:51" s="13" customFormat="1" ht="12">
      <c r="A111" s="13"/>
      <c r="B111" s="234"/>
      <c r="C111" s="235"/>
      <c r="D111" s="227" t="s">
        <v>184</v>
      </c>
      <c r="E111" s="236" t="s">
        <v>20</v>
      </c>
      <c r="F111" s="237" t="s">
        <v>984</v>
      </c>
      <c r="G111" s="235"/>
      <c r="H111" s="236" t="s">
        <v>20</v>
      </c>
      <c r="I111" s="238"/>
      <c r="J111" s="235"/>
      <c r="K111" s="235"/>
      <c r="L111" s="239"/>
      <c r="M111" s="240"/>
      <c r="N111" s="241"/>
      <c r="O111" s="241"/>
      <c r="P111" s="241"/>
      <c r="Q111" s="241"/>
      <c r="R111" s="241"/>
      <c r="S111" s="241"/>
      <c r="T111" s="242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43" t="s">
        <v>184</v>
      </c>
      <c r="AU111" s="243" t="s">
        <v>84</v>
      </c>
      <c r="AV111" s="13" t="s">
        <v>22</v>
      </c>
      <c r="AW111" s="13" t="s">
        <v>37</v>
      </c>
      <c r="AX111" s="13" t="s">
        <v>76</v>
      </c>
      <c r="AY111" s="243" t="s">
        <v>171</v>
      </c>
    </row>
    <row r="112" spans="1:51" s="14" customFormat="1" ht="12">
      <c r="A112" s="14"/>
      <c r="B112" s="244"/>
      <c r="C112" s="245"/>
      <c r="D112" s="227" t="s">
        <v>184</v>
      </c>
      <c r="E112" s="246" t="s">
        <v>20</v>
      </c>
      <c r="F112" s="247" t="s">
        <v>985</v>
      </c>
      <c r="G112" s="245"/>
      <c r="H112" s="248">
        <v>250</v>
      </c>
      <c r="I112" s="249"/>
      <c r="J112" s="245"/>
      <c r="K112" s="245"/>
      <c r="L112" s="250"/>
      <c r="M112" s="251"/>
      <c r="N112" s="252"/>
      <c r="O112" s="252"/>
      <c r="P112" s="252"/>
      <c r="Q112" s="252"/>
      <c r="R112" s="252"/>
      <c r="S112" s="252"/>
      <c r="T112" s="253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54" t="s">
        <v>184</v>
      </c>
      <c r="AU112" s="254" t="s">
        <v>84</v>
      </c>
      <c r="AV112" s="14" t="s">
        <v>84</v>
      </c>
      <c r="AW112" s="14" t="s">
        <v>37</v>
      </c>
      <c r="AX112" s="14" t="s">
        <v>76</v>
      </c>
      <c r="AY112" s="254" t="s">
        <v>171</v>
      </c>
    </row>
    <row r="113" spans="1:65" s="2" customFormat="1" ht="33" customHeight="1">
      <c r="A113" s="39"/>
      <c r="B113" s="40"/>
      <c r="C113" s="214" t="s">
        <v>107</v>
      </c>
      <c r="D113" s="214" t="s">
        <v>173</v>
      </c>
      <c r="E113" s="215" t="s">
        <v>986</v>
      </c>
      <c r="F113" s="216" t="s">
        <v>987</v>
      </c>
      <c r="G113" s="217" t="s">
        <v>230</v>
      </c>
      <c r="H113" s="218">
        <v>52.105</v>
      </c>
      <c r="I113" s="219"/>
      <c r="J113" s="220">
        <f>ROUND(I113*H113,2)</f>
        <v>0</v>
      </c>
      <c r="K113" s="216" t="s">
        <v>177</v>
      </c>
      <c r="L113" s="45"/>
      <c r="M113" s="221" t="s">
        <v>20</v>
      </c>
      <c r="N113" s="222" t="s">
        <v>47</v>
      </c>
      <c r="O113" s="85"/>
      <c r="P113" s="223">
        <f>O113*H113</f>
        <v>0</v>
      </c>
      <c r="Q113" s="223">
        <v>0</v>
      </c>
      <c r="R113" s="223">
        <f>Q113*H113</f>
        <v>0</v>
      </c>
      <c r="S113" s="223">
        <v>0</v>
      </c>
      <c r="T113" s="224">
        <f>S113*H113</f>
        <v>0</v>
      </c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R113" s="225" t="s">
        <v>178</v>
      </c>
      <c r="AT113" s="225" t="s">
        <v>173</v>
      </c>
      <c r="AU113" s="225" t="s">
        <v>84</v>
      </c>
      <c r="AY113" s="18" t="s">
        <v>171</v>
      </c>
      <c r="BE113" s="226">
        <f>IF(N113="základní",J113,0)</f>
        <v>0</v>
      </c>
      <c r="BF113" s="226">
        <f>IF(N113="snížená",J113,0)</f>
        <v>0</v>
      </c>
      <c r="BG113" s="226">
        <f>IF(N113="zákl. přenesená",J113,0)</f>
        <v>0</v>
      </c>
      <c r="BH113" s="226">
        <f>IF(N113="sníž. přenesená",J113,0)</f>
        <v>0</v>
      </c>
      <c r="BI113" s="226">
        <f>IF(N113="nulová",J113,0)</f>
        <v>0</v>
      </c>
      <c r="BJ113" s="18" t="s">
        <v>22</v>
      </c>
      <c r="BK113" s="226">
        <f>ROUND(I113*H113,2)</f>
        <v>0</v>
      </c>
      <c r="BL113" s="18" t="s">
        <v>178</v>
      </c>
      <c r="BM113" s="225" t="s">
        <v>988</v>
      </c>
    </row>
    <row r="114" spans="1:47" s="2" customFormat="1" ht="12">
      <c r="A114" s="39"/>
      <c r="B114" s="40"/>
      <c r="C114" s="41"/>
      <c r="D114" s="227" t="s">
        <v>180</v>
      </c>
      <c r="E114" s="41"/>
      <c r="F114" s="228" t="s">
        <v>989</v>
      </c>
      <c r="G114" s="41"/>
      <c r="H114" s="41"/>
      <c r="I114" s="229"/>
      <c r="J114" s="41"/>
      <c r="K114" s="41"/>
      <c r="L114" s="45"/>
      <c r="M114" s="230"/>
      <c r="N114" s="231"/>
      <c r="O114" s="85"/>
      <c r="P114" s="85"/>
      <c r="Q114" s="85"/>
      <c r="R114" s="85"/>
      <c r="S114" s="85"/>
      <c r="T114" s="86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T114" s="18" t="s">
        <v>180</v>
      </c>
      <c r="AU114" s="18" t="s">
        <v>84</v>
      </c>
    </row>
    <row r="115" spans="1:47" s="2" customFormat="1" ht="12">
      <c r="A115" s="39"/>
      <c r="B115" s="40"/>
      <c r="C115" s="41"/>
      <c r="D115" s="232" t="s">
        <v>182</v>
      </c>
      <c r="E115" s="41"/>
      <c r="F115" s="233" t="s">
        <v>990</v>
      </c>
      <c r="G115" s="41"/>
      <c r="H115" s="41"/>
      <c r="I115" s="229"/>
      <c r="J115" s="41"/>
      <c r="K115" s="41"/>
      <c r="L115" s="45"/>
      <c r="M115" s="230"/>
      <c r="N115" s="231"/>
      <c r="O115" s="85"/>
      <c r="P115" s="85"/>
      <c r="Q115" s="85"/>
      <c r="R115" s="85"/>
      <c r="S115" s="85"/>
      <c r="T115" s="86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T115" s="18" t="s">
        <v>182</v>
      </c>
      <c r="AU115" s="18" t="s">
        <v>84</v>
      </c>
    </row>
    <row r="116" spans="1:47" s="2" customFormat="1" ht="12">
      <c r="A116" s="39"/>
      <c r="B116" s="40"/>
      <c r="C116" s="41"/>
      <c r="D116" s="227" t="s">
        <v>224</v>
      </c>
      <c r="E116" s="41"/>
      <c r="F116" s="255" t="s">
        <v>991</v>
      </c>
      <c r="G116" s="41"/>
      <c r="H116" s="41"/>
      <c r="I116" s="229"/>
      <c r="J116" s="41"/>
      <c r="K116" s="41"/>
      <c r="L116" s="45"/>
      <c r="M116" s="230"/>
      <c r="N116" s="231"/>
      <c r="O116" s="85"/>
      <c r="P116" s="85"/>
      <c r="Q116" s="85"/>
      <c r="R116" s="85"/>
      <c r="S116" s="85"/>
      <c r="T116" s="86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T116" s="18" t="s">
        <v>224</v>
      </c>
      <c r="AU116" s="18" t="s">
        <v>84</v>
      </c>
    </row>
    <row r="117" spans="1:51" s="13" customFormat="1" ht="12">
      <c r="A117" s="13"/>
      <c r="B117" s="234"/>
      <c r="C117" s="235"/>
      <c r="D117" s="227" t="s">
        <v>184</v>
      </c>
      <c r="E117" s="236" t="s">
        <v>20</v>
      </c>
      <c r="F117" s="237" t="s">
        <v>992</v>
      </c>
      <c r="G117" s="235"/>
      <c r="H117" s="236" t="s">
        <v>20</v>
      </c>
      <c r="I117" s="238"/>
      <c r="J117" s="235"/>
      <c r="K117" s="235"/>
      <c r="L117" s="239"/>
      <c r="M117" s="240"/>
      <c r="N117" s="241"/>
      <c r="O117" s="241"/>
      <c r="P117" s="241"/>
      <c r="Q117" s="241"/>
      <c r="R117" s="241"/>
      <c r="S117" s="241"/>
      <c r="T117" s="242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43" t="s">
        <v>184</v>
      </c>
      <c r="AU117" s="243" t="s">
        <v>84</v>
      </c>
      <c r="AV117" s="13" t="s">
        <v>22</v>
      </c>
      <c r="AW117" s="13" t="s">
        <v>37</v>
      </c>
      <c r="AX117" s="13" t="s">
        <v>76</v>
      </c>
      <c r="AY117" s="243" t="s">
        <v>171</v>
      </c>
    </row>
    <row r="118" spans="1:51" s="13" customFormat="1" ht="12">
      <c r="A118" s="13"/>
      <c r="B118" s="234"/>
      <c r="C118" s="235"/>
      <c r="D118" s="227" t="s">
        <v>184</v>
      </c>
      <c r="E118" s="236" t="s">
        <v>20</v>
      </c>
      <c r="F118" s="237" t="s">
        <v>993</v>
      </c>
      <c r="G118" s="235"/>
      <c r="H118" s="236" t="s">
        <v>20</v>
      </c>
      <c r="I118" s="238"/>
      <c r="J118" s="235"/>
      <c r="K118" s="235"/>
      <c r="L118" s="239"/>
      <c r="M118" s="240"/>
      <c r="N118" s="241"/>
      <c r="O118" s="241"/>
      <c r="P118" s="241"/>
      <c r="Q118" s="241"/>
      <c r="R118" s="241"/>
      <c r="S118" s="241"/>
      <c r="T118" s="242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43" t="s">
        <v>184</v>
      </c>
      <c r="AU118" s="243" t="s">
        <v>84</v>
      </c>
      <c r="AV118" s="13" t="s">
        <v>22</v>
      </c>
      <c r="AW118" s="13" t="s">
        <v>37</v>
      </c>
      <c r="AX118" s="13" t="s">
        <v>76</v>
      </c>
      <c r="AY118" s="243" t="s">
        <v>171</v>
      </c>
    </row>
    <row r="119" spans="1:51" s="14" customFormat="1" ht="12">
      <c r="A119" s="14"/>
      <c r="B119" s="244"/>
      <c r="C119" s="245"/>
      <c r="D119" s="227" t="s">
        <v>184</v>
      </c>
      <c r="E119" s="246" t="s">
        <v>20</v>
      </c>
      <c r="F119" s="247" t="s">
        <v>1447</v>
      </c>
      <c r="G119" s="245"/>
      <c r="H119" s="248">
        <v>52.105</v>
      </c>
      <c r="I119" s="249"/>
      <c r="J119" s="245"/>
      <c r="K119" s="245"/>
      <c r="L119" s="250"/>
      <c r="M119" s="251"/>
      <c r="N119" s="252"/>
      <c r="O119" s="252"/>
      <c r="P119" s="252"/>
      <c r="Q119" s="252"/>
      <c r="R119" s="252"/>
      <c r="S119" s="252"/>
      <c r="T119" s="253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54" t="s">
        <v>184</v>
      </c>
      <c r="AU119" s="254" t="s">
        <v>84</v>
      </c>
      <c r="AV119" s="14" t="s">
        <v>84</v>
      </c>
      <c r="AW119" s="14" t="s">
        <v>37</v>
      </c>
      <c r="AX119" s="14" t="s">
        <v>76</v>
      </c>
      <c r="AY119" s="254" t="s">
        <v>171</v>
      </c>
    </row>
    <row r="120" spans="1:65" s="2" customFormat="1" ht="44.25" customHeight="1">
      <c r="A120" s="39"/>
      <c r="B120" s="40"/>
      <c r="C120" s="214" t="s">
        <v>178</v>
      </c>
      <c r="D120" s="214" t="s">
        <v>173</v>
      </c>
      <c r="E120" s="215" t="s">
        <v>236</v>
      </c>
      <c r="F120" s="216" t="s">
        <v>237</v>
      </c>
      <c r="G120" s="217" t="s">
        <v>230</v>
      </c>
      <c r="H120" s="218">
        <v>52.105</v>
      </c>
      <c r="I120" s="219"/>
      <c r="J120" s="220">
        <f>ROUND(I120*H120,2)</f>
        <v>0</v>
      </c>
      <c r="K120" s="216" t="s">
        <v>20</v>
      </c>
      <c r="L120" s="45"/>
      <c r="M120" s="221" t="s">
        <v>20</v>
      </c>
      <c r="N120" s="222" t="s">
        <v>47</v>
      </c>
      <c r="O120" s="85"/>
      <c r="P120" s="223">
        <f>O120*H120</f>
        <v>0</v>
      </c>
      <c r="Q120" s="223">
        <v>0</v>
      </c>
      <c r="R120" s="223">
        <f>Q120*H120</f>
        <v>0</v>
      </c>
      <c r="S120" s="223">
        <v>0</v>
      </c>
      <c r="T120" s="224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25" t="s">
        <v>178</v>
      </c>
      <c r="AT120" s="225" t="s">
        <v>173</v>
      </c>
      <c r="AU120" s="225" t="s">
        <v>84</v>
      </c>
      <c r="AY120" s="18" t="s">
        <v>171</v>
      </c>
      <c r="BE120" s="226">
        <f>IF(N120="základní",J120,0)</f>
        <v>0</v>
      </c>
      <c r="BF120" s="226">
        <f>IF(N120="snížená",J120,0)</f>
        <v>0</v>
      </c>
      <c r="BG120" s="226">
        <f>IF(N120="zákl. přenesená",J120,0)</f>
        <v>0</v>
      </c>
      <c r="BH120" s="226">
        <f>IF(N120="sníž. přenesená",J120,0)</f>
        <v>0</v>
      </c>
      <c r="BI120" s="226">
        <f>IF(N120="nulová",J120,0)</f>
        <v>0</v>
      </c>
      <c r="BJ120" s="18" t="s">
        <v>22</v>
      </c>
      <c r="BK120" s="226">
        <f>ROUND(I120*H120,2)</f>
        <v>0</v>
      </c>
      <c r="BL120" s="18" t="s">
        <v>178</v>
      </c>
      <c r="BM120" s="225" t="s">
        <v>995</v>
      </c>
    </row>
    <row r="121" spans="1:47" s="2" customFormat="1" ht="12">
      <c r="A121" s="39"/>
      <c r="B121" s="40"/>
      <c r="C121" s="41"/>
      <c r="D121" s="227" t="s">
        <v>180</v>
      </c>
      <c r="E121" s="41"/>
      <c r="F121" s="228" t="s">
        <v>239</v>
      </c>
      <c r="G121" s="41"/>
      <c r="H121" s="41"/>
      <c r="I121" s="229"/>
      <c r="J121" s="41"/>
      <c r="K121" s="41"/>
      <c r="L121" s="45"/>
      <c r="M121" s="230"/>
      <c r="N121" s="231"/>
      <c r="O121" s="85"/>
      <c r="P121" s="85"/>
      <c r="Q121" s="85"/>
      <c r="R121" s="85"/>
      <c r="S121" s="85"/>
      <c r="T121" s="86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8" t="s">
        <v>180</v>
      </c>
      <c r="AU121" s="18" t="s">
        <v>84</v>
      </c>
    </row>
    <row r="122" spans="1:51" s="14" customFormat="1" ht="12">
      <c r="A122" s="14"/>
      <c r="B122" s="244"/>
      <c r="C122" s="245"/>
      <c r="D122" s="227" t="s">
        <v>184</v>
      </c>
      <c r="E122" s="246" t="s">
        <v>20</v>
      </c>
      <c r="F122" s="247" t="s">
        <v>1448</v>
      </c>
      <c r="G122" s="245"/>
      <c r="H122" s="248">
        <v>52.105</v>
      </c>
      <c r="I122" s="249"/>
      <c r="J122" s="245"/>
      <c r="K122" s="245"/>
      <c r="L122" s="250"/>
      <c r="M122" s="251"/>
      <c r="N122" s="252"/>
      <c r="O122" s="252"/>
      <c r="P122" s="252"/>
      <c r="Q122" s="252"/>
      <c r="R122" s="252"/>
      <c r="S122" s="252"/>
      <c r="T122" s="253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54" t="s">
        <v>184</v>
      </c>
      <c r="AU122" s="254" t="s">
        <v>84</v>
      </c>
      <c r="AV122" s="14" t="s">
        <v>84</v>
      </c>
      <c r="AW122" s="14" t="s">
        <v>37</v>
      </c>
      <c r="AX122" s="14" t="s">
        <v>76</v>
      </c>
      <c r="AY122" s="254" t="s">
        <v>171</v>
      </c>
    </row>
    <row r="123" spans="1:65" s="2" customFormat="1" ht="33" customHeight="1">
      <c r="A123" s="39"/>
      <c r="B123" s="40"/>
      <c r="C123" s="214" t="s">
        <v>210</v>
      </c>
      <c r="D123" s="214" t="s">
        <v>173</v>
      </c>
      <c r="E123" s="215" t="s">
        <v>242</v>
      </c>
      <c r="F123" s="216" t="s">
        <v>243</v>
      </c>
      <c r="G123" s="217" t="s">
        <v>244</v>
      </c>
      <c r="H123" s="218">
        <v>93.789</v>
      </c>
      <c r="I123" s="219"/>
      <c r="J123" s="220">
        <f>ROUND(I123*H123,2)</f>
        <v>0</v>
      </c>
      <c r="K123" s="216" t="s">
        <v>177</v>
      </c>
      <c r="L123" s="45"/>
      <c r="M123" s="221" t="s">
        <v>20</v>
      </c>
      <c r="N123" s="222" t="s">
        <v>47</v>
      </c>
      <c r="O123" s="85"/>
      <c r="P123" s="223">
        <f>O123*H123</f>
        <v>0</v>
      </c>
      <c r="Q123" s="223">
        <v>0</v>
      </c>
      <c r="R123" s="223">
        <f>Q123*H123</f>
        <v>0</v>
      </c>
      <c r="S123" s="223">
        <v>0</v>
      </c>
      <c r="T123" s="224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25" t="s">
        <v>178</v>
      </c>
      <c r="AT123" s="225" t="s">
        <v>173</v>
      </c>
      <c r="AU123" s="225" t="s">
        <v>84</v>
      </c>
      <c r="AY123" s="18" t="s">
        <v>171</v>
      </c>
      <c r="BE123" s="226">
        <f>IF(N123="základní",J123,0)</f>
        <v>0</v>
      </c>
      <c r="BF123" s="226">
        <f>IF(N123="snížená",J123,0)</f>
        <v>0</v>
      </c>
      <c r="BG123" s="226">
        <f>IF(N123="zákl. přenesená",J123,0)</f>
        <v>0</v>
      </c>
      <c r="BH123" s="226">
        <f>IF(N123="sníž. přenesená",J123,0)</f>
        <v>0</v>
      </c>
      <c r="BI123" s="226">
        <f>IF(N123="nulová",J123,0)</f>
        <v>0</v>
      </c>
      <c r="BJ123" s="18" t="s">
        <v>22</v>
      </c>
      <c r="BK123" s="226">
        <f>ROUND(I123*H123,2)</f>
        <v>0</v>
      </c>
      <c r="BL123" s="18" t="s">
        <v>178</v>
      </c>
      <c r="BM123" s="225" t="s">
        <v>997</v>
      </c>
    </row>
    <row r="124" spans="1:47" s="2" customFormat="1" ht="12">
      <c r="A124" s="39"/>
      <c r="B124" s="40"/>
      <c r="C124" s="41"/>
      <c r="D124" s="227" t="s">
        <v>180</v>
      </c>
      <c r="E124" s="41"/>
      <c r="F124" s="228" t="s">
        <v>246</v>
      </c>
      <c r="G124" s="41"/>
      <c r="H124" s="41"/>
      <c r="I124" s="229"/>
      <c r="J124" s="41"/>
      <c r="K124" s="41"/>
      <c r="L124" s="45"/>
      <c r="M124" s="230"/>
      <c r="N124" s="231"/>
      <c r="O124" s="85"/>
      <c r="P124" s="85"/>
      <c r="Q124" s="85"/>
      <c r="R124" s="85"/>
      <c r="S124" s="85"/>
      <c r="T124" s="86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18" t="s">
        <v>180</v>
      </c>
      <c r="AU124" s="18" t="s">
        <v>84</v>
      </c>
    </row>
    <row r="125" spans="1:47" s="2" customFormat="1" ht="12">
      <c r="A125" s="39"/>
      <c r="B125" s="40"/>
      <c r="C125" s="41"/>
      <c r="D125" s="232" t="s">
        <v>182</v>
      </c>
      <c r="E125" s="41"/>
      <c r="F125" s="233" t="s">
        <v>247</v>
      </c>
      <c r="G125" s="41"/>
      <c r="H125" s="41"/>
      <c r="I125" s="229"/>
      <c r="J125" s="41"/>
      <c r="K125" s="41"/>
      <c r="L125" s="45"/>
      <c r="M125" s="230"/>
      <c r="N125" s="231"/>
      <c r="O125" s="85"/>
      <c r="P125" s="85"/>
      <c r="Q125" s="85"/>
      <c r="R125" s="85"/>
      <c r="S125" s="85"/>
      <c r="T125" s="86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182</v>
      </c>
      <c r="AU125" s="18" t="s">
        <v>84</v>
      </c>
    </row>
    <row r="126" spans="1:51" s="14" customFormat="1" ht="12">
      <c r="A126" s="14"/>
      <c r="B126" s="244"/>
      <c r="C126" s="245"/>
      <c r="D126" s="227" t="s">
        <v>184</v>
      </c>
      <c r="E126" s="246" t="s">
        <v>20</v>
      </c>
      <c r="F126" s="247" t="s">
        <v>1448</v>
      </c>
      <c r="G126" s="245"/>
      <c r="H126" s="248">
        <v>52.105</v>
      </c>
      <c r="I126" s="249"/>
      <c r="J126" s="245"/>
      <c r="K126" s="245"/>
      <c r="L126" s="250"/>
      <c r="M126" s="251"/>
      <c r="N126" s="252"/>
      <c r="O126" s="252"/>
      <c r="P126" s="252"/>
      <c r="Q126" s="252"/>
      <c r="R126" s="252"/>
      <c r="S126" s="252"/>
      <c r="T126" s="253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54" t="s">
        <v>184</v>
      </c>
      <c r="AU126" s="254" t="s">
        <v>84</v>
      </c>
      <c r="AV126" s="14" t="s">
        <v>84</v>
      </c>
      <c r="AW126" s="14" t="s">
        <v>37</v>
      </c>
      <c r="AX126" s="14" t="s">
        <v>76</v>
      </c>
      <c r="AY126" s="254" t="s">
        <v>171</v>
      </c>
    </row>
    <row r="127" spans="1:51" s="14" customFormat="1" ht="12">
      <c r="A127" s="14"/>
      <c r="B127" s="244"/>
      <c r="C127" s="245"/>
      <c r="D127" s="227" t="s">
        <v>184</v>
      </c>
      <c r="E127" s="245"/>
      <c r="F127" s="247" t="s">
        <v>1449</v>
      </c>
      <c r="G127" s="245"/>
      <c r="H127" s="248">
        <v>93.789</v>
      </c>
      <c r="I127" s="249"/>
      <c r="J127" s="245"/>
      <c r="K127" s="245"/>
      <c r="L127" s="250"/>
      <c r="M127" s="251"/>
      <c r="N127" s="252"/>
      <c r="O127" s="252"/>
      <c r="P127" s="252"/>
      <c r="Q127" s="252"/>
      <c r="R127" s="252"/>
      <c r="S127" s="252"/>
      <c r="T127" s="253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54" t="s">
        <v>184</v>
      </c>
      <c r="AU127" s="254" t="s">
        <v>84</v>
      </c>
      <c r="AV127" s="14" t="s">
        <v>84</v>
      </c>
      <c r="AW127" s="14" t="s">
        <v>4</v>
      </c>
      <c r="AX127" s="14" t="s">
        <v>22</v>
      </c>
      <c r="AY127" s="254" t="s">
        <v>171</v>
      </c>
    </row>
    <row r="128" spans="1:65" s="2" customFormat="1" ht="24.15" customHeight="1">
      <c r="A128" s="39"/>
      <c r="B128" s="40"/>
      <c r="C128" s="214" t="s">
        <v>218</v>
      </c>
      <c r="D128" s="214" t="s">
        <v>173</v>
      </c>
      <c r="E128" s="215" t="s">
        <v>999</v>
      </c>
      <c r="F128" s="216" t="s">
        <v>1000</v>
      </c>
      <c r="G128" s="217" t="s">
        <v>230</v>
      </c>
      <c r="H128" s="218">
        <v>2.53</v>
      </c>
      <c r="I128" s="219"/>
      <c r="J128" s="220">
        <f>ROUND(I128*H128,2)</f>
        <v>0</v>
      </c>
      <c r="K128" s="216" t="s">
        <v>177</v>
      </c>
      <c r="L128" s="45"/>
      <c r="M128" s="221" t="s">
        <v>20</v>
      </c>
      <c r="N128" s="222" t="s">
        <v>47</v>
      </c>
      <c r="O128" s="85"/>
      <c r="P128" s="223">
        <f>O128*H128</f>
        <v>0</v>
      </c>
      <c r="Q128" s="223">
        <v>0</v>
      </c>
      <c r="R128" s="223">
        <f>Q128*H128</f>
        <v>0</v>
      </c>
      <c r="S128" s="223">
        <v>0</v>
      </c>
      <c r="T128" s="224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25" t="s">
        <v>178</v>
      </c>
      <c r="AT128" s="225" t="s">
        <v>173</v>
      </c>
      <c r="AU128" s="225" t="s">
        <v>84</v>
      </c>
      <c r="AY128" s="18" t="s">
        <v>171</v>
      </c>
      <c r="BE128" s="226">
        <f>IF(N128="základní",J128,0)</f>
        <v>0</v>
      </c>
      <c r="BF128" s="226">
        <f>IF(N128="snížená",J128,0)</f>
        <v>0</v>
      </c>
      <c r="BG128" s="226">
        <f>IF(N128="zákl. přenesená",J128,0)</f>
        <v>0</v>
      </c>
      <c r="BH128" s="226">
        <f>IF(N128="sníž. přenesená",J128,0)</f>
        <v>0</v>
      </c>
      <c r="BI128" s="226">
        <f>IF(N128="nulová",J128,0)</f>
        <v>0</v>
      </c>
      <c r="BJ128" s="18" t="s">
        <v>22</v>
      </c>
      <c r="BK128" s="226">
        <f>ROUND(I128*H128,2)</f>
        <v>0</v>
      </c>
      <c r="BL128" s="18" t="s">
        <v>178</v>
      </c>
      <c r="BM128" s="225" t="s">
        <v>1001</v>
      </c>
    </row>
    <row r="129" spans="1:47" s="2" customFormat="1" ht="12">
      <c r="A129" s="39"/>
      <c r="B129" s="40"/>
      <c r="C129" s="41"/>
      <c r="D129" s="227" t="s">
        <v>180</v>
      </c>
      <c r="E129" s="41"/>
      <c r="F129" s="228" t="s">
        <v>1002</v>
      </c>
      <c r="G129" s="41"/>
      <c r="H129" s="41"/>
      <c r="I129" s="229"/>
      <c r="J129" s="41"/>
      <c r="K129" s="41"/>
      <c r="L129" s="45"/>
      <c r="M129" s="230"/>
      <c r="N129" s="231"/>
      <c r="O129" s="85"/>
      <c r="P129" s="85"/>
      <c r="Q129" s="85"/>
      <c r="R129" s="85"/>
      <c r="S129" s="85"/>
      <c r="T129" s="86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180</v>
      </c>
      <c r="AU129" s="18" t="s">
        <v>84</v>
      </c>
    </row>
    <row r="130" spans="1:47" s="2" customFormat="1" ht="12">
      <c r="A130" s="39"/>
      <c r="B130" s="40"/>
      <c r="C130" s="41"/>
      <c r="D130" s="232" t="s">
        <v>182</v>
      </c>
      <c r="E130" s="41"/>
      <c r="F130" s="233" t="s">
        <v>1003</v>
      </c>
      <c r="G130" s="41"/>
      <c r="H130" s="41"/>
      <c r="I130" s="229"/>
      <c r="J130" s="41"/>
      <c r="K130" s="41"/>
      <c r="L130" s="45"/>
      <c r="M130" s="230"/>
      <c r="N130" s="231"/>
      <c r="O130" s="85"/>
      <c r="P130" s="85"/>
      <c r="Q130" s="85"/>
      <c r="R130" s="85"/>
      <c r="S130" s="85"/>
      <c r="T130" s="86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T130" s="18" t="s">
        <v>182</v>
      </c>
      <c r="AU130" s="18" t="s">
        <v>84</v>
      </c>
    </row>
    <row r="131" spans="1:51" s="13" customFormat="1" ht="12">
      <c r="A131" s="13"/>
      <c r="B131" s="234"/>
      <c r="C131" s="235"/>
      <c r="D131" s="227" t="s">
        <v>184</v>
      </c>
      <c r="E131" s="236" t="s">
        <v>20</v>
      </c>
      <c r="F131" s="237" t="s">
        <v>992</v>
      </c>
      <c r="G131" s="235"/>
      <c r="H131" s="236" t="s">
        <v>20</v>
      </c>
      <c r="I131" s="238"/>
      <c r="J131" s="235"/>
      <c r="K131" s="235"/>
      <c r="L131" s="239"/>
      <c r="M131" s="240"/>
      <c r="N131" s="241"/>
      <c r="O131" s="241"/>
      <c r="P131" s="241"/>
      <c r="Q131" s="241"/>
      <c r="R131" s="241"/>
      <c r="S131" s="241"/>
      <c r="T131" s="242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3" t="s">
        <v>184</v>
      </c>
      <c r="AU131" s="243" t="s">
        <v>84</v>
      </c>
      <c r="AV131" s="13" t="s">
        <v>22</v>
      </c>
      <c r="AW131" s="13" t="s">
        <v>37</v>
      </c>
      <c r="AX131" s="13" t="s">
        <v>76</v>
      </c>
      <c r="AY131" s="243" t="s">
        <v>171</v>
      </c>
    </row>
    <row r="132" spans="1:51" s="14" customFormat="1" ht="12">
      <c r="A132" s="14"/>
      <c r="B132" s="244"/>
      <c r="C132" s="245"/>
      <c r="D132" s="227" t="s">
        <v>184</v>
      </c>
      <c r="E132" s="246" t="s">
        <v>20</v>
      </c>
      <c r="F132" s="247" t="s">
        <v>1450</v>
      </c>
      <c r="G132" s="245"/>
      <c r="H132" s="248">
        <v>2.53</v>
      </c>
      <c r="I132" s="249"/>
      <c r="J132" s="245"/>
      <c r="K132" s="245"/>
      <c r="L132" s="250"/>
      <c r="M132" s="251"/>
      <c r="N132" s="252"/>
      <c r="O132" s="252"/>
      <c r="P132" s="252"/>
      <c r="Q132" s="252"/>
      <c r="R132" s="252"/>
      <c r="S132" s="252"/>
      <c r="T132" s="253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54" t="s">
        <v>184</v>
      </c>
      <c r="AU132" s="254" t="s">
        <v>84</v>
      </c>
      <c r="AV132" s="14" t="s">
        <v>84</v>
      </c>
      <c r="AW132" s="14" t="s">
        <v>37</v>
      </c>
      <c r="AX132" s="14" t="s">
        <v>76</v>
      </c>
      <c r="AY132" s="254" t="s">
        <v>171</v>
      </c>
    </row>
    <row r="133" spans="1:65" s="2" customFormat="1" ht="24.15" customHeight="1">
      <c r="A133" s="39"/>
      <c r="B133" s="40"/>
      <c r="C133" s="214" t="s">
        <v>227</v>
      </c>
      <c r="D133" s="214" t="s">
        <v>173</v>
      </c>
      <c r="E133" s="215" t="s">
        <v>1005</v>
      </c>
      <c r="F133" s="216" t="s">
        <v>1006</v>
      </c>
      <c r="G133" s="217" t="s">
        <v>230</v>
      </c>
      <c r="H133" s="218">
        <v>5.168</v>
      </c>
      <c r="I133" s="219"/>
      <c r="J133" s="220">
        <f>ROUND(I133*H133,2)</f>
        <v>0</v>
      </c>
      <c r="K133" s="216" t="s">
        <v>177</v>
      </c>
      <c r="L133" s="45"/>
      <c r="M133" s="221" t="s">
        <v>20</v>
      </c>
      <c r="N133" s="222" t="s">
        <v>47</v>
      </c>
      <c r="O133" s="85"/>
      <c r="P133" s="223">
        <f>O133*H133</f>
        <v>0</v>
      </c>
      <c r="Q133" s="223">
        <v>0</v>
      </c>
      <c r="R133" s="223">
        <f>Q133*H133</f>
        <v>0</v>
      </c>
      <c r="S133" s="223">
        <v>0</v>
      </c>
      <c r="T133" s="224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25" t="s">
        <v>178</v>
      </c>
      <c r="AT133" s="225" t="s">
        <v>173</v>
      </c>
      <c r="AU133" s="225" t="s">
        <v>84</v>
      </c>
      <c r="AY133" s="18" t="s">
        <v>171</v>
      </c>
      <c r="BE133" s="226">
        <f>IF(N133="základní",J133,0)</f>
        <v>0</v>
      </c>
      <c r="BF133" s="226">
        <f>IF(N133="snížená",J133,0)</f>
        <v>0</v>
      </c>
      <c r="BG133" s="226">
        <f>IF(N133="zákl. přenesená",J133,0)</f>
        <v>0</v>
      </c>
      <c r="BH133" s="226">
        <f>IF(N133="sníž. přenesená",J133,0)</f>
        <v>0</v>
      </c>
      <c r="BI133" s="226">
        <f>IF(N133="nulová",J133,0)</f>
        <v>0</v>
      </c>
      <c r="BJ133" s="18" t="s">
        <v>22</v>
      </c>
      <c r="BK133" s="226">
        <f>ROUND(I133*H133,2)</f>
        <v>0</v>
      </c>
      <c r="BL133" s="18" t="s">
        <v>178</v>
      </c>
      <c r="BM133" s="225" t="s">
        <v>1007</v>
      </c>
    </row>
    <row r="134" spans="1:47" s="2" customFormat="1" ht="12">
      <c r="A134" s="39"/>
      <c r="B134" s="40"/>
      <c r="C134" s="41"/>
      <c r="D134" s="227" t="s">
        <v>180</v>
      </c>
      <c r="E134" s="41"/>
      <c r="F134" s="228" t="s">
        <v>1008</v>
      </c>
      <c r="G134" s="41"/>
      <c r="H134" s="41"/>
      <c r="I134" s="229"/>
      <c r="J134" s="41"/>
      <c r="K134" s="41"/>
      <c r="L134" s="45"/>
      <c r="M134" s="230"/>
      <c r="N134" s="231"/>
      <c r="O134" s="85"/>
      <c r="P134" s="85"/>
      <c r="Q134" s="85"/>
      <c r="R134" s="85"/>
      <c r="S134" s="85"/>
      <c r="T134" s="86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T134" s="18" t="s">
        <v>180</v>
      </c>
      <c r="AU134" s="18" t="s">
        <v>84</v>
      </c>
    </row>
    <row r="135" spans="1:47" s="2" customFormat="1" ht="12">
      <c r="A135" s="39"/>
      <c r="B135" s="40"/>
      <c r="C135" s="41"/>
      <c r="D135" s="232" t="s">
        <v>182</v>
      </c>
      <c r="E135" s="41"/>
      <c r="F135" s="233" t="s">
        <v>1009</v>
      </c>
      <c r="G135" s="41"/>
      <c r="H135" s="41"/>
      <c r="I135" s="229"/>
      <c r="J135" s="41"/>
      <c r="K135" s="41"/>
      <c r="L135" s="45"/>
      <c r="M135" s="230"/>
      <c r="N135" s="231"/>
      <c r="O135" s="85"/>
      <c r="P135" s="85"/>
      <c r="Q135" s="85"/>
      <c r="R135" s="85"/>
      <c r="S135" s="85"/>
      <c r="T135" s="86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18" t="s">
        <v>182</v>
      </c>
      <c r="AU135" s="18" t="s">
        <v>84</v>
      </c>
    </row>
    <row r="136" spans="1:51" s="13" customFormat="1" ht="12">
      <c r="A136" s="13"/>
      <c r="B136" s="234"/>
      <c r="C136" s="235"/>
      <c r="D136" s="227" t="s">
        <v>184</v>
      </c>
      <c r="E136" s="236" t="s">
        <v>20</v>
      </c>
      <c r="F136" s="237" t="s">
        <v>992</v>
      </c>
      <c r="G136" s="235"/>
      <c r="H136" s="236" t="s">
        <v>20</v>
      </c>
      <c r="I136" s="238"/>
      <c r="J136" s="235"/>
      <c r="K136" s="235"/>
      <c r="L136" s="239"/>
      <c r="M136" s="240"/>
      <c r="N136" s="241"/>
      <c r="O136" s="241"/>
      <c r="P136" s="241"/>
      <c r="Q136" s="241"/>
      <c r="R136" s="241"/>
      <c r="S136" s="241"/>
      <c r="T136" s="242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3" t="s">
        <v>184</v>
      </c>
      <c r="AU136" s="243" t="s">
        <v>84</v>
      </c>
      <c r="AV136" s="13" t="s">
        <v>22</v>
      </c>
      <c r="AW136" s="13" t="s">
        <v>37</v>
      </c>
      <c r="AX136" s="13" t="s">
        <v>76</v>
      </c>
      <c r="AY136" s="243" t="s">
        <v>171</v>
      </c>
    </row>
    <row r="137" spans="1:51" s="14" customFormat="1" ht="12">
      <c r="A137" s="14"/>
      <c r="B137" s="244"/>
      <c r="C137" s="245"/>
      <c r="D137" s="227" t="s">
        <v>184</v>
      </c>
      <c r="E137" s="246" t="s">
        <v>20</v>
      </c>
      <c r="F137" s="247" t="s">
        <v>1451</v>
      </c>
      <c r="G137" s="245"/>
      <c r="H137" s="248">
        <v>5.168</v>
      </c>
      <c r="I137" s="249"/>
      <c r="J137" s="245"/>
      <c r="K137" s="245"/>
      <c r="L137" s="250"/>
      <c r="M137" s="251"/>
      <c r="N137" s="252"/>
      <c r="O137" s="252"/>
      <c r="P137" s="252"/>
      <c r="Q137" s="252"/>
      <c r="R137" s="252"/>
      <c r="S137" s="252"/>
      <c r="T137" s="253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54" t="s">
        <v>184</v>
      </c>
      <c r="AU137" s="254" t="s">
        <v>84</v>
      </c>
      <c r="AV137" s="14" t="s">
        <v>84</v>
      </c>
      <c r="AW137" s="14" t="s">
        <v>37</v>
      </c>
      <c r="AX137" s="14" t="s">
        <v>76</v>
      </c>
      <c r="AY137" s="254" t="s">
        <v>171</v>
      </c>
    </row>
    <row r="138" spans="1:65" s="2" customFormat="1" ht="16.5" customHeight="1">
      <c r="A138" s="39"/>
      <c r="B138" s="40"/>
      <c r="C138" s="256" t="s">
        <v>235</v>
      </c>
      <c r="D138" s="256" t="s">
        <v>286</v>
      </c>
      <c r="E138" s="257" t="s">
        <v>839</v>
      </c>
      <c r="F138" s="258" t="s">
        <v>840</v>
      </c>
      <c r="G138" s="259" t="s">
        <v>244</v>
      </c>
      <c r="H138" s="260">
        <v>16.166</v>
      </c>
      <c r="I138" s="261"/>
      <c r="J138" s="262">
        <f>ROUND(I138*H138,2)</f>
        <v>0</v>
      </c>
      <c r="K138" s="258" t="s">
        <v>177</v>
      </c>
      <c r="L138" s="263"/>
      <c r="M138" s="264" t="s">
        <v>20</v>
      </c>
      <c r="N138" s="265" t="s">
        <v>47</v>
      </c>
      <c r="O138" s="85"/>
      <c r="P138" s="223">
        <f>O138*H138</f>
        <v>0</v>
      </c>
      <c r="Q138" s="223">
        <v>1</v>
      </c>
      <c r="R138" s="223">
        <f>Q138*H138</f>
        <v>16.166</v>
      </c>
      <c r="S138" s="223">
        <v>0</v>
      </c>
      <c r="T138" s="224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25" t="s">
        <v>235</v>
      </c>
      <c r="AT138" s="225" t="s">
        <v>286</v>
      </c>
      <c r="AU138" s="225" t="s">
        <v>84</v>
      </c>
      <c r="AY138" s="18" t="s">
        <v>171</v>
      </c>
      <c r="BE138" s="226">
        <f>IF(N138="základní",J138,0)</f>
        <v>0</v>
      </c>
      <c r="BF138" s="226">
        <f>IF(N138="snížená",J138,0)</f>
        <v>0</v>
      </c>
      <c r="BG138" s="226">
        <f>IF(N138="zákl. přenesená",J138,0)</f>
        <v>0</v>
      </c>
      <c r="BH138" s="226">
        <f>IF(N138="sníž. přenesená",J138,0)</f>
        <v>0</v>
      </c>
      <c r="BI138" s="226">
        <f>IF(N138="nulová",J138,0)</f>
        <v>0</v>
      </c>
      <c r="BJ138" s="18" t="s">
        <v>22</v>
      </c>
      <c r="BK138" s="226">
        <f>ROUND(I138*H138,2)</f>
        <v>0</v>
      </c>
      <c r="BL138" s="18" t="s">
        <v>178</v>
      </c>
      <c r="BM138" s="225" t="s">
        <v>1011</v>
      </c>
    </row>
    <row r="139" spans="1:47" s="2" customFormat="1" ht="12">
      <c r="A139" s="39"/>
      <c r="B139" s="40"/>
      <c r="C139" s="41"/>
      <c r="D139" s="227" t="s">
        <v>180</v>
      </c>
      <c r="E139" s="41"/>
      <c r="F139" s="228" t="s">
        <v>840</v>
      </c>
      <c r="G139" s="41"/>
      <c r="H139" s="41"/>
      <c r="I139" s="229"/>
      <c r="J139" s="41"/>
      <c r="K139" s="41"/>
      <c r="L139" s="45"/>
      <c r="M139" s="230"/>
      <c r="N139" s="231"/>
      <c r="O139" s="85"/>
      <c r="P139" s="85"/>
      <c r="Q139" s="85"/>
      <c r="R139" s="85"/>
      <c r="S139" s="85"/>
      <c r="T139" s="86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T139" s="18" t="s">
        <v>180</v>
      </c>
      <c r="AU139" s="18" t="s">
        <v>84</v>
      </c>
    </row>
    <row r="140" spans="1:51" s="13" customFormat="1" ht="12">
      <c r="A140" s="13"/>
      <c r="B140" s="234"/>
      <c r="C140" s="235"/>
      <c r="D140" s="227" t="s">
        <v>184</v>
      </c>
      <c r="E140" s="236" t="s">
        <v>20</v>
      </c>
      <c r="F140" s="237" t="s">
        <v>992</v>
      </c>
      <c r="G140" s="235"/>
      <c r="H140" s="236" t="s">
        <v>20</v>
      </c>
      <c r="I140" s="238"/>
      <c r="J140" s="235"/>
      <c r="K140" s="235"/>
      <c r="L140" s="239"/>
      <c r="M140" s="240"/>
      <c r="N140" s="241"/>
      <c r="O140" s="241"/>
      <c r="P140" s="241"/>
      <c r="Q140" s="241"/>
      <c r="R140" s="241"/>
      <c r="S140" s="241"/>
      <c r="T140" s="242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3" t="s">
        <v>184</v>
      </c>
      <c r="AU140" s="243" t="s">
        <v>84</v>
      </c>
      <c r="AV140" s="13" t="s">
        <v>22</v>
      </c>
      <c r="AW140" s="13" t="s">
        <v>37</v>
      </c>
      <c r="AX140" s="13" t="s">
        <v>76</v>
      </c>
      <c r="AY140" s="243" t="s">
        <v>171</v>
      </c>
    </row>
    <row r="141" spans="1:51" s="14" customFormat="1" ht="12">
      <c r="A141" s="14"/>
      <c r="B141" s="244"/>
      <c r="C141" s="245"/>
      <c r="D141" s="227" t="s">
        <v>184</v>
      </c>
      <c r="E141" s="246" t="s">
        <v>20</v>
      </c>
      <c r="F141" s="247" t="s">
        <v>1450</v>
      </c>
      <c r="G141" s="245"/>
      <c r="H141" s="248">
        <v>2.53</v>
      </c>
      <c r="I141" s="249"/>
      <c r="J141" s="245"/>
      <c r="K141" s="245"/>
      <c r="L141" s="250"/>
      <c r="M141" s="251"/>
      <c r="N141" s="252"/>
      <c r="O141" s="252"/>
      <c r="P141" s="252"/>
      <c r="Q141" s="252"/>
      <c r="R141" s="252"/>
      <c r="S141" s="252"/>
      <c r="T141" s="253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54" t="s">
        <v>184</v>
      </c>
      <c r="AU141" s="254" t="s">
        <v>84</v>
      </c>
      <c r="AV141" s="14" t="s">
        <v>84</v>
      </c>
      <c r="AW141" s="14" t="s">
        <v>37</v>
      </c>
      <c r="AX141" s="14" t="s">
        <v>76</v>
      </c>
      <c r="AY141" s="254" t="s">
        <v>171</v>
      </c>
    </row>
    <row r="142" spans="1:51" s="14" customFormat="1" ht="12">
      <c r="A142" s="14"/>
      <c r="B142" s="244"/>
      <c r="C142" s="245"/>
      <c r="D142" s="227" t="s">
        <v>184</v>
      </c>
      <c r="E142" s="246" t="s">
        <v>20</v>
      </c>
      <c r="F142" s="247" t="s">
        <v>1451</v>
      </c>
      <c r="G142" s="245"/>
      <c r="H142" s="248">
        <v>5.168</v>
      </c>
      <c r="I142" s="249"/>
      <c r="J142" s="245"/>
      <c r="K142" s="245"/>
      <c r="L142" s="250"/>
      <c r="M142" s="251"/>
      <c r="N142" s="252"/>
      <c r="O142" s="252"/>
      <c r="P142" s="252"/>
      <c r="Q142" s="252"/>
      <c r="R142" s="252"/>
      <c r="S142" s="252"/>
      <c r="T142" s="253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54" t="s">
        <v>184</v>
      </c>
      <c r="AU142" s="254" t="s">
        <v>84</v>
      </c>
      <c r="AV142" s="14" t="s">
        <v>84</v>
      </c>
      <c r="AW142" s="14" t="s">
        <v>37</v>
      </c>
      <c r="AX142" s="14" t="s">
        <v>76</v>
      </c>
      <c r="AY142" s="254" t="s">
        <v>171</v>
      </c>
    </row>
    <row r="143" spans="1:51" s="14" customFormat="1" ht="12">
      <c r="A143" s="14"/>
      <c r="B143" s="244"/>
      <c r="C143" s="245"/>
      <c r="D143" s="227" t="s">
        <v>184</v>
      </c>
      <c r="E143" s="245"/>
      <c r="F143" s="247" t="s">
        <v>1452</v>
      </c>
      <c r="G143" s="245"/>
      <c r="H143" s="248">
        <v>16.166</v>
      </c>
      <c r="I143" s="249"/>
      <c r="J143" s="245"/>
      <c r="K143" s="245"/>
      <c r="L143" s="250"/>
      <c r="M143" s="251"/>
      <c r="N143" s="252"/>
      <c r="O143" s="252"/>
      <c r="P143" s="252"/>
      <c r="Q143" s="252"/>
      <c r="R143" s="252"/>
      <c r="S143" s="252"/>
      <c r="T143" s="253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54" t="s">
        <v>184</v>
      </c>
      <c r="AU143" s="254" t="s">
        <v>84</v>
      </c>
      <c r="AV143" s="14" t="s">
        <v>84</v>
      </c>
      <c r="AW143" s="14" t="s">
        <v>4</v>
      </c>
      <c r="AX143" s="14" t="s">
        <v>22</v>
      </c>
      <c r="AY143" s="254" t="s">
        <v>171</v>
      </c>
    </row>
    <row r="144" spans="1:65" s="2" customFormat="1" ht="24.15" customHeight="1">
      <c r="A144" s="39"/>
      <c r="B144" s="40"/>
      <c r="C144" s="214" t="s">
        <v>241</v>
      </c>
      <c r="D144" s="214" t="s">
        <v>173</v>
      </c>
      <c r="E144" s="215" t="s">
        <v>692</v>
      </c>
      <c r="F144" s="216" t="s">
        <v>693</v>
      </c>
      <c r="G144" s="217" t="s">
        <v>176</v>
      </c>
      <c r="H144" s="218">
        <v>38.518</v>
      </c>
      <c r="I144" s="219"/>
      <c r="J144" s="220">
        <f>ROUND(I144*H144,2)</f>
        <v>0</v>
      </c>
      <c r="K144" s="216" t="s">
        <v>177</v>
      </c>
      <c r="L144" s="45"/>
      <c r="M144" s="221" t="s">
        <v>20</v>
      </c>
      <c r="N144" s="222" t="s">
        <v>47</v>
      </c>
      <c r="O144" s="85"/>
      <c r="P144" s="223">
        <f>O144*H144</f>
        <v>0</v>
      </c>
      <c r="Q144" s="223">
        <v>0</v>
      </c>
      <c r="R144" s="223">
        <f>Q144*H144</f>
        <v>0</v>
      </c>
      <c r="S144" s="223">
        <v>0</v>
      </c>
      <c r="T144" s="224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25" t="s">
        <v>178</v>
      </c>
      <c r="AT144" s="225" t="s">
        <v>173</v>
      </c>
      <c r="AU144" s="225" t="s">
        <v>84</v>
      </c>
      <c r="AY144" s="18" t="s">
        <v>171</v>
      </c>
      <c r="BE144" s="226">
        <f>IF(N144="základní",J144,0)</f>
        <v>0</v>
      </c>
      <c r="BF144" s="226">
        <f>IF(N144="snížená",J144,0)</f>
        <v>0</v>
      </c>
      <c r="BG144" s="226">
        <f>IF(N144="zákl. přenesená",J144,0)</f>
        <v>0</v>
      </c>
      <c r="BH144" s="226">
        <f>IF(N144="sníž. přenesená",J144,0)</f>
        <v>0</v>
      </c>
      <c r="BI144" s="226">
        <f>IF(N144="nulová",J144,0)</f>
        <v>0</v>
      </c>
      <c r="BJ144" s="18" t="s">
        <v>22</v>
      </c>
      <c r="BK144" s="226">
        <f>ROUND(I144*H144,2)</f>
        <v>0</v>
      </c>
      <c r="BL144" s="18" t="s">
        <v>178</v>
      </c>
      <c r="BM144" s="225" t="s">
        <v>1013</v>
      </c>
    </row>
    <row r="145" spans="1:47" s="2" customFormat="1" ht="12">
      <c r="A145" s="39"/>
      <c r="B145" s="40"/>
      <c r="C145" s="41"/>
      <c r="D145" s="227" t="s">
        <v>180</v>
      </c>
      <c r="E145" s="41"/>
      <c r="F145" s="228" t="s">
        <v>695</v>
      </c>
      <c r="G145" s="41"/>
      <c r="H145" s="41"/>
      <c r="I145" s="229"/>
      <c r="J145" s="41"/>
      <c r="K145" s="41"/>
      <c r="L145" s="45"/>
      <c r="M145" s="230"/>
      <c r="N145" s="231"/>
      <c r="O145" s="85"/>
      <c r="P145" s="85"/>
      <c r="Q145" s="85"/>
      <c r="R145" s="85"/>
      <c r="S145" s="85"/>
      <c r="T145" s="86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T145" s="18" t="s">
        <v>180</v>
      </c>
      <c r="AU145" s="18" t="s">
        <v>84</v>
      </c>
    </row>
    <row r="146" spans="1:47" s="2" customFormat="1" ht="12">
      <c r="A146" s="39"/>
      <c r="B146" s="40"/>
      <c r="C146" s="41"/>
      <c r="D146" s="232" t="s">
        <v>182</v>
      </c>
      <c r="E146" s="41"/>
      <c r="F146" s="233" t="s">
        <v>696</v>
      </c>
      <c r="G146" s="41"/>
      <c r="H146" s="41"/>
      <c r="I146" s="229"/>
      <c r="J146" s="41"/>
      <c r="K146" s="41"/>
      <c r="L146" s="45"/>
      <c r="M146" s="230"/>
      <c r="N146" s="231"/>
      <c r="O146" s="85"/>
      <c r="P146" s="85"/>
      <c r="Q146" s="85"/>
      <c r="R146" s="85"/>
      <c r="S146" s="85"/>
      <c r="T146" s="86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T146" s="18" t="s">
        <v>182</v>
      </c>
      <c r="AU146" s="18" t="s">
        <v>84</v>
      </c>
    </row>
    <row r="147" spans="1:51" s="13" customFormat="1" ht="12">
      <c r="A147" s="13"/>
      <c r="B147" s="234"/>
      <c r="C147" s="235"/>
      <c r="D147" s="227" t="s">
        <v>184</v>
      </c>
      <c r="E147" s="236" t="s">
        <v>20</v>
      </c>
      <c r="F147" s="237" t="s">
        <v>1014</v>
      </c>
      <c r="G147" s="235"/>
      <c r="H147" s="236" t="s">
        <v>20</v>
      </c>
      <c r="I147" s="238"/>
      <c r="J147" s="235"/>
      <c r="K147" s="235"/>
      <c r="L147" s="239"/>
      <c r="M147" s="240"/>
      <c r="N147" s="241"/>
      <c r="O147" s="241"/>
      <c r="P147" s="241"/>
      <c r="Q147" s="241"/>
      <c r="R147" s="241"/>
      <c r="S147" s="241"/>
      <c r="T147" s="242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3" t="s">
        <v>184</v>
      </c>
      <c r="AU147" s="243" t="s">
        <v>84</v>
      </c>
      <c r="AV147" s="13" t="s">
        <v>22</v>
      </c>
      <c r="AW147" s="13" t="s">
        <v>37</v>
      </c>
      <c r="AX147" s="13" t="s">
        <v>76</v>
      </c>
      <c r="AY147" s="243" t="s">
        <v>171</v>
      </c>
    </row>
    <row r="148" spans="1:51" s="14" customFormat="1" ht="12">
      <c r="A148" s="14"/>
      <c r="B148" s="244"/>
      <c r="C148" s="245"/>
      <c r="D148" s="227" t="s">
        <v>184</v>
      </c>
      <c r="E148" s="246" t="s">
        <v>20</v>
      </c>
      <c r="F148" s="247" t="s">
        <v>1453</v>
      </c>
      <c r="G148" s="245"/>
      <c r="H148" s="248">
        <v>38.518</v>
      </c>
      <c r="I148" s="249"/>
      <c r="J148" s="245"/>
      <c r="K148" s="245"/>
      <c r="L148" s="250"/>
      <c r="M148" s="251"/>
      <c r="N148" s="252"/>
      <c r="O148" s="252"/>
      <c r="P148" s="252"/>
      <c r="Q148" s="252"/>
      <c r="R148" s="252"/>
      <c r="S148" s="252"/>
      <c r="T148" s="253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54" t="s">
        <v>184</v>
      </c>
      <c r="AU148" s="254" t="s">
        <v>84</v>
      </c>
      <c r="AV148" s="14" t="s">
        <v>84</v>
      </c>
      <c r="AW148" s="14" t="s">
        <v>37</v>
      </c>
      <c r="AX148" s="14" t="s">
        <v>76</v>
      </c>
      <c r="AY148" s="254" t="s">
        <v>171</v>
      </c>
    </row>
    <row r="149" spans="1:63" s="12" customFormat="1" ht="22.8" customHeight="1">
      <c r="A149" s="12"/>
      <c r="B149" s="198"/>
      <c r="C149" s="199"/>
      <c r="D149" s="200" t="s">
        <v>75</v>
      </c>
      <c r="E149" s="212" t="s">
        <v>84</v>
      </c>
      <c r="F149" s="212" t="s">
        <v>1016</v>
      </c>
      <c r="G149" s="199"/>
      <c r="H149" s="199"/>
      <c r="I149" s="202"/>
      <c r="J149" s="213">
        <f>BK149</f>
        <v>0</v>
      </c>
      <c r="K149" s="199"/>
      <c r="L149" s="204"/>
      <c r="M149" s="205"/>
      <c r="N149" s="206"/>
      <c r="O149" s="206"/>
      <c r="P149" s="207">
        <f>SUM(P150:P162)</f>
        <v>0</v>
      </c>
      <c r="Q149" s="206"/>
      <c r="R149" s="207">
        <f>SUM(R150:R162)</f>
        <v>11.472371047700001</v>
      </c>
      <c r="S149" s="206"/>
      <c r="T149" s="208">
        <f>SUM(T150:T162)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09" t="s">
        <v>22</v>
      </c>
      <c r="AT149" s="210" t="s">
        <v>75</v>
      </c>
      <c r="AU149" s="210" t="s">
        <v>22</v>
      </c>
      <c r="AY149" s="209" t="s">
        <v>171</v>
      </c>
      <c r="BK149" s="211">
        <f>SUM(BK150:BK162)</f>
        <v>0</v>
      </c>
    </row>
    <row r="150" spans="1:65" s="2" customFormat="1" ht="16.5" customHeight="1">
      <c r="A150" s="39"/>
      <c r="B150" s="40"/>
      <c r="C150" s="214" t="s">
        <v>27</v>
      </c>
      <c r="D150" s="214" t="s">
        <v>173</v>
      </c>
      <c r="E150" s="215" t="s">
        <v>1017</v>
      </c>
      <c r="F150" s="216" t="s">
        <v>1018</v>
      </c>
      <c r="G150" s="217" t="s">
        <v>230</v>
      </c>
      <c r="H150" s="218">
        <v>4.575</v>
      </c>
      <c r="I150" s="219"/>
      <c r="J150" s="220">
        <f>ROUND(I150*H150,2)</f>
        <v>0</v>
      </c>
      <c r="K150" s="216" t="s">
        <v>177</v>
      </c>
      <c r="L150" s="45"/>
      <c r="M150" s="221" t="s">
        <v>20</v>
      </c>
      <c r="N150" s="222" t="s">
        <v>47</v>
      </c>
      <c r="O150" s="85"/>
      <c r="P150" s="223">
        <f>O150*H150</f>
        <v>0</v>
      </c>
      <c r="Q150" s="223">
        <v>2.501872204</v>
      </c>
      <c r="R150" s="223">
        <f>Q150*H150</f>
        <v>11.446065333300002</v>
      </c>
      <c r="S150" s="223">
        <v>0</v>
      </c>
      <c r="T150" s="224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25" t="s">
        <v>178</v>
      </c>
      <c r="AT150" s="225" t="s">
        <v>173</v>
      </c>
      <c r="AU150" s="225" t="s">
        <v>84</v>
      </c>
      <c r="AY150" s="18" t="s">
        <v>171</v>
      </c>
      <c r="BE150" s="226">
        <f>IF(N150="základní",J150,0)</f>
        <v>0</v>
      </c>
      <c r="BF150" s="226">
        <f>IF(N150="snížená",J150,0)</f>
        <v>0</v>
      </c>
      <c r="BG150" s="226">
        <f>IF(N150="zákl. přenesená",J150,0)</f>
        <v>0</v>
      </c>
      <c r="BH150" s="226">
        <f>IF(N150="sníž. přenesená",J150,0)</f>
        <v>0</v>
      </c>
      <c r="BI150" s="226">
        <f>IF(N150="nulová",J150,0)</f>
        <v>0</v>
      </c>
      <c r="BJ150" s="18" t="s">
        <v>22</v>
      </c>
      <c r="BK150" s="226">
        <f>ROUND(I150*H150,2)</f>
        <v>0</v>
      </c>
      <c r="BL150" s="18" t="s">
        <v>178</v>
      </c>
      <c r="BM150" s="225" t="s">
        <v>1019</v>
      </c>
    </row>
    <row r="151" spans="1:47" s="2" customFormat="1" ht="12">
      <c r="A151" s="39"/>
      <c r="B151" s="40"/>
      <c r="C151" s="41"/>
      <c r="D151" s="227" t="s">
        <v>180</v>
      </c>
      <c r="E151" s="41"/>
      <c r="F151" s="228" t="s">
        <v>1020</v>
      </c>
      <c r="G151" s="41"/>
      <c r="H151" s="41"/>
      <c r="I151" s="229"/>
      <c r="J151" s="41"/>
      <c r="K151" s="41"/>
      <c r="L151" s="45"/>
      <c r="M151" s="230"/>
      <c r="N151" s="231"/>
      <c r="O151" s="85"/>
      <c r="P151" s="85"/>
      <c r="Q151" s="85"/>
      <c r="R151" s="85"/>
      <c r="S151" s="85"/>
      <c r="T151" s="86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T151" s="18" t="s">
        <v>180</v>
      </c>
      <c r="AU151" s="18" t="s">
        <v>84</v>
      </c>
    </row>
    <row r="152" spans="1:47" s="2" customFormat="1" ht="12">
      <c r="A152" s="39"/>
      <c r="B152" s="40"/>
      <c r="C152" s="41"/>
      <c r="D152" s="232" t="s">
        <v>182</v>
      </c>
      <c r="E152" s="41"/>
      <c r="F152" s="233" t="s">
        <v>1021</v>
      </c>
      <c r="G152" s="41"/>
      <c r="H152" s="41"/>
      <c r="I152" s="229"/>
      <c r="J152" s="41"/>
      <c r="K152" s="41"/>
      <c r="L152" s="45"/>
      <c r="M152" s="230"/>
      <c r="N152" s="231"/>
      <c r="O152" s="85"/>
      <c r="P152" s="85"/>
      <c r="Q152" s="85"/>
      <c r="R152" s="85"/>
      <c r="S152" s="85"/>
      <c r="T152" s="86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T152" s="18" t="s">
        <v>182</v>
      </c>
      <c r="AU152" s="18" t="s">
        <v>84</v>
      </c>
    </row>
    <row r="153" spans="1:51" s="13" customFormat="1" ht="12">
      <c r="A153" s="13"/>
      <c r="B153" s="234"/>
      <c r="C153" s="235"/>
      <c r="D153" s="227" t="s">
        <v>184</v>
      </c>
      <c r="E153" s="236" t="s">
        <v>20</v>
      </c>
      <c r="F153" s="237" t="s">
        <v>1022</v>
      </c>
      <c r="G153" s="235"/>
      <c r="H153" s="236" t="s">
        <v>20</v>
      </c>
      <c r="I153" s="238"/>
      <c r="J153" s="235"/>
      <c r="K153" s="235"/>
      <c r="L153" s="239"/>
      <c r="M153" s="240"/>
      <c r="N153" s="241"/>
      <c r="O153" s="241"/>
      <c r="P153" s="241"/>
      <c r="Q153" s="241"/>
      <c r="R153" s="241"/>
      <c r="S153" s="241"/>
      <c r="T153" s="242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3" t="s">
        <v>184</v>
      </c>
      <c r="AU153" s="243" t="s">
        <v>84</v>
      </c>
      <c r="AV153" s="13" t="s">
        <v>22</v>
      </c>
      <c r="AW153" s="13" t="s">
        <v>37</v>
      </c>
      <c r="AX153" s="13" t="s">
        <v>76</v>
      </c>
      <c r="AY153" s="243" t="s">
        <v>171</v>
      </c>
    </row>
    <row r="154" spans="1:51" s="14" customFormat="1" ht="12">
      <c r="A154" s="14"/>
      <c r="B154" s="244"/>
      <c r="C154" s="245"/>
      <c r="D154" s="227" t="s">
        <v>184</v>
      </c>
      <c r="E154" s="246" t="s">
        <v>20</v>
      </c>
      <c r="F154" s="247" t="s">
        <v>1454</v>
      </c>
      <c r="G154" s="245"/>
      <c r="H154" s="248">
        <v>4.575</v>
      </c>
      <c r="I154" s="249"/>
      <c r="J154" s="245"/>
      <c r="K154" s="245"/>
      <c r="L154" s="250"/>
      <c r="M154" s="251"/>
      <c r="N154" s="252"/>
      <c r="O154" s="252"/>
      <c r="P154" s="252"/>
      <c r="Q154" s="252"/>
      <c r="R154" s="252"/>
      <c r="S154" s="252"/>
      <c r="T154" s="253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54" t="s">
        <v>184</v>
      </c>
      <c r="AU154" s="254" t="s">
        <v>84</v>
      </c>
      <c r="AV154" s="14" t="s">
        <v>84</v>
      </c>
      <c r="AW154" s="14" t="s">
        <v>37</v>
      </c>
      <c r="AX154" s="14" t="s">
        <v>76</v>
      </c>
      <c r="AY154" s="254" t="s">
        <v>171</v>
      </c>
    </row>
    <row r="155" spans="1:65" s="2" customFormat="1" ht="16.5" customHeight="1">
      <c r="A155" s="39"/>
      <c r="B155" s="40"/>
      <c r="C155" s="214" t="s">
        <v>259</v>
      </c>
      <c r="D155" s="214" t="s">
        <v>173</v>
      </c>
      <c r="E155" s="215" t="s">
        <v>1024</v>
      </c>
      <c r="F155" s="216" t="s">
        <v>1025</v>
      </c>
      <c r="G155" s="217" t="s">
        <v>176</v>
      </c>
      <c r="H155" s="218">
        <v>9.976</v>
      </c>
      <c r="I155" s="219"/>
      <c r="J155" s="220">
        <f>ROUND(I155*H155,2)</f>
        <v>0</v>
      </c>
      <c r="K155" s="216" t="s">
        <v>177</v>
      </c>
      <c r="L155" s="45"/>
      <c r="M155" s="221" t="s">
        <v>20</v>
      </c>
      <c r="N155" s="222" t="s">
        <v>47</v>
      </c>
      <c r="O155" s="85"/>
      <c r="P155" s="223">
        <f>O155*H155</f>
        <v>0</v>
      </c>
      <c r="Q155" s="223">
        <v>0.0026369</v>
      </c>
      <c r="R155" s="223">
        <f>Q155*H155</f>
        <v>0.026305714400000003</v>
      </c>
      <c r="S155" s="223">
        <v>0</v>
      </c>
      <c r="T155" s="224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25" t="s">
        <v>178</v>
      </c>
      <c r="AT155" s="225" t="s">
        <v>173</v>
      </c>
      <c r="AU155" s="225" t="s">
        <v>84</v>
      </c>
      <c r="AY155" s="18" t="s">
        <v>171</v>
      </c>
      <c r="BE155" s="226">
        <f>IF(N155="základní",J155,0)</f>
        <v>0</v>
      </c>
      <c r="BF155" s="226">
        <f>IF(N155="snížená",J155,0)</f>
        <v>0</v>
      </c>
      <c r="BG155" s="226">
        <f>IF(N155="zákl. přenesená",J155,0)</f>
        <v>0</v>
      </c>
      <c r="BH155" s="226">
        <f>IF(N155="sníž. přenesená",J155,0)</f>
        <v>0</v>
      </c>
      <c r="BI155" s="226">
        <f>IF(N155="nulová",J155,0)</f>
        <v>0</v>
      </c>
      <c r="BJ155" s="18" t="s">
        <v>22</v>
      </c>
      <c r="BK155" s="226">
        <f>ROUND(I155*H155,2)</f>
        <v>0</v>
      </c>
      <c r="BL155" s="18" t="s">
        <v>178</v>
      </c>
      <c r="BM155" s="225" t="s">
        <v>1026</v>
      </c>
    </row>
    <row r="156" spans="1:47" s="2" customFormat="1" ht="12">
      <c r="A156" s="39"/>
      <c r="B156" s="40"/>
      <c r="C156" s="41"/>
      <c r="D156" s="227" t="s">
        <v>180</v>
      </c>
      <c r="E156" s="41"/>
      <c r="F156" s="228" t="s">
        <v>1027</v>
      </c>
      <c r="G156" s="41"/>
      <c r="H156" s="41"/>
      <c r="I156" s="229"/>
      <c r="J156" s="41"/>
      <c r="K156" s="41"/>
      <c r="L156" s="45"/>
      <c r="M156" s="230"/>
      <c r="N156" s="231"/>
      <c r="O156" s="85"/>
      <c r="P156" s="85"/>
      <c r="Q156" s="85"/>
      <c r="R156" s="85"/>
      <c r="S156" s="85"/>
      <c r="T156" s="86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T156" s="18" t="s">
        <v>180</v>
      </c>
      <c r="AU156" s="18" t="s">
        <v>84</v>
      </c>
    </row>
    <row r="157" spans="1:47" s="2" customFormat="1" ht="12">
      <c r="A157" s="39"/>
      <c r="B157" s="40"/>
      <c r="C157" s="41"/>
      <c r="D157" s="232" t="s">
        <v>182</v>
      </c>
      <c r="E157" s="41"/>
      <c r="F157" s="233" t="s">
        <v>1028</v>
      </c>
      <c r="G157" s="41"/>
      <c r="H157" s="41"/>
      <c r="I157" s="229"/>
      <c r="J157" s="41"/>
      <c r="K157" s="41"/>
      <c r="L157" s="45"/>
      <c r="M157" s="230"/>
      <c r="N157" s="231"/>
      <c r="O157" s="85"/>
      <c r="P157" s="85"/>
      <c r="Q157" s="85"/>
      <c r="R157" s="85"/>
      <c r="S157" s="85"/>
      <c r="T157" s="86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T157" s="18" t="s">
        <v>182</v>
      </c>
      <c r="AU157" s="18" t="s">
        <v>84</v>
      </c>
    </row>
    <row r="158" spans="1:51" s="13" customFormat="1" ht="12">
      <c r="A158" s="13"/>
      <c r="B158" s="234"/>
      <c r="C158" s="235"/>
      <c r="D158" s="227" t="s">
        <v>184</v>
      </c>
      <c r="E158" s="236" t="s">
        <v>20</v>
      </c>
      <c r="F158" s="237" t="s">
        <v>1022</v>
      </c>
      <c r="G158" s="235"/>
      <c r="H158" s="236" t="s">
        <v>20</v>
      </c>
      <c r="I158" s="238"/>
      <c r="J158" s="235"/>
      <c r="K158" s="235"/>
      <c r="L158" s="239"/>
      <c r="M158" s="240"/>
      <c r="N158" s="241"/>
      <c r="O158" s="241"/>
      <c r="P158" s="241"/>
      <c r="Q158" s="241"/>
      <c r="R158" s="241"/>
      <c r="S158" s="241"/>
      <c r="T158" s="242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3" t="s">
        <v>184</v>
      </c>
      <c r="AU158" s="243" t="s">
        <v>84</v>
      </c>
      <c r="AV158" s="13" t="s">
        <v>22</v>
      </c>
      <c r="AW158" s="13" t="s">
        <v>37</v>
      </c>
      <c r="AX158" s="13" t="s">
        <v>76</v>
      </c>
      <c r="AY158" s="243" t="s">
        <v>171</v>
      </c>
    </row>
    <row r="159" spans="1:51" s="14" customFormat="1" ht="12">
      <c r="A159" s="14"/>
      <c r="B159" s="244"/>
      <c r="C159" s="245"/>
      <c r="D159" s="227" t="s">
        <v>184</v>
      </c>
      <c r="E159" s="246" t="s">
        <v>20</v>
      </c>
      <c r="F159" s="247" t="s">
        <v>1455</v>
      </c>
      <c r="G159" s="245"/>
      <c r="H159" s="248">
        <v>9.976</v>
      </c>
      <c r="I159" s="249"/>
      <c r="J159" s="245"/>
      <c r="K159" s="245"/>
      <c r="L159" s="250"/>
      <c r="M159" s="251"/>
      <c r="N159" s="252"/>
      <c r="O159" s="252"/>
      <c r="P159" s="252"/>
      <c r="Q159" s="252"/>
      <c r="R159" s="252"/>
      <c r="S159" s="252"/>
      <c r="T159" s="253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54" t="s">
        <v>184</v>
      </c>
      <c r="AU159" s="254" t="s">
        <v>84</v>
      </c>
      <c r="AV159" s="14" t="s">
        <v>84</v>
      </c>
      <c r="AW159" s="14" t="s">
        <v>37</v>
      </c>
      <c r="AX159" s="14" t="s">
        <v>76</v>
      </c>
      <c r="AY159" s="254" t="s">
        <v>171</v>
      </c>
    </row>
    <row r="160" spans="1:65" s="2" customFormat="1" ht="16.5" customHeight="1">
      <c r="A160" s="39"/>
      <c r="B160" s="40"/>
      <c r="C160" s="214" t="s">
        <v>269</v>
      </c>
      <c r="D160" s="214" t="s">
        <v>173</v>
      </c>
      <c r="E160" s="215" t="s">
        <v>1030</v>
      </c>
      <c r="F160" s="216" t="s">
        <v>1031</v>
      </c>
      <c r="G160" s="217" t="s">
        <v>176</v>
      </c>
      <c r="H160" s="218">
        <v>9.976</v>
      </c>
      <c r="I160" s="219"/>
      <c r="J160" s="220">
        <f>ROUND(I160*H160,2)</f>
        <v>0</v>
      </c>
      <c r="K160" s="216" t="s">
        <v>177</v>
      </c>
      <c r="L160" s="45"/>
      <c r="M160" s="221" t="s">
        <v>20</v>
      </c>
      <c r="N160" s="222" t="s">
        <v>47</v>
      </c>
      <c r="O160" s="85"/>
      <c r="P160" s="223">
        <f>O160*H160</f>
        <v>0</v>
      </c>
      <c r="Q160" s="223">
        <v>0</v>
      </c>
      <c r="R160" s="223">
        <f>Q160*H160</f>
        <v>0</v>
      </c>
      <c r="S160" s="223">
        <v>0</v>
      </c>
      <c r="T160" s="224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25" t="s">
        <v>178</v>
      </c>
      <c r="AT160" s="225" t="s">
        <v>173</v>
      </c>
      <c r="AU160" s="225" t="s">
        <v>84</v>
      </c>
      <c r="AY160" s="18" t="s">
        <v>171</v>
      </c>
      <c r="BE160" s="226">
        <f>IF(N160="základní",J160,0)</f>
        <v>0</v>
      </c>
      <c r="BF160" s="226">
        <f>IF(N160="snížená",J160,0)</f>
        <v>0</v>
      </c>
      <c r="BG160" s="226">
        <f>IF(N160="zákl. přenesená",J160,0)</f>
        <v>0</v>
      </c>
      <c r="BH160" s="226">
        <f>IF(N160="sníž. přenesená",J160,0)</f>
        <v>0</v>
      </c>
      <c r="BI160" s="226">
        <f>IF(N160="nulová",J160,0)</f>
        <v>0</v>
      </c>
      <c r="BJ160" s="18" t="s">
        <v>22</v>
      </c>
      <c r="BK160" s="226">
        <f>ROUND(I160*H160,2)</f>
        <v>0</v>
      </c>
      <c r="BL160" s="18" t="s">
        <v>178</v>
      </c>
      <c r="BM160" s="225" t="s">
        <v>1032</v>
      </c>
    </row>
    <row r="161" spans="1:47" s="2" customFormat="1" ht="12">
      <c r="A161" s="39"/>
      <c r="B161" s="40"/>
      <c r="C161" s="41"/>
      <c r="D161" s="227" t="s">
        <v>180</v>
      </c>
      <c r="E161" s="41"/>
      <c r="F161" s="228" t="s">
        <v>1033</v>
      </c>
      <c r="G161" s="41"/>
      <c r="H161" s="41"/>
      <c r="I161" s="229"/>
      <c r="J161" s="41"/>
      <c r="K161" s="41"/>
      <c r="L161" s="45"/>
      <c r="M161" s="230"/>
      <c r="N161" s="231"/>
      <c r="O161" s="85"/>
      <c r="P161" s="85"/>
      <c r="Q161" s="85"/>
      <c r="R161" s="85"/>
      <c r="S161" s="85"/>
      <c r="T161" s="86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T161" s="18" t="s">
        <v>180</v>
      </c>
      <c r="AU161" s="18" t="s">
        <v>84</v>
      </c>
    </row>
    <row r="162" spans="1:47" s="2" customFormat="1" ht="12">
      <c r="A162" s="39"/>
      <c r="B162" s="40"/>
      <c r="C162" s="41"/>
      <c r="D162" s="232" t="s">
        <v>182</v>
      </c>
      <c r="E162" s="41"/>
      <c r="F162" s="233" t="s">
        <v>1034</v>
      </c>
      <c r="G162" s="41"/>
      <c r="H162" s="41"/>
      <c r="I162" s="229"/>
      <c r="J162" s="41"/>
      <c r="K162" s="41"/>
      <c r="L162" s="45"/>
      <c r="M162" s="230"/>
      <c r="N162" s="231"/>
      <c r="O162" s="85"/>
      <c r="P162" s="85"/>
      <c r="Q162" s="85"/>
      <c r="R162" s="85"/>
      <c r="S162" s="85"/>
      <c r="T162" s="86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T162" s="18" t="s">
        <v>182</v>
      </c>
      <c r="AU162" s="18" t="s">
        <v>84</v>
      </c>
    </row>
    <row r="163" spans="1:63" s="12" customFormat="1" ht="22.8" customHeight="1">
      <c r="A163" s="12"/>
      <c r="B163" s="198"/>
      <c r="C163" s="199"/>
      <c r="D163" s="200" t="s">
        <v>75</v>
      </c>
      <c r="E163" s="212" t="s">
        <v>178</v>
      </c>
      <c r="F163" s="212" t="s">
        <v>1035</v>
      </c>
      <c r="G163" s="199"/>
      <c r="H163" s="199"/>
      <c r="I163" s="202"/>
      <c r="J163" s="213">
        <f>BK163</f>
        <v>0</v>
      </c>
      <c r="K163" s="199"/>
      <c r="L163" s="204"/>
      <c r="M163" s="205"/>
      <c r="N163" s="206"/>
      <c r="O163" s="206"/>
      <c r="P163" s="207">
        <f>SUM(P164:P205)</f>
        <v>0</v>
      </c>
      <c r="Q163" s="206"/>
      <c r="R163" s="207">
        <f>SUM(R164:R205)</f>
        <v>8.911776608000002</v>
      </c>
      <c r="S163" s="206"/>
      <c r="T163" s="208">
        <f>SUM(T164:T205)</f>
        <v>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209" t="s">
        <v>22</v>
      </c>
      <c r="AT163" s="210" t="s">
        <v>75</v>
      </c>
      <c r="AU163" s="210" t="s">
        <v>22</v>
      </c>
      <c r="AY163" s="209" t="s">
        <v>171</v>
      </c>
      <c r="BK163" s="211">
        <f>SUM(BK164:BK205)</f>
        <v>0</v>
      </c>
    </row>
    <row r="164" spans="1:65" s="2" customFormat="1" ht="24.15" customHeight="1">
      <c r="A164" s="39"/>
      <c r="B164" s="40"/>
      <c r="C164" s="214" t="s">
        <v>276</v>
      </c>
      <c r="D164" s="214" t="s">
        <v>173</v>
      </c>
      <c r="E164" s="215" t="s">
        <v>1456</v>
      </c>
      <c r="F164" s="216" t="s">
        <v>1457</v>
      </c>
      <c r="G164" s="217" t="s">
        <v>410</v>
      </c>
      <c r="H164" s="218">
        <v>10</v>
      </c>
      <c r="I164" s="219"/>
      <c r="J164" s="220">
        <f>ROUND(I164*H164,2)</f>
        <v>0</v>
      </c>
      <c r="K164" s="216" t="s">
        <v>177</v>
      </c>
      <c r="L164" s="45"/>
      <c r="M164" s="221" t="s">
        <v>20</v>
      </c>
      <c r="N164" s="222" t="s">
        <v>47</v>
      </c>
      <c r="O164" s="85"/>
      <c r="P164" s="223">
        <f>O164*H164</f>
        <v>0</v>
      </c>
      <c r="Q164" s="223">
        <v>0.00165</v>
      </c>
      <c r="R164" s="223">
        <f>Q164*H164</f>
        <v>0.0165</v>
      </c>
      <c r="S164" s="223">
        <v>0</v>
      </c>
      <c r="T164" s="224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25" t="s">
        <v>178</v>
      </c>
      <c r="AT164" s="225" t="s">
        <v>173</v>
      </c>
      <c r="AU164" s="225" t="s">
        <v>84</v>
      </c>
      <c r="AY164" s="18" t="s">
        <v>171</v>
      </c>
      <c r="BE164" s="226">
        <f>IF(N164="základní",J164,0)</f>
        <v>0</v>
      </c>
      <c r="BF164" s="226">
        <f>IF(N164="snížená",J164,0)</f>
        <v>0</v>
      </c>
      <c r="BG164" s="226">
        <f>IF(N164="zákl. přenesená",J164,0)</f>
        <v>0</v>
      </c>
      <c r="BH164" s="226">
        <f>IF(N164="sníž. přenesená",J164,0)</f>
        <v>0</v>
      </c>
      <c r="BI164" s="226">
        <f>IF(N164="nulová",J164,0)</f>
        <v>0</v>
      </c>
      <c r="BJ164" s="18" t="s">
        <v>22</v>
      </c>
      <c r="BK164" s="226">
        <f>ROUND(I164*H164,2)</f>
        <v>0</v>
      </c>
      <c r="BL164" s="18" t="s">
        <v>178</v>
      </c>
      <c r="BM164" s="225" t="s">
        <v>1038</v>
      </c>
    </row>
    <row r="165" spans="1:47" s="2" customFormat="1" ht="12">
      <c r="A165" s="39"/>
      <c r="B165" s="40"/>
      <c r="C165" s="41"/>
      <c r="D165" s="227" t="s">
        <v>180</v>
      </c>
      <c r="E165" s="41"/>
      <c r="F165" s="228" t="s">
        <v>1458</v>
      </c>
      <c r="G165" s="41"/>
      <c r="H165" s="41"/>
      <c r="I165" s="229"/>
      <c r="J165" s="41"/>
      <c r="K165" s="41"/>
      <c r="L165" s="45"/>
      <c r="M165" s="230"/>
      <c r="N165" s="231"/>
      <c r="O165" s="85"/>
      <c r="P165" s="85"/>
      <c r="Q165" s="85"/>
      <c r="R165" s="85"/>
      <c r="S165" s="85"/>
      <c r="T165" s="86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T165" s="18" t="s">
        <v>180</v>
      </c>
      <c r="AU165" s="18" t="s">
        <v>84</v>
      </c>
    </row>
    <row r="166" spans="1:47" s="2" customFormat="1" ht="12">
      <c r="A166" s="39"/>
      <c r="B166" s="40"/>
      <c r="C166" s="41"/>
      <c r="D166" s="232" t="s">
        <v>182</v>
      </c>
      <c r="E166" s="41"/>
      <c r="F166" s="233" t="s">
        <v>1459</v>
      </c>
      <c r="G166" s="41"/>
      <c r="H166" s="41"/>
      <c r="I166" s="229"/>
      <c r="J166" s="41"/>
      <c r="K166" s="41"/>
      <c r="L166" s="45"/>
      <c r="M166" s="230"/>
      <c r="N166" s="231"/>
      <c r="O166" s="85"/>
      <c r="P166" s="85"/>
      <c r="Q166" s="85"/>
      <c r="R166" s="85"/>
      <c r="S166" s="85"/>
      <c r="T166" s="86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T166" s="18" t="s">
        <v>182</v>
      </c>
      <c r="AU166" s="18" t="s">
        <v>84</v>
      </c>
    </row>
    <row r="167" spans="1:51" s="13" customFormat="1" ht="12">
      <c r="A167" s="13"/>
      <c r="B167" s="234"/>
      <c r="C167" s="235"/>
      <c r="D167" s="227" t="s">
        <v>184</v>
      </c>
      <c r="E167" s="236" t="s">
        <v>20</v>
      </c>
      <c r="F167" s="237" t="s">
        <v>1022</v>
      </c>
      <c r="G167" s="235"/>
      <c r="H167" s="236" t="s">
        <v>20</v>
      </c>
      <c r="I167" s="238"/>
      <c r="J167" s="235"/>
      <c r="K167" s="235"/>
      <c r="L167" s="239"/>
      <c r="M167" s="240"/>
      <c r="N167" s="241"/>
      <c r="O167" s="241"/>
      <c r="P167" s="241"/>
      <c r="Q167" s="241"/>
      <c r="R167" s="241"/>
      <c r="S167" s="241"/>
      <c r="T167" s="242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3" t="s">
        <v>184</v>
      </c>
      <c r="AU167" s="243" t="s">
        <v>84</v>
      </c>
      <c r="AV167" s="13" t="s">
        <v>22</v>
      </c>
      <c r="AW167" s="13" t="s">
        <v>37</v>
      </c>
      <c r="AX167" s="13" t="s">
        <v>76</v>
      </c>
      <c r="AY167" s="243" t="s">
        <v>171</v>
      </c>
    </row>
    <row r="168" spans="1:51" s="14" customFormat="1" ht="12">
      <c r="A168" s="14"/>
      <c r="B168" s="244"/>
      <c r="C168" s="245"/>
      <c r="D168" s="227" t="s">
        <v>184</v>
      </c>
      <c r="E168" s="246" t="s">
        <v>20</v>
      </c>
      <c r="F168" s="247" t="s">
        <v>1460</v>
      </c>
      <c r="G168" s="245"/>
      <c r="H168" s="248">
        <v>10</v>
      </c>
      <c r="I168" s="249"/>
      <c r="J168" s="245"/>
      <c r="K168" s="245"/>
      <c r="L168" s="250"/>
      <c r="M168" s="251"/>
      <c r="N168" s="252"/>
      <c r="O168" s="252"/>
      <c r="P168" s="252"/>
      <c r="Q168" s="252"/>
      <c r="R168" s="252"/>
      <c r="S168" s="252"/>
      <c r="T168" s="253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54" t="s">
        <v>184</v>
      </c>
      <c r="AU168" s="254" t="s">
        <v>84</v>
      </c>
      <c r="AV168" s="14" t="s">
        <v>84</v>
      </c>
      <c r="AW168" s="14" t="s">
        <v>37</v>
      </c>
      <c r="AX168" s="14" t="s">
        <v>76</v>
      </c>
      <c r="AY168" s="254" t="s">
        <v>171</v>
      </c>
    </row>
    <row r="169" spans="1:65" s="2" customFormat="1" ht="16.5" customHeight="1">
      <c r="A169" s="39"/>
      <c r="B169" s="40"/>
      <c r="C169" s="256" t="s">
        <v>285</v>
      </c>
      <c r="D169" s="256" t="s">
        <v>286</v>
      </c>
      <c r="E169" s="257" t="s">
        <v>1461</v>
      </c>
      <c r="F169" s="258" t="s">
        <v>1462</v>
      </c>
      <c r="G169" s="259" t="s">
        <v>410</v>
      </c>
      <c r="H169" s="260">
        <v>10</v>
      </c>
      <c r="I169" s="261"/>
      <c r="J169" s="262">
        <f>ROUND(I169*H169,2)</f>
        <v>0</v>
      </c>
      <c r="K169" s="258" t="s">
        <v>177</v>
      </c>
      <c r="L169" s="263"/>
      <c r="M169" s="264" t="s">
        <v>20</v>
      </c>
      <c r="N169" s="265" t="s">
        <v>47</v>
      </c>
      <c r="O169" s="85"/>
      <c r="P169" s="223">
        <f>O169*H169</f>
        <v>0</v>
      </c>
      <c r="Q169" s="223">
        <v>0.04</v>
      </c>
      <c r="R169" s="223">
        <f>Q169*H169</f>
        <v>0.4</v>
      </c>
      <c r="S169" s="223">
        <v>0</v>
      </c>
      <c r="T169" s="224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25" t="s">
        <v>235</v>
      </c>
      <c r="AT169" s="225" t="s">
        <v>286</v>
      </c>
      <c r="AU169" s="225" t="s">
        <v>84</v>
      </c>
      <c r="AY169" s="18" t="s">
        <v>171</v>
      </c>
      <c r="BE169" s="226">
        <f>IF(N169="základní",J169,0)</f>
        <v>0</v>
      </c>
      <c r="BF169" s="226">
        <f>IF(N169="snížená",J169,0)</f>
        <v>0</v>
      </c>
      <c r="BG169" s="226">
        <f>IF(N169="zákl. přenesená",J169,0)</f>
        <v>0</v>
      </c>
      <c r="BH169" s="226">
        <f>IF(N169="sníž. přenesená",J169,0)</f>
        <v>0</v>
      </c>
      <c r="BI169" s="226">
        <f>IF(N169="nulová",J169,0)</f>
        <v>0</v>
      </c>
      <c r="BJ169" s="18" t="s">
        <v>22</v>
      </c>
      <c r="BK169" s="226">
        <f>ROUND(I169*H169,2)</f>
        <v>0</v>
      </c>
      <c r="BL169" s="18" t="s">
        <v>178</v>
      </c>
      <c r="BM169" s="225" t="s">
        <v>1044</v>
      </c>
    </row>
    <row r="170" spans="1:47" s="2" customFormat="1" ht="12">
      <c r="A170" s="39"/>
      <c r="B170" s="40"/>
      <c r="C170" s="41"/>
      <c r="D170" s="227" t="s">
        <v>180</v>
      </c>
      <c r="E170" s="41"/>
      <c r="F170" s="228" t="s">
        <v>1462</v>
      </c>
      <c r="G170" s="41"/>
      <c r="H170" s="41"/>
      <c r="I170" s="229"/>
      <c r="J170" s="41"/>
      <c r="K170" s="41"/>
      <c r="L170" s="45"/>
      <c r="M170" s="230"/>
      <c r="N170" s="231"/>
      <c r="O170" s="85"/>
      <c r="P170" s="85"/>
      <c r="Q170" s="85"/>
      <c r="R170" s="85"/>
      <c r="S170" s="85"/>
      <c r="T170" s="86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T170" s="18" t="s">
        <v>180</v>
      </c>
      <c r="AU170" s="18" t="s">
        <v>84</v>
      </c>
    </row>
    <row r="171" spans="1:65" s="2" customFormat="1" ht="33" customHeight="1">
      <c r="A171" s="39"/>
      <c r="B171" s="40"/>
      <c r="C171" s="214" t="s">
        <v>8</v>
      </c>
      <c r="D171" s="214" t="s">
        <v>173</v>
      </c>
      <c r="E171" s="215" t="s">
        <v>1045</v>
      </c>
      <c r="F171" s="216" t="s">
        <v>1046</v>
      </c>
      <c r="G171" s="217" t="s">
        <v>230</v>
      </c>
      <c r="H171" s="218">
        <v>1.146</v>
      </c>
      <c r="I171" s="219"/>
      <c r="J171" s="220">
        <f>ROUND(I171*H171,2)</f>
        <v>0</v>
      </c>
      <c r="K171" s="216" t="s">
        <v>177</v>
      </c>
      <c r="L171" s="45"/>
      <c r="M171" s="221" t="s">
        <v>20</v>
      </c>
      <c r="N171" s="222" t="s">
        <v>47</v>
      </c>
      <c r="O171" s="85"/>
      <c r="P171" s="223">
        <f>O171*H171</f>
        <v>0</v>
      </c>
      <c r="Q171" s="223">
        <v>0</v>
      </c>
      <c r="R171" s="223">
        <f>Q171*H171</f>
        <v>0</v>
      </c>
      <c r="S171" s="223">
        <v>0</v>
      </c>
      <c r="T171" s="224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25" t="s">
        <v>178</v>
      </c>
      <c r="AT171" s="225" t="s">
        <v>173</v>
      </c>
      <c r="AU171" s="225" t="s">
        <v>84</v>
      </c>
      <c r="AY171" s="18" t="s">
        <v>171</v>
      </c>
      <c r="BE171" s="226">
        <f>IF(N171="základní",J171,0)</f>
        <v>0</v>
      </c>
      <c r="BF171" s="226">
        <f>IF(N171="snížená",J171,0)</f>
        <v>0</v>
      </c>
      <c r="BG171" s="226">
        <f>IF(N171="zákl. přenesená",J171,0)</f>
        <v>0</v>
      </c>
      <c r="BH171" s="226">
        <f>IF(N171="sníž. přenesená",J171,0)</f>
        <v>0</v>
      </c>
      <c r="BI171" s="226">
        <f>IF(N171="nulová",J171,0)</f>
        <v>0</v>
      </c>
      <c r="BJ171" s="18" t="s">
        <v>22</v>
      </c>
      <c r="BK171" s="226">
        <f>ROUND(I171*H171,2)</f>
        <v>0</v>
      </c>
      <c r="BL171" s="18" t="s">
        <v>178</v>
      </c>
      <c r="BM171" s="225" t="s">
        <v>1047</v>
      </c>
    </row>
    <row r="172" spans="1:47" s="2" customFormat="1" ht="12">
      <c r="A172" s="39"/>
      <c r="B172" s="40"/>
      <c r="C172" s="41"/>
      <c r="D172" s="227" t="s">
        <v>180</v>
      </c>
      <c r="E172" s="41"/>
      <c r="F172" s="228" t="s">
        <v>1048</v>
      </c>
      <c r="G172" s="41"/>
      <c r="H172" s="41"/>
      <c r="I172" s="229"/>
      <c r="J172" s="41"/>
      <c r="K172" s="41"/>
      <c r="L172" s="45"/>
      <c r="M172" s="230"/>
      <c r="N172" s="231"/>
      <c r="O172" s="85"/>
      <c r="P172" s="85"/>
      <c r="Q172" s="85"/>
      <c r="R172" s="85"/>
      <c r="S172" s="85"/>
      <c r="T172" s="86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T172" s="18" t="s">
        <v>180</v>
      </c>
      <c r="AU172" s="18" t="s">
        <v>84</v>
      </c>
    </row>
    <row r="173" spans="1:47" s="2" customFormat="1" ht="12">
      <c r="A173" s="39"/>
      <c r="B173" s="40"/>
      <c r="C173" s="41"/>
      <c r="D173" s="232" t="s">
        <v>182</v>
      </c>
      <c r="E173" s="41"/>
      <c r="F173" s="233" t="s">
        <v>1049</v>
      </c>
      <c r="G173" s="41"/>
      <c r="H173" s="41"/>
      <c r="I173" s="229"/>
      <c r="J173" s="41"/>
      <c r="K173" s="41"/>
      <c r="L173" s="45"/>
      <c r="M173" s="230"/>
      <c r="N173" s="231"/>
      <c r="O173" s="85"/>
      <c r="P173" s="85"/>
      <c r="Q173" s="85"/>
      <c r="R173" s="85"/>
      <c r="S173" s="85"/>
      <c r="T173" s="86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T173" s="18" t="s">
        <v>182</v>
      </c>
      <c r="AU173" s="18" t="s">
        <v>84</v>
      </c>
    </row>
    <row r="174" spans="1:51" s="13" customFormat="1" ht="12">
      <c r="A174" s="13"/>
      <c r="B174" s="234"/>
      <c r="C174" s="235"/>
      <c r="D174" s="227" t="s">
        <v>184</v>
      </c>
      <c r="E174" s="236" t="s">
        <v>20</v>
      </c>
      <c r="F174" s="237" t="s">
        <v>1022</v>
      </c>
      <c r="G174" s="235"/>
      <c r="H174" s="236" t="s">
        <v>20</v>
      </c>
      <c r="I174" s="238"/>
      <c r="J174" s="235"/>
      <c r="K174" s="235"/>
      <c r="L174" s="239"/>
      <c r="M174" s="240"/>
      <c r="N174" s="241"/>
      <c r="O174" s="241"/>
      <c r="P174" s="241"/>
      <c r="Q174" s="241"/>
      <c r="R174" s="241"/>
      <c r="S174" s="241"/>
      <c r="T174" s="242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3" t="s">
        <v>184</v>
      </c>
      <c r="AU174" s="243" t="s">
        <v>84</v>
      </c>
      <c r="AV174" s="13" t="s">
        <v>22</v>
      </c>
      <c r="AW174" s="13" t="s">
        <v>37</v>
      </c>
      <c r="AX174" s="13" t="s">
        <v>76</v>
      </c>
      <c r="AY174" s="243" t="s">
        <v>171</v>
      </c>
    </row>
    <row r="175" spans="1:51" s="13" customFormat="1" ht="12">
      <c r="A175" s="13"/>
      <c r="B175" s="234"/>
      <c r="C175" s="235"/>
      <c r="D175" s="227" t="s">
        <v>184</v>
      </c>
      <c r="E175" s="236" t="s">
        <v>20</v>
      </c>
      <c r="F175" s="237" t="s">
        <v>1050</v>
      </c>
      <c r="G175" s="235"/>
      <c r="H175" s="236" t="s">
        <v>20</v>
      </c>
      <c r="I175" s="238"/>
      <c r="J175" s="235"/>
      <c r="K175" s="235"/>
      <c r="L175" s="239"/>
      <c r="M175" s="240"/>
      <c r="N175" s="241"/>
      <c r="O175" s="241"/>
      <c r="P175" s="241"/>
      <c r="Q175" s="241"/>
      <c r="R175" s="241"/>
      <c r="S175" s="241"/>
      <c r="T175" s="242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3" t="s">
        <v>184</v>
      </c>
      <c r="AU175" s="243" t="s">
        <v>84</v>
      </c>
      <c r="AV175" s="13" t="s">
        <v>22</v>
      </c>
      <c r="AW175" s="13" t="s">
        <v>37</v>
      </c>
      <c r="AX175" s="13" t="s">
        <v>76</v>
      </c>
      <c r="AY175" s="243" t="s">
        <v>171</v>
      </c>
    </row>
    <row r="176" spans="1:51" s="14" customFormat="1" ht="12">
      <c r="A176" s="14"/>
      <c r="B176" s="244"/>
      <c r="C176" s="245"/>
      <c r="D176" s="227" t="s">
        <v>184</v>
      </c>
      <c r="E176" s="246" t="s">
        <v>20</v>
      </c>
      <c r="F176" s="247" t="s">
        <v>1463</v>
      </c>
      <c r="G176" s="245"/>
      <c r="H176" s="248">
        <v>1.146</v>
      </c>
      <c r="I176" s="249"/>
      <c r="J176" s="245"/>
      <c r="K176" s="245"/>
      <c r="L176" s="250"/>
      <c r="M176" s="251"/>
      <c r="N176" s="252"/>
      <c r="O176" s="252"/>
      <c r="P176" s="252"/>
      <c r="Q176" s="252"/>
      <c r="R176" s="252"/>
      <c r="S176" s="252"/>
      <c r="T176" s="253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54" t="s">
        <v>184</v>
      </c>
      <c r="AU176" s="254" t="s">
        <v>84</v>
      </c>
      <c r="AV176" s="14" t="s">
        <v>84</v>
      </c>
      <c r="AW176" s="14" t="s">
        <v>37</v>
      </c>
      <c r="AX176" s="14" t="s">
        <v>76</v>
      </c>
      <c r="AY176" s="254" t="s">
        <v>171</v>
      </c>
    </row>
    <row r="177" spans="1:65" s="2" customFormat="1" ht="33" customHeight="1">
      <c r="A177" s="39"/>
      <c r="B177" s="40"/>
      <c r="C177" s="214" t="s">
        <v>298</v>
      </c>
      <c r="D177" s="214" t="s">
        <v>173</v>
      </c>
      <c r="E177" s="215" t="s">
        <v>1052</v>
      </c>
      <c r="F177" s="216" t="s">
        <v>1053</v>
      </c>
      <c r="G177" s="217" t="s">
        <v>230</v>
      </c>
      <c r="H177" s="218">
        <v>3.152</v>
      </c>
      <c r="I177" s="219"/>
      <c r="J177" s="220">
        <f>ROUND(I177*H177,2)</f>
        <v>0</v>
      </c>
      <c r="K177" s="216" t="s">
        <v>177</v>
      </c>
      <c r="L177" s="45"/>
      <c r="M177" s="221" t="s">
        <v>20</v>
      </c>
      <c r="N177" s="222" t="s">
        <v>47</v>
      </c>
      <c r="O177" s="85"/>
      <c r="P177" s="223">
        <f>O177*H177</f>
        <v>0</v>
      </c>
      <c r="Q177" s="223">
        <v>0</v>
      </c>
      <c r="R177" s="223">
        <f>Q177*H177</f>
        <v>0</v>
      </c>
      <c r="S177" s="223">
        <v>0</v>
      </c>
      <c r="T177" s="224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25" t="s">
        <v>178</v>
      </c>
      <c r="AT177" s="225" t="s">
        <v>173</v>
      </c>
      <c r="AU177" s="225" t="s">
        <v>84</v>
      </c>
      <c r="AY177" s="18" t="s">
        <v>171</v>
      </c>
      <c r="BE177" s="226">
        <f>IF(N177="základní",J177,0)</f>
        <v>0</v>
      </c>
      <c r="BF177" s="226">
        <f>IF(N177="snížená",J177,0)</f>
        <v>0</v>
      </c>
      <c r="BG177" s="226">
        <f>IF(N177="zákl. přenesená",J177,0)</f>
        <v>0</v>
      </c>
      <c r="BH177" s="226">
        <f>IF(N177="sníž. přenesená",J177,0)</f>
        <v>0</v>
      </c>
      <c r="BI177" s="226">
        <f>IF(N177="nulová",J177,0)</f>
        <v>0</v>
      </c>
      <c r="BJ177" s="18" t="s">
        <v>22</v>
      </c>
      <c r="BK177" s="226">
        <f>ROUND(I177*H177,2)</f>
        <v>0</v>
      </c>
      <c r="BL177" s="18" t="s">
        <v>178</v>
      </c>
      <c r="BM177" s="225" t="s">
        <v>1054</v>
      </c>
    </row>
    <row r="178" spans="1:47" s="2" customFormat="1" ht="12">
      <c r="A178" s="39"/>
      <c r="B178" s="40"/>
      <c r="C178" s="41"/>
      <c r="D178" s="227" t="s">
        <v>180</v>
      </c>
      <c r="E178" s="41"/>
      <c r="F178" s="228" t="s">
        <v>1055</v>
      </c>
      <c r="G178" s="41"/>
      <c r="H178" s="41"/>
      <c r="I178" s="229"/>
      <c r="J178" s="41"/>
      <c r="K178" s="41"/>
      <c r="L178" s="45"/>
      <c r="M178" s="230"/>
      <c r="N178" s="231"/>
      <c r="O178" s="85"/>
      <c r="P178" s="85"/>
      <c r="Q178" s="85"/>
      <c r="R178" s="85"/>
      <c r="S178" s="85"/>
      <c r="T178" s="86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T178" s="18" t="s">
        <v>180</v>
      </c>
      <c r="AU178" s="18" t="s">
        <v>84</v>
      </c>
    </row>
    <row r="179" spans="1:47" s="2" customFormat="1" ht="12">
      <c r="A179" s="39"/>
      <c r="B179" s="40"/>
      <c r="C179" s="41"/>
      <c r="D179" s="232" t="s">
        <v>182</v>
      </c>
      <c r="E179" s="41"/>
      <c r="F179" s="233" t="s">
        <v>1056</v>
      </c>
      <c r="G179" s="41"/>
      <c r="H179" s="41"/>
      <c r="I179" s="229"/>
      <c r="J179" s="41"/>
      <c r="K179" s="41"/>
      <c r="L179" s="45"/>
      <c r="M179" s="230"/>
      <c r="N179" s="231"/>
      <c r="O179" s="85"/>
      <c r="P179" s="85"/>
      <c r="Q179" s="85"/>
      <c r="R179" s="85"/>
      <c r="S179" s="85"/>
      <c r="T179" s="86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T179" s="18" t="s">
        <v>182</v>
      </c>
      <c r="AU179" s="18" t="s">
        <v>84</v>
      </c>
    </row>
    <row r="180" spans="1:51" s="13" customFormat="1" ht="12">
      <c r="A180" s="13"/>
      <c r="B180" s="234"/>
      <c r="C180" s="235"/>
      <c r="D180" s="227" t="s">
        <v>184</v>
      </c>
      <c r="E180" s="236" t="s">
        <v>20</v>
      </c>
      <c r="F180" s="237" t="s">
        <v>1022</v>
      </c>
      <c r="G180" s="235"/>
      <c r="H180" s="236" t="s">
        <v>20</v>
      </c>
      <c r="I180" s="238"/>
      <c r="J180" s="235"/>
      <c r="K180" s="235"/>
      <c r="L180" s="239"/>
      <c r="M180" s="240"/>
      <c r="N180" s="241"/>
      <c r="O180" s="241"/>
      <c r="P180" s="241"/>
      <c r="Q180" s="241"/>
      <c r="R180" s="241"/>
      <c r="S180" s="241"/>
      <c r="T180" s="242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3" t="s">
        <v>184</v>
      </c>
      <c r="AU180" s="243" t="s">
        <v>84</v>
      </c>
      <c r="AV180" s="13" t="s">
        <v>22</v>
      </c>
      <c r="AW180" s="13" t="s">
        <v>37</v>
      </c>
      <c r="AX180" s="13" t="s">
        <v>76</v>
      </c>
      <c r="AY180" s="243" t="s">
        <v>171</v>
      </c>
    </row>
    <row r="181" spans="1:51" s="13" customFormat="1" ht="12">
      <c r="A181" s="13"/>
      <c r="B181" s="234"/>
      <c r="C181" s="235"/>
      <c r="D181" s="227" t="s">
        <v>184</v>
      </c>
      <c r="E181" s="236" t="s">
        <v>20</v>
      </c>
      <c r="F181" s="237" t="s">
        <v>1057</v>
      </c>
      <c r="G181" s="235"/>
      <c r="H181" s="236" t="s">
        <v>20</v>
      </c>
      <c r="I181" s="238"/>
      <c r="J181" s="235"/>
      <c r="K181" s="235"/>
      <c r="L181" s="239"/>
      <c r="M181" s="240"/>
      <c r="N181" s="241"/>
      <c r="O181" s="241"/>
      <c r="P181" s="241"/>
      <c r="Q181" s="241"/>
      <c r="R181" s="241"/>
      <c r="S181" s="241"/>
      <c r="T181" s="242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3" t="s">
        <v>184</v>
      </c>
      <c r="AU181" s="243" t="s">
        <v>84</v>
      </c>
      <c r="AV181" s="13" t="s">
        <v>22</v>
      </c>
      <c r="AW181" s="13" t="s">
        <v>37</v>
      </c>
      <c r="AX181" s="13" t="s">
        <v>76</v>
      </c>
      <c r="AY181" s="243" t="s">
        <v>171</v>
      </c>
    </row>
    <row r="182" spans="1:51" s="14" customFormat="1" ht="12">
      <c r="A182" s="14"/>
      <c r="B182" s="244"/>
      <c r="C182" s="245"/>
      <c r="D182" s="227" t="s">
        <v>184</v>
      </c>
      <c r="E182" s="246" t="s">
        <v>20</v>
      </c>
      <c r="F182" s="247" t="s">
        <v>1464</v>
      </c>
      <c r="G182" s="245"/>
      <c r="H182" s="248">
        <v>3.152</v>
      </c>
      <c r="I182" s="249"/>
      <c r="J182" s="245"/>
      <c r="K182" s="245"/>
      <c r="L182" s="250"/>
      <c r="M182" s="251"/>
      <c r="N182" s="252"/>
      <c r="O182" s="252"/>
      <c r="P182" s="252"/>
      <c r="Q182" s="252"/>
      <c r="R182" s="252"/>
      <c r="S182" s="252"/>
      <c r="T182" s="253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54" t="s">
        <v>184</v>
      </c>
      <c r="AU182" s="254" t="s">
        <v>84</v>
      </c>
      <c r="AV182" s="14" t="s">
        <v>84</v>
      </c>
      <c r="AW182" s="14" t="s">
        <v>37</v>
      </c>
      <c r="AX182" s="14" t="s">
        <v>76</v>
      </c>
      <c r="AY182" s="254" t="s">
        <v>171</v>
      </c>
    </row>
    <row r="183" spans="1:65" s="2" customFormat="1" ht="24.15" customHeight="1">
      <c r="A183" s="39"/>
      <c r="B183" s="40"/>
      <c r="C183" s="214" t="s">
        <v>308</v>
      </c>
      <c r="D183" s="214" t="s">
        <v>173</v>
      </c>
      <c r="E183" s="215" t="s">
        <v>1059</v>
      </c>
      <c r="F183" s="216" t="s">
        <v>1060</v>
      </c>
      <c r="G183" s="217" t="s">
        <v>230</v>
      </c>
      <c r="H183" s="218">
        <v>1.285</v>
      </c>
      <c r="I183" s="219"/>
      <c r="J183" s="220">
        <f>ROUND(I183*H183,2)</f>
        <v>0</v>
      </c>
      <c r="K183" s="216" t="s">
        <v>177</v>
      </c>
      <c r="L183" s="45"/>
      <c r="M183" s="221" t="s">
        <v>20</v>
      </c>
      <c r="N183" s="222" t="s">
        <v>47</v>
      </c>
      <c r="O183" s="85"/>
      <c r="P183" s="223">
        <f>O183*H183</f>
        <v>0</v>
      </c>
      <c r="Q183" s="223">
        <v>0</v>
      </c>
      <c r="R183" s="223">
        <f>Q183*H183</f>
        <v>0</v>
      </c>
      <c r="S183" s="223">
        <v>0</v>
      </c>
      <c r="T183" s="224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25" t="s">
        <v>178</v>
      </c>
      <c r="AT183" s="225" t="s">
        <v>173</v>
      </c>
      <c r="AU183" s="225" t="s">
        <v>84</v>
      </c>
      <c r="AY183" s="18" t="s">
        <v>171</v>
      </c>
      <c r="BE183" s="226">
        <f>IF(N183="základní",J183,0)</f>
        <v>0</v>
      </c>
      <c r="BF183" s="226">
        <f>IF(N183="snížená",J183,0)</f>
        <v>0</v>
      </c>
      <c r="BG183" s="226">
        <f>IF(N183="zákl. přenesená",J183,0)</f>
        <v>0</v>
      </c>
      <c r="BH183" s="226">
        <f>IF(N183="sníž. přenesená",J183,0)</f>
        <v>0</v>
      </c>
      <c r="BI183" s="226">
        <f>IF(N183="nulová",J183,0)</f>
        <v>0</v>
      </c>
      <c r="BJ183" s="18" t="s">
        <v>22</v>
      </c>
      <c r="BK183" s="226">
        <f>ROUND(I183*H183,2)</f>
        <v>0</v>
      </c>
      <c r="BL183" s="18" t="s">
        <v>178</v>
      </c>
      <c r="BM183" s="225" t="s">
        <v>1061</v>
      </c>
    </row>
    <row r="184" spans="1:47" s="2" customFormat="1" ht="12">
      <c r="A184" s="39"/>
      <c r="B184" s="40"/>
      <c r="C184" s="41"/>
      <c r="D184" s="227" t="s">
        <v>180</v>
      </c>
      <c r="E184" s="41"/>
      <c r="F184" s="228" t="s">
        <v>1062</v>
      </c>
      <c r="G184" s="41"/>
      <c r="H184" s="41"/>
      <c r="I184" s="229"/>
      <c r="J184" s="41"/>
      <c r="K184" s="41"/>
      <c r="L184" s="45"/>
      <c r="M184" s="230"/>
      <c r="N184" s="231"/>
      <c r="O184" s="85"/>
      <c r="P184" s="85"/>
      <c r="Q184" s="85"/>
      <c r="R184" s="85"/>
      <c r="S184" s="85"/>
      <c r="T184" s="86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T184" s="18" t="s">
        <v>180</v>
      </c>
      <c r="AU184" s="18" t="s">
        <v>84</v>
      </c>
    </row>
    <row r="185" spans="1:47" s="2" customFormat="1" ht="12">
      <c r="A185" s="39"/>
      <c r="B185" s="40"/>
      <c r="C185" s="41"/>
      <c r="D185" s="232" t="s">
        <v>182</v>
      </c>
      <c r="E185" s="41"/>
      <c r="F185" s="233" t="s">
        <v>1063</v>
      </c>
      <c r="G185" s="41"/>
      <c r="H185" s="41"/>
      <c r="I185" s="229"/>
      <c r="J185" s="41"/>
      <c r="K185" s="41"/>
      <c r="L185" s="45"/>
      <c r="M185" s="230"/>
      <c r="N185" s="231"/>
      <c r="O185" s="85"/>
      <c r="P185" s="85"/>
      <c r="Q185" s="85"/>
      <c r="R185" s="85"/>
      <c r="S185" s="85"/>
      <c r="T185" s="86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T185" s="18" t="s">
        <v>182</v>
      </c>
      <c r="AU185" s="18" t="s">
        <v>84</v>
      </c>
    </row>
    <row r="186" spans="1:51" s="13" customFormat="1" ht="12">
      <c r="A186" s="13"/>
      <c r="B186" s="234"/>
      <c r="C186" s="235"/>
      <c r="D186" s="227" t="s">
        <v>184</v>
      </c>
      <c r="E186" s="236" t="s">
        <v>20</v>
      </c>
      <c r="F186" s="237" t="s">
        <v>1022</v>
      </c>
      <c r="G186" s="235"/>
      <c r="H186" s="236" t="s">
        <v>20</v>
      </c>
      <c r="I186" s="238"/>
      <c r="J186" s="235"/>
      <c r="K186" s="235"/>
      <c r="L186" s="239"/>
      <c r="M186" s="240"/>
      <c r="N186" s="241"/>
      <c r="O186" s="241"/>
      <c r="P186" s="241"/>
      <c r="Q186" s="241"/>
      <c r="R186" s="241"/>
      <c r="S186" s="241"/>
      <c r="T186" s="242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3" t="s">
        <v>184</v>
      </c>
      <c r="AU186" s="243" t="s">
        <v>84</v>
      </c>
      <c r="AV186" s="13" t="s">
        <v>22</v>
      </c>
      <c r="AW186" s="13" t="s">
        <v>37</v>
      </c>
      <c r="AX186" s="13" t="s">
        <v>76</v>
      </c>
      <c r="AY186" s="243" t="s">
        <v>171</v>
      </c>
    </row>
    <row r="187" spans="1:51" s="13" customFormat="1" ht="12">
      <c r="A187" s="13"/>
      <c r="B187" s="234"/>
      <c r="C187" s="235"/>
      <c r="D187" s="227" t="s">
        <v>184</v>
      </c>
      <c r="E187" s="236" t="s">
        <v>20</v>
      </c>
      <c r="F187" s="237" t="s">
        <v>1050</v>
      </c>
      <c r="G187" s="235"/>
      <c r="H187" s="236" t="s">
        <v>20</v>
      </c>
      <c r="I187" s="238"/>
      <c r="J187" s="235"/>
      <c r="K187" s="235"/>
      <c r="L187" s="239"/>
      <c r="M187" s="240"/>
      <c r="N187" s="241"/>
      <c r="O187" s="241"/>
      <c r="P187" s="241"/>
      <c r="Q187" s="241"/>
      <c r="R187" s="241"/>
      <c r="S187" s="241"/>
      <c r="T187" s="242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3" t="s">
        <v>184</v>
      </c>
      <c r="AU187" s="243" t="s">
        <v>84</v>
      </c>
      <c r="AV187" s="13" t="s">
        <v>22</v>
      </c>
      <c r="AW187" s="13" t="s">
        <v>37</v>
      </c>
      <c r="AX187" s="13" t="s">
        <v>76</v>
      </c>
      <c r="AY187" s="243" t="s">
        <v>171</v>
      </c>
    </row>
    <row r="188" spans="1:51" s="14" customFormat="1" ht="12">
      <c r="A188" s="14"/>
      <c r="B188" s="244"/>
      <c r="C188" s="245"/>
      <c r="D188" s="227" t="s">
        <v>184</v>
      </c>
      <c r="E188" s="246" t="s">
        <v>20</v>
      </c>
      <c r="F188" s="247" t="s">
        <v>1465</v>
      </c>
      <c r="G188" s="245"/>
      <c r="H188" s="248">
        <v>1.285</v>
      </c>
      <c r="I188" s="249"/>
      <c r="J188" s="245"/>
      <c r="K188" s="245"/>
      <c r="L188" s="250"/>
      <c r="M188" s="251"/>
      <c r="N188" s="252"/>
      <c r="O188" s="252"/>
      <c r="P188" s="252"/>
      <c r="Q188" s="252"/>
      <c r="R188" s="252"/>
      <c r="S188" s="252"/>
      <c r="T188" s="253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54" t="s">
        <v>184</v>
      </c>
      <c r="AU188" s="254" t="s">
        <v>84</v>
      </c>
      <c r="AV188" s="14" t="s">
        <v>84</v>
      </c>
      <c r="AW188" s="14" t="s">
        <v>37</v>
      </c>
      <c r="AX188" s="14" t="s">
        <v>76</v>
      </c>
      <c r="AY188" s="254" t="s">
        <v>171</v>
      </c>
    </row>
    <row r="189" spans="1:65" s="2" customFormat="1" ht="24.15" customHeight="1">
      <c r="A189" s="39"/>
      <c r="B189" s="40"/>
      <c r="C189" s="214" t="s">
        <v>316</v>
      </c>
      <c r="D189" s="214" t="s">
        <v>173</v>
      </c>
      <c r="E189" s="215" t="s">
        <v>1065</v>
      </c>
      <c r="F189" s="216" t="s">
        <v>1066</v>
      </c>
      <c r="G189" s="217" t="s">
        <v>230</v>
      </c>
      <c r="H189" s="218">
        <v>1.885</v>
      </c>
      <c r="I189" s="219"/>
      <c r="J189" s="220">
        <f>ROUND(I189*H189,2)</f>
        <v>0</v>
      </c>
      <c r="K189" s="216" t="s">
        <v>177</v>
      </c>
      <c r="L189" s="45"/>
      <c r="M189" s="221" t="s">
        <v>20</v>
      </c>
      <c r="N189" s="222" t="s">
        <v>47</v>
      </c>
      <c r="O189" s="85"/>
      <c r="P189" s="223">
        <f>O189*H189</f>
        <v>0</v>
      </c>
      <c r="Q189" s="223">
        <v>0</v>
      </c>
      <c r="R189" s="223">
        <f>Q189*H189</f>
        <v>0</v>
      </c>
      <c r="S189" s="223">
        <v>0</v>
      </c>
      <c r="T189" s="224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25" t="s">
        <v>178</v>
      </c>
      <c r="AT189" s="225" t="s">
        <v>173</v>
      </c>
      <c r="AU189" s="225" t="s">
        <v>84</v>
      </c>
      <c r="AY189" s="18" t="s">
        <v>171</v>
      </c>
      <c r="BE189" s="226">
        <f>IF(N189="základní",J189,0)</f>
        <v>0</v>
      </c>
      <c r="BF189" s="226">
        <f>IF(N189="snížená",J189,0)</f>
        <v>0</v>
      </c>
      <c r="BG189" s="226">
        <f>IF(N189="zákl. přenesená",J189,0)</f>
        <v>0</v>
      </c>
      <c r="BH189" s="226">
        <f>IF(N189="sníž. přenesená",J189,0)</f>
        <v>0</v>
      </c>
      <c r="BI189" s="226">
        <f>IF(N189="nulová",J189,0)</f>
        <v>0</v>
      </c>
      <c r="BJ189" s="18" t="s">
        <v>22</v>
      </c>
      <c r="BK189" s="226">
        <f>ROUND(I189*H189,2)</f>
        <v>0</v>
      </c>
      <c r="BL189" s="18" t="s">
        <v>178</v>
      </c>
      <c r="BM189" s="225" t="s">
        <v>1067</v>
      </c>
    </row>
    <row r="190" spans="1:47" s="2" customFormat="1" ht="12">
      <c r="A190" s="39"/>
      <c r="B190" s="40"/>
      <c r="C190" s="41"/>
      <c r="D190" s="227" t="s">
        <v>180</v>
      </c>
      <c r="E190" s="41"/>
      <c r="F190" s="228" t="s">
        <v>1068</v>
      </c>
      <c r="G190" s="41"/>
      <c r="H190" s="41"/>
      <c r="I190" s="229"/>
      <c r="J190" s="41"/>
      <c r="K190" s="41"/>
      <c r="L190" s="45"/>
      <c r="M190" s="230"/>
      <c r="N190" s="231"/>
      <c r="O190" s="85"/>
      <c r="P190" s="85"/>
      <c r="Q190" s="85"/>
      <c r="R190" s="85"/>
      <c r="S190" s="85"/>
      <c r="T190" s="86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T190" s="18" t="s">
        <v>180</v>
      </c>
      <c r="AU190" s="18" t="s">
        <v>84</v>
      </c>
    </row>
    <row r="191" spans="1:47" s="2" customFormat="1" ht="12">
      <c r="A191" s="39"/>
      <c r="B191" s="40"/>
      <c r="C191" s="41"/>
      <c r="D191" s="232" t="s">
        <v>182</v>
      </c>
      <c r="E191" s="41"/>
      <c r="F191" s="233" t="s">
        <v>1069</v>
      </c>
      <c r="G191" s="41"/>
      <c r="H191" s="41"/>
      <c r="I191" s="229"/>
      <c r="J191" s="41"/>
      <c r="K191" s="41"/>
      <c r="L191" s="45"/>
      <c r="M191" s="230"/>
      <c r="N191" s="231"/>
      <c r="O191" s="85"/>
      <c r="P191" s="85"/>
      <c r="Q191" s="85"/>
      <c r="R191" s="85"/>
      <c r="S191" s="85"/>
      <c r="T191" s="86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T191" s="18" t="s">
        <v>182</v>
      </c>
      <c r="AU191" s="18" t="s">
        <v>84</v>
      </c>
    </row>
    <row r="192" spans="1:51" s="13" customFormat="1" ht="12">
      <c r="A192" s="13"/>
      <c r="B192" s="234"/>
      <c r="C192" s="235"/>
      <c r="D192" s="227" t="s">
        <v>184</v>
      </c>
      <c r="E192" s="236" t="s">
        <v>20</v>
      </c>
      <c r="F192" s="237" t="s">
        <v>1022</v>
      </c>
      <c r="G192" s="235"/>
      <c r="H192" s="236" t="s">
        <v>20</v>
      </c>
      <c r="I192" s="238"/>
      <c r="J192" s="235"/>
      <c r="K192" s="235"/>
      <c r="L192" s="239"/>
      <c r="M192" s="240"/>
      <c r="N192" s="241"/>
      <c r="O192" s="241"/>
      <c r="P192" s="241"/>
      <c r="Q192" s="241"/>
      <c r="R192" s="241"/>
      <c r="S192" s="241"/>
      <c r="T192" s="242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3" t="s">
        <v>184</v>
      </c>
      <c r="AU192" s="243" t="s">
        <v>84</v>
      </c>
      <c r="AV192" s="13" t="s">
        <v>22</v>
      </c>
      <c r="AW192" s="13" t="s">
        <v>37</v>
      </c>
      <c r="AX192" s="13" t="s">
        <v>76</v>
      </c>
      <c r="AY192" s="243" t="s">
        <v>171</v>
      </c>
    </row>
    <row r="193" spans="1:51" s="13" customFormat="1" ht="12">
      <c r="A193" s="13"/>
      <c r="B193" s="234"/>
      <c r="C193" s="235"/>
      <c r="D193" s="227" t="s">
        <v>184</v>
      </c>
      <c r="E193" s="236" t="s">
        <v>20</v>
      </c>
      <c r="F193" s="237" t="s">
        <v>1070</v>
      </c>
      <c r="G193" s="235"/>
      <c r="H193" s="236" t="s">
        <v>20</v>
      </c>
      <c r="I193" s="238"/>
      <c r="J193" s="235"/>
      <c r="K193" s="235"/>
      <c r="L193" s="239"/>
      <c r="M193" s="240"/>
      <c r="N193" s="241"/>
      <c r="O193" s="241"/>
      <c r="P193" s="241"/>
      <c r="Q193" s="241"/>
      <c r="R193" s="241"/>
      <c r="S193" s="241"/>
      <c r="T193" s="242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3" t="s">
        <v>184</v>
      </c>
      <c r="AU193" s="243" t="s">
        <v>84</v>
      </c>
      <c r="AV193" s="13" t="s">
        <v>22</v>
      </c>
      <c r="AW193" s="13" t="s">
        <v>37</v>
      </c>
      <c r="AX193" s="13" t="s">
        <v>76</v>
      </c>
      <c r="AY193" s="243" t="s">
        <v>171</v>
      </c>
    </row>
    <row r="194" spans="1:51" s="14" customFormat="1" ht="12">
      <c r="A194" s="14"/>
      <c r="B194" s="244"/>
      <c r="C194" s="245"/>
      <c r="D194" s="227" t="s">
        <v>184</v>
      </c>
      <c r="E194" s="246" t="s">
        <v>20</v>
      </c>
      <c r="F194" s="247" t="s">
        <v>1466</v>
      </c>
      <c r="G194" s="245"/>
      <c r="H194" s="248">
        <v>1.885</v>
      </c>
      <c r="I194" s="249"/>
      <c r="J194" s="245"/>
      <c r="K194" s="245"/>
      <c r="L194" s="250"/>
      <c r="M194" s="251"/>
      <c r="N194" s="252"/>
      <c r="O194" s="252"/>
      <c r="P194" s="252"/>
      <c r="Q194" s="252"/>
      <c r="R194" s="252"/>
      <c r="S194" s="252"/>
      <c r="T194" s="253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54" t="s">
        <v>184</v>
      </c>
      <c r="AU194" s="254" t="s">
        <v>84</v>
      </c>
      <c r="AV194" s="14" t="s">
        <v>84</v>
      </c>
      <c r="AW194" s="14" t="s">
        <v>37</v>
      </c>
      <c r="AX194" s="14" t="s">
        <v>76</v>
      </c>
      <c r="AY194" s="254" t="s">
        <v>171</v>
      </c>
    </row>
    <row r="195" spans="1:65" s="2" customFormat="1" ht="24.15" customHeight="1">
      <c r="A195" s="39"/>
      <c r="B195" s="40"/>
      <c r="C195" s="214" t="s">
        <v>328</v>
      </c>
      <c r="D195" s="214" t="s">
        <v>173</v>
      </c>
      <c r="E195" s="215" t="s">
        <v>1072</v>
      </c>
      <c r="F195" s="216" t="s">
        <v>1073</v>
      </c>
      <c r="G195" s="217" t="s">
        <v>230</v>
      </c>
      <c r="H195" s="218">
        <v>0.446</v>
      </c>
      <c r="I195" s="219"/>
      <c r="J195" s="220">
        <f>ROUND(I195*H195,2)</f>
        <v>0</v>
      </c>
      <c r="K195" s="216" t="s">
        <v>177</v>
      </c>
      <c r="L195" s="45"/>
      <c r="M195" s="221" t="s">
        <v>20</v>
      </c>
      <c r="N195" s="222" t="s">
        <v>47</v>
      </c>
      <c r="O195" s="85"/>
      <c r="P195" s="223">
        <f>O195*H195</f>
        <v>0</v>
      </c>
      <c r="Q195" s="223">
        <v>0</v>
      </c>
      <c r="R195" s="223">
        <f>Q195*H195</f>
        <v>0</v>
      </c>
      <c r="S195" s="223">
        <v>0</v>
      </c>
      <c r="T195" s="224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25" t="s">
        <v>178</v>
      </c>
      <c r="AT195" s="225" t="s">
        <v>173</v>
      </c>
      <c r="AU195" s="225" t="s">
        <v>84</v>
      </c>
      <c r="AY195" s="18" t="s">
        <v>171</v>
      </c>
      <c r="BE195" s="226">
        <f>IF(N195="základní",J195,0)</f>
        <v>0</v>
      </c>
      <c r="BF195" s="226">
        <f>IF(N195="snížená",J195,0)</f>
        <v>0</v>
      </c>
      <c r="BG195" s="226">
        <f>IF(N195="zákl. přenesená",J195,0)</f>
        <v>0</v>
      </c>
      <c r="BH195" s="226">
        <f>IF(N195="sníž. přenesená",J195,0)</f>
        <v>0</v>
      </c>
      <c r="BI195" s="226">
        <f>IF(N195="nulová",J195,0)</f>
        <v>0</v>
      </c>
      <c r="BJ195" s="18" t="s">
        <v>22</v>
      </c>
      <c r="BK195" s="226">
        <f>ROUND(I195*H195,2)</f>
        <v>0</v>
      </c>
      <c r="BL195" s="18" t="s">
        <v>178</v>
      </c>
      <c r="BM195" s="225" t="s">
        <v>1074</v>
      </c>
    </row>
    <row r="196" spans="1:47" s="2" customFormat="1" ht="12">
      <c r="A196" s="39"/>
      <c r="B196" s="40"/>
      <c r="C196" s="41"/>
      <c r="D196" s="227" t="s">
        <v>180</v>
      </c>
      <c r="E196" s="41"/>
      <c r="F196" s="228" t="s">
        <v>1075</v>
      </c>
      <c r="G196" s="41"/>
      <c r="H196" s="41"/>
      <c r="I196" s="229"/>
      <c r="J196" s="41"/>
      <c r="K196" s="41"/>
      <c r="L196" s="45"/>
      <c r="M196" s="230"/>
      <c r="N196" s="231"/>
      <c r="O196" s="85"/>
      <c r="P196" s="85"/>
      <c r="Q196" s="85"/>
      <c r="R196" s="85"/>
      <c r="S196" s="85"/>
      <c r="T196" s="86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T196" s="18" t="s">
        <v>180</v>
      </c>
      <c r="AU196" s="18" t="s">
        <v>84</v>
      </c>
    </row>
    <row r="197" spans="1:47" s="2" customFormat="1" ht="12">
      <c r="A197" s="39"/>
      <c r="B197" s="40"/>
      <c r="C197" s="41"/>
      <c r="D197" s="232" t="s">
        <v>182</v>
      </c>
      <c r="E197" s="41"/>
      <c r="F197" s="233" t="s">
        <v>1076</v>
      </c>
      <c r="G197" s="41"/>
      <c r="H197" s="41"/>
      <c r="I197" s="229"/>
      <c r="J197" s="41"/>
      <c r="K197" s="41"/>
      <c r="L197" s="45"/>
      <c r="M197" s="230"/>
      <c r="N197" s="231"/>
      <c r="O197" s="85"/>
      <c r="P197" s="85"/>
      <c r="Q197" s="85"/>
      <c r="R197" s="85"/>
      <c r="S197" s="85"/>
      <c r="T197" s="86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T197" s="18" t="s">
        <v>182</v>
      </c>
      <c r="AU197" s="18" t="s">
        <v>84</v>
      </c>
    </row>
    <row r="198" spans="1:51" s="13" customFormat="1" ht="12">
      <c r="A198" s="13"/>
      <c r="B198" s="234"/>
      <c r="C198" s="235"/>
      <c r="D198" s="227" t="s">
        <v>184</v>
      </c>
      <c r="E198" s="236" t="s">
        <v>20</v>
      </c>
      <c r="F198" s="237" t="s">
        <v>1022</v>
      </c>
      <c r="G198" s="235"/>
      <c r="H198" s="236" t="s">
        <v>20</v>
      </c>
      <c r="I198" s="238"/>
      <c r="J198" s="235"/>
      <c r="K198" s="235"/>
      <c r="L198" s="239"/>
      <c r="M198" s="240"/>
      <c r="N198" s="241"/>
      <c r="O198" s="241"/>
      <c r="P198" s="241"/>
      <c r="Q198" s="241"/>
      <c r="R198" s="241"/>
      <c r="S198" s="241"/>
      <c r="T198" s="242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3" t="s">
        <v>184</v>
      </c>
      <c r="AU198" s="243" t="s">
        <v>84</v>
      </c>
      <c r="AV198" s="13" t="s">
        <v>22</v>
      </c>
      <c r="AW198" s="13" t="s">
        <v>37</v>
      </c>
      <c r="AX198" s="13" t="s">
        <v>76</v>
      </c>
      <c r="AY198" s="243" t="s">
        <v>171</v>
      </c>
    </row>
    <row r="199" spans="1:51" s="14" customFormat="1" ht="12">
      <c r="A199" s="14"/>
      <c r="B199" s="244"/>
      <c r="C199" s="245"/>
      <c r="D199" s="227" t="s">
        <v>184</v>
      </c>
      <c r="E199" s="246" t="s">
        <v>20</v>
      </c>
      <c r="F199" s="247" t="s">
        <v>1467</v>
      </c>
      <c r="G199" s="245"/>
      <c r="H199" s="248">
        <v>0.446</v>
      </c>
      <c r="I199" s="249"/>
      <c r="J199" s="245"/>
      <c r="K199" s="245"/>
      <c r="L199" s="250"/>
      <c r="M199" s="251"/>
      <c r="N199" s="252"/>
      <c r="O199" s="252"/>
      <c r="P199" s="252"/>
      <c r="Q199" s="252"/>
      <c r="R199" s="252"/>
      <c r="S199" s="252"/>
      <c r="T199" s="253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54" t="s">
        <v>184</v>
      </c>
      <c r="AU199" s="254" t="s">
        <v>84</v>
      </c>
      <c r="AV199" s="14" t="s">
        <v>84</v>
      </c>
      <c r="AW199" s="14" t="s">
        <v>37</v>
      </c>
      <c r="AX199" s="14" t="s">
        <v>76</v>
      </c>
      <c r="AY199" s="254" t="s">
        <v>171</v>
      </c>
    </row>
    <row r="200" spans="1:65" s="2" customFormat="1" ht="33" customHeight="1">
      <c r="A200" s="39"/>
      <c r="B200" s="40"/>
      <c r="C200" s="214" t="s">
        <v>336</v>
      </c>
      <c r="D200" s="214" t="s">
        <v>173</v>
      </c>
      <c r="E200" s="215" t="s">
        <v>1078</v>
      </c>
      <c r="F200" s="216" t="s">
        <v>1079</v>
      </c>
      <c r="G200" s="217" t="s">
        <v>176</v>
      </c>
      <c r="H200" s="218">
        <v>19.1</v>
      </c>
      <c r="I200" s="219"/>
      <c r="J200" s="220">
        <f>ROUND(I200*H200,2)</f>
        <v>0</v>
      </c>
      <c r="K200" s="216" t="s">
        <v>177</v>
      </c>
      <c r="L200" s="45"/>
      <c r="M200" s="221" t="s">
        <v>20</v>
      </c>
      <c r="N200" s="222" t="s">
        <v>47</v>
      </c>
      <c r="O200" s="85"/>
      <c r="P200" s="223">
        <f>O200*H200</f>
        <v>0</v>
      </c>
      <c r="Q200" s="223">
        <v>0.44477888</v>
      </c>
      <c r="R200" s="223">
        <f>Q200*H200</f>
        <v>8.495276608000001</v>
      </c>
      <c r="S200" s="223">
        <v>0</v>
      </c>
      <c r="T200" s="224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25" t="s">
        <v>178</v>
      </c>
      <c r="AT200" s="225" t="s">
        <v>173</v>
      </c>
      <c r="AU200" s="225" t="s">
        <v>84</v>
      </c>
      <c r="AY200" s="18" t="s">
        <v>171</v>
      </c>
      <c r="BE200" s="226">
        <f>IF(N200="základní",J200,0)</f>
        <v>0</v>
      </c>
      <c r="BF200" s="226">
        <f>IF(N200="snížená",J200,0)</f>
        <v>0</v>
      </c>
      <c r="BG200" s="226">
        <f>IF(N200="zákl. přenesená",J200,0)</f>
        <v>0</v>
      </c>
      <c r="BH200" s="226">
        <f>IF(N200="sníž. přenesená",J200,0)</f>
        <v>0</v>
      </c>
      <c r="BI200" s="226">
        <f>IF(N200="nulová",J200,0)</f>
        <v>0</v>
      </c>
      <c r="BJ200" s="18" t="s">
        <v>22</v>
      </c>
      <c r="BK200" s="226">
        <f>ROUND(I200*H200,2)</f>
        <v>0</v>
      </c>
      <c r="BL200" s="18" t="s">
        <v>178</v>
      </c>
      <c r="BM200" s="225" t="s">
        <v>1080</v>
      </c>
    </row>
    <row r="201" spans="1:47" s="2" customFormat="1" ht="12">
      <c r="A201" s="39"/>
      <c r="B201" s="40"/>
      <c r="C201" s="41"/>
      <c r="D201" s="227" t="s">
        <v>180</v>
      </c>
      <c r="E201" s="41"/>
      <c r="F201" s="228" t="s">
        <v>1081</v>
      </c>
      <c r="G201" s="41"/>
      <c r="H201" s="41"/>
      <c r="I201" s="229"/>
      <c r="J201" s="41"/>
      <c r="K201" s="41"/>
      <c r="L201" s="45"/>
      <c r="M201" s="230"/>
      <c r="N201" s="231"/>
      <c r="O201" s="85"/>
      <c r="P201" s="85"/>
      <c r="Q201" s="85"/>
      <c r="R201" s="85"/>
      <c r="S201" s="85"/>
      <c r="T201" s="86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T201" s="18" t="s">
        <v>180</v>
      </c>
      <c r="AU201" s="18" t="s">
        <v>84</v>
      </c>
    </row>
    <row r="202" spans="1:47" s="2" customFormat="1" ht="12">
      <c r="A202" s="39"/>
      <c r="B202" s="40"/>
      <c r="C202" s="41"/>
      <c r="D202" s="232" t="s">
        <v>182</v>
      </c>
      <c r="E202" s="41"/>
      <c r="F202" s="233" t="s">
        <v>1082</v>
      </c>
      <c r="G202" s="41"/>
      <c r="H202" s="41"/>
      <c r="I202" s="229"/>
      <c r="J202" s="41"/>
      <c r="K202" s="41"/>
      <c r="L202" s="45"/>
      <c r="M202" s="230"/>
      <c r="N202" s="231"/>
      <c r="O202" s="85"/>
      <c r="P202" s="85"/>
      <c r="Q202" s="85"/>
      <c r="R202" s="85"/>
      <c r="S202" s="85"/>
      <c r="T202" s="86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T202" s="18" t="s">
        <v>182</v>
      </c>
      <c r="AU202" s="18" t="s">
        <v>84</v>
      </c>
    </row>
    <row r="203" spans="1:47" s="2" customFormat="1" ht="12">
      <c r="A203" s="39"/>
      <c r="B203" s="40"/>
      <c r="C203" s="41"/>
      <c r="D203" s="227" t="s">
        <v>224</v>
      </c>
      <c r="E203" s="41"/>
      <c r="F203" s="255" t="s">
        <v>1083</v>
      </c>
      <c r="G203" s="41"/>
      <c r="H203" s="41"/>
      <c r="I203" s="229"/>
      <c r="J203" s="41"/>
      <c r="K203" s="41"/>
      <c r="L203" s="45"/>
      <c r="M203" s="230"/>
      <c r="N203" s="231"/>
      <c r="O203" s="85"/>
      <c r="P203" s="85"/>
      <c r="Q203" s="85"/>
      <c r="R203" s="85"/>
      <c r="S203" s="85"/>
      <c r="T203" s="86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T203" s="18" t="s">
        <v>224</v>
      </c>
      <c r="AU203" s="18" t="s">
        <v>84</v>
      </c>
    </row>
    <row r="204" spans="1:51" s="13" customFormat="1" ht="12">
      <c r="A204" s="13"/>
      <c r="B204" s="234"/>
      <c r="C204" s="235"/>
      <c r="D204" s="227" t="s">
        <v>184</v>
      </c>
      <c r="E204" s="236" t="s">
        <v>20</v>
      </c>
      <c r="F204" s="237" t="s">
        <v>1022</v>
      </c>
      <c r="G204" s="235"/>
      <c r="H204" s="236" t="s">
        <v>20</v>
      </c>
      <c r="I204" s="238"/>
      <c r="J204" s="235"/>
      <c r="K204" s="235"/>
      <c r="L204" s="239"/>
      <c r="M204" s="240"/>
      <c r="N204" s="241"/>
      <c r="O204" s="241"/>
      <c r="P204" s="241"/>
      <c r="Q204" s="241"/>
      <c r="R204" s="241"/>
      <c r="S204" s="241"/>
      <c r="T204" s="242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3" t="s">
        <v>184</v>
      </c>
      <c r="AU204" s="243" t="s">
        <v>84</v>
      </c>
      <c r="AV204" s="13" t="s">
        <v>22</v>
      </c>
      <c r="AW204" s="13" t="s">
        <v>37</v>
      </c>
      <c r="AX204" s="13" t="s">
        <v>76</v>
      </c>
      <c r="AY204" s="243" t="s">
        <v>171</v>
      </c>
    </row>
    <row r="205" spans="1:51" s="14" customFormat="1" ht="12">
      <c r="A205" s="14"/>
      <c r="B205" s="244"/>
      <c r="C205" s="245"/>
      <c r="D205" s="227" t="s">
        <v>184</v>
      </c>
      <c r="E205" s="246" t="s">
        <v>20</v>
      </c>
      <c r="F205" s="247" t="s">
        <v>1468</v>
      </c>
      <c r="G205" s="245"/>
      <c r="H205" s="248">
        <v>19.1</v>
      </c>
      <c r="I205" s="249"/>
      <c r="J205" s="245"/>
      <c r="K205" s="245"/>
      <c r="L205" s="250"/>
      <c r="M205" s="251"/>
      <c r="N205" s="252"/>
      <c r="O205" s="252"/>
      <c r="P205" s="252"/>
      <c r="Q205" s="252"/>
      <c r="R205" s="252"/>
      <c r="S205" s="252"/>
      <c r="T205" s="253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54" t="s">
        <v>184</v>
      </c>
      <c r="AU205" s="254" t="s">
        <v>84</v>
      </c>
      <c r="AV205" s="14" t="s">
        <v>84</v>
      </c>
      <c r="AW205" s="14" t="s">
        <v>37</v>
      </c>
      <c r="AX205" s="14" t="s">
        <v>76</v>
      </c>
      <c r="AY205" s="254" t="s">
        <v>171</v>
      </c>
    </row>
    <row r="206" spans="1:63" s="12" customFormat="1" ht="22.8" customHeight="1">
      <c r="A206" s="12"/>
      <c r="B206" s="198"/>
      <c r="C206" s="199"/>
      <c r="D206" s="200" t="s">
        <v>75</v>
      </c>
      <c r="E206" s="212" t="s">
        <v>210</v>
      </c>
      <c r="F206" s="212" t="s">
        <v>249</v>
      </c>
      <c r="G206" s="199"/>
      <c r="H206" s="199"/>
      <c r="I206" s="202"/>
      <c r="J206" s="213">
        <f>BK206</f>
        <v>0</v>
      </c>
      <c r="K206" s="199"/>
      <c r="L206" s="204"/>
      <c r="M206" s="205"/>
      <c r="N206" s="206"/>
      <c r="O206" s="206"/>
      <c r="P206" s="207">
        <f>SUM(P207:P220)</f>
        <v>0</v>
      </c>
      <c r="Q206" s="206"/>
      <c r="R206" s="207">
        <f>SUM(R207:R220)</f>
        <v>0</v>
      </c>
      <c r="S206" s="206"/>
      <c r="T206" s="208">
        <f>SUM(T207:T220)</f>
        <v>0</v>
      </c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R206" s="209" t="s">
        <v>22</v>
      </c>
      <c r="AT206" s="210" t="s">
        <v>75</v>
      </c>
      <c r="AU206" s="210" t="s">
        <v>22</v>
      </c>
      <c r="AY206" s="209" t="s">
        <v>171</v>
      </c>
      <c r="BK206" s="211">
        <f>SUM(BK207:BK220)</f>
        <v>0</v>
      </c>
    </row>
    <row r="207" spans="1:65" s="2" customFormat="1" ht="21.75" customHeight="1">
      <c r="A207" s="39"/>
      <c r="B207" s="40"/>
      <c r="C207" s="214" t="s">
        <v>7</v>
      </c>
      <c r="D207" s="214" t="s">
        <v>173</v>
      </c>
      <c r="E207" s="215" t="s">
        <v>1085</v>
      </c>
      <c r="F207" s="216" t="s">
        <v>1086</v>
      </c>
      <c r="G207" s="217" t="s">
        <v>176</v>
      </c>
      <c r="H207" s="218">
        <v>21.735</v>
      </c>
      <c r="I207" s="219"/>
      <c r="J207" s="220">
        <f>ROUND(I207*H207,2)</f>
        <v>0</v>
      </c>
      <c r="K207" s="216" t="s">
        <v>177</v>
      </c>
      <c r="L207" s="45"/>
      <c r="M207" s="221" t="s">
        <v>20</v>
      </c>
      <c r="N207" s="222" t="s">
        <v>47</v>
      </c>
      <c r="O207" s="85"/>
      <c r="P207" s="223">
        <f>O207*H207</f>
        <v>0</v>
      </c>
      <c r="Q207" s="223">
        <v>0</v>
      </c>
      <c r="R207" s="223">
        <f>Q207*H207</f>
        <v>0</v>
      </c>
      <c r="S207" s="223">
        <v>0</v>
      </c>
      <c r="T207" s="224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25" t="s">
        <v>178</v>
      </c>
      <c r="AT207" s="225" t="s">
        <v>173</v>
      </c>
      <c r="AU207" s="225" t="s">
        <v>84</v>
      </c>
      <c r="AY207" s="18" t="s">
        <v>171</v>
      </c>
      <c r="BE207" s="226">
        <f>IF(N207="základní",J207,0)</f>
        <v>0</v>
      </c>
      <c r="BF207" s="226">
        <f>IF(N207="snížená",J207,0)</f>
        <v>0</v>
      </c>
      <c r="BG207" s="226">
        <f>IF(N207="zákl. přenesená",J207,0)</f>
        <v>0</v>
      </c>
      <c r="BH207" s="226">
        <f>IF(N207="sníž. přenesená",J207,0)</f>
        <v>0</v>
      </c>
      <c r="BI207" s="226">
        <f>IF(N207="nulová",J207,0)</f>
        <v>0</v>
      </c>
      <c r="BJ207" s="18" t="s">
        <v>22</v>
      </c>
      <c r="BK207" s="226">
        <f>ROUND(I207*H207,2)</f>
        <v>0</v>
      </c>
      <c r="BL207" s="18" t="s">
        <v>178</v>
      </c>
      <c r="BM207" s="225" t="s">
        <v>1469</v>
      </c>
    </row>
    <row r="208" spans="1:47" s="2" customFormat="1" ht="12">
      <c r="A208" s="39"/>
      <c r="B208" s="40"/>
      <c r="C208" s="41"/>
      <c r="D208" s="227" t="s">
        <v>180</v>
      </c>
      <c r="E208" s="41"/>
      <c r="F208" s="228" t="s">
        <v>1088</v>
      </c>
      <c r="G208" s="41"/>
      <c r="H208" s="41"/>
      <c r="I208" s="229"/>
      <c r="J208" s="41"/>
      <c r="K208" s="41"/>
      <c r="L208" s="45"/>
      <c r="M208" s="230"/>
      <c r="N208" s="231"/>
      <c r="O208" s="85"/>
      <c r="P208" s="85"/>
      <c r="Q208" s="85"/>
      <c r="R208" s="85"/>
      <c r="S208" s="85"/>
      <c r="T208" s="86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T208" s="18" t="s">
        <v>180</v>
      </c>
      <c r="AU208" s="18" t="s">
        <v>84</v>
      </c>
    </row>
    <row r="209" spans="1:47" s="2" customFormat="1" ht="12">
      <c r="A209" s="39"/>
      <c r="B209" s="40"/>
      <c r="C209" s="41"/>
      <c r="D209" s="232" t="s">
        <v>182</v>
      </c>
      <c r="E209" s="41"/>
      <c r="F209" s="233" t="s">
        <v>1089</v>
      </c>
      <c r="G209" s="41"/>
      <c r="H209" s="41"/>
      <c r="I209" s="229"/>
      <c r="J209" s="41"/>
      <c r="K209" s="41"/>
      <c r="L209" s="45"/>
      <c r="M209" s="230"/>
      <c r="N209" s="231"/>
      <c r="O209" s="85"/>
      <c r="P209" s="85"/>
      <c r="Q209" s="85"/>
      <c r="R209" s="85"/>
      <c r="S209" s="85"/>
      <c r="T209" s="86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T209" s="18" t="s">
        <v>182</v>
      </c>
      <c r="AU209" s="18" t="s">
        <v>84</v>
      </c>
    </row>
    <row r="210" spans="1:51" s="13" customFormat="1" ht="12">
      <c r="A210" s="13"/>
      <c r="B210" s="234"/>
      <c r="C210" s="235"/>
      <c r="D210" s="227" t="s">
        <v>184</v>
      </c>
      <c r="E210" s="236" t="s">
        <v>20</v>
      </c>
      <c r="F210" s="237" t="s">
        <v>1090</v>
      </c>
      <c r="G210" s="235"/>
      <c r="H210" s="236" t="s">
        <v>20</v>
      </c>
      <c r="I210" s="238"/>
      <c r="J210" s="235"/>
      <c r="K210" s="235"/>
      <c r="L210" s="239"/>
      <c r="M210" s="240"/>
      <c r="N210" s="241"/>
      <c r="O210" s="241"/>
      <c r="P210" s="241"/>
      <c r="Q210" s="241"/>
      <c r="R210" s="241"/>
      <c r="S210" s="241"/>
      <c r="T210" s="242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3" t="s">
        <v>184</v>
      </c>
      <c r="AU210" s="243" t="s">
        <v>84</v>
      </c>
      <c r="AV210" s="13" t="s">
        <v>22</v>
      </c>
      <c r="AW210" s="13" t="s">
        <v>37</v>
      </c>
      <c r="AX210" s="13" t="s">
        <v>76</v>
      </c>
      <c r="AY210" s="243" t="s">
        <v>171</v>
      </c>
    </row>
    <row r="211" spans="1:51" s="13" customFormat="1" ht="12">
      <c r="A211" s="13"/>
      <c r="B211" s="234"/>
      <c r="C211" s="235"/>
      <c r="D211" s="227" t="s">
        <v>184</v>
      </c>
      <c r="E211" s="236" t="s">
        <v>20</v>
      </c>
      <c r="F211" s="237" t="s">
        <v>1091</v>
      </c>
      <c r="G211" s="235"/>
      <c r="H211" s="236" t="s">
        <v>20</v>
      </c>
      <c r="I211" s="238"/>
      <c r="J211" s="235"/>
      <c r="K211" s="235"/>
      <c r="L211" s="239"/>
      <c r="M211" s="240"/>
      <c r="N211" s="241"/>
      <c r="O211" s="241"/>
      <c r="P211" s="241"/>
      <c r="Q211" s="241"/>
      <c r="R211" s="241"/>
      <c r="S211" s="241"/>
      <c r="T211" s="242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43" t="s">
        <v>184</v>
      </c>
      <c r="AU211" s="243" t="s">
        <v>84</v>
      </c>
      <c r="AV211" s="13" t="s">
        <v>22</v>
      </c>
      <c r="AW211" s="13" t="s">
        <v>37</v>
      </c>
      <c r="AX211" s="13" t="s">
        <v>76</v>
      </c>
      <c r="AY211" s="243" t="s">
        <v>171</v>
      </c>
    </row>
    <row r="212" spans="1:51" s="13" customFormat="1" ht="12">
      <c r="A212" s="13"/>
      <c r="B212" s="234"/>
      <c r="C212" s="235"/>
      <c r="D212" s="227" t="s">
        <v>184</v>
      </c>
      <c r="E212" s="236" t="s">
        <v>20</v>
      </c>
      <c r="F212" s="237" t="s">
        <v>1092</v>
      </c>
      <c r="G212" s="235"/>
      <c r="H212" s="236" t="s">
        <v>20</v>
      </c>
      <c r="I212" s="238"/>
      <c r="J212" s="235"/>
      <c r="K212" s="235"/>
      <c r="L212" s="239"/>
      <c r="M212" s="240"/>
      <c r="N212" s="241"/>
      <c r="O212" s="241"/>
      <c r="P212" s="241"/>
      <c r="Q212" s="241"/>
      <c r="R212" s="241"/>
      <c r="S212" s="241"/>
      <c r="T212" s="242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43" t="s">
        <v>184</v>
      </c>
      <c r="AU212" s="243" t="s">
        <v>84</v>
      </c>
      <c r="AV212" s="13" t="s">
        <v>22</v>
      </c>
      <c r="AW212" s="13" t="s">
        <v>37</v>
      </c>
      <c r="AX212" s="13" t="s">
        <v>76</v>
      </c>
      <c r="AY212" s="243" t="s">
        <v>171</v>
      </c>
    </row>
    <row r="213" spans="1:51" s="14" customFormat="1" ht="12">
      <c r="A213" s="14"/>
      <c r="B213" s="244"/>
      <c r="C213" s="245"/>
      <c r="D213" s="227" t="s">
        <v>184</v>
      </c>
      <c r="E213" s="246" t="s">
        <v>20</v>
      </c>
      <c r="F213" s="247" t="s">
        <v>1470</v>
      </c>
      <c r="G213" s="245"/>
      <c r="H213" s="248">
        <v>21.735</v>
      </c>
      <c r="I213" s="249"/>
      <c r="J213" s="245"/>
      <c r="K213" s="245"/>
      <c r="L213" s="250"/>
      <c r="M213" s="251"/>
      <c r="N213" s="252"/>
      <c r="O213" s="252"/>
      <c r="P213" s="252"/>
      <c r="Q213" s="252"/>
      <c r="R213" s="252"/>
      <c r="S213" s="252"/>
      <c r="T213" s="253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54" t="s">
        <v>184</v>
      </c>
      <c r="AU213" s="254" t="s">
        <v>84</v>
      </c>
      <c r="AV213" s="14" t="s">
        <v>84</v>
      </c>
      <c r="AW213" s="14" t="s">
        <v>37</v>
      </c>
      <c r="AX213" s="14" t="s">
        <v>76</v>
      </c>
      <c r="AY213" s="254" t="s">
        <v>171</v>
      </c>
    </row>
    <row r="214" spans="1:65" s="2" customFormat="1" ht="24.15" customHeight="1">
      <c r="A214" s="39"/>
      <c r="B214" s="40"/>
      <c r="C214" s="214" t="s">
        <v>350</v>
      </c>
      <c r="D214" s="214" t="s">
        <v>173</v>
      </c>
      <c r="E214" s="215" t="s">
        <v>1094</v>
      </c>
      <c r="F214" s="216" t="s">
        <v>1095</v>
      </c>
      <c r="G214" s="217" t="s">
        <v>176</v>
      </c>
      <c r="H214" s="218">
        <v>20.79</v>
      </c>
      <c r="I214" s="219"/>
      <c r="J214" s="220">
        <f>ROUND(I214*H214,2)</f>
        <v>0</v>
      </c>
      <c r="K214" s="216" t="s">
        <v>177</v>
      </c>
      <c r="L214" s="45"/>
      <c r="M214" s="221" t="s">
        <v>20</v>
      </c>
      <c r="N214" s="222" t="s">
        <v>47</v>
      </c>
      <c r="O214" s="85"/>
      <c r="P214" s="223">
        <f>O214*H214</f>
        <v>0</v>
      </c>
      <c r="Q214" s="223">
        <v>0</v>
      </c>
      <c r="R214" s="223">
        <f>Q214*H214</f>
        <v>0</v>
      </c>
      <c r="S214" s="223">
        <v>0</v>
      </c>
      <c r="T214" s="224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25" t="s">
        <v>178</v>
      </c>
      <c r="AT214" s="225" t="s">
        <v>173</v>
      </c>
      <c r="AU214" s="225" t="s">
        <v>84</v>
      </c>
      <c r="AY214" s="18" t="s">
        <v>171</v>
      </c>
      <c r="BE214" s="226">
        <f>IF(N214="základní",J214,0)</f>
        <v>0</v>
      </c>
      <c r="BF214" s="226">
        <f>IF(N214="snížená",J214,0)</f>
        <v>0</v>
      </c>
      <c r="BG214" s="226">
        <f>IF(N214="zákl. přenesená",J214,0)</f>
        <v>0</v>
      </c>
      <c r="BH214" s="226">
        <f>IF(N214="sníž. přenesená",J214,0)</f>
        <v>0</v>
      </c>
      <c r="BI214" s="226">
        <f>IF(N214="nulová",J214,0)</f>
        <v>0</v>
      </c>
      <c r="BJ214" s="18" t="s">
        <v>22</v>
      </c>
      <c r="BK214" s="226">
        <f>ROUND(I214*H214,2)</f>
        <v>0</v>
      </c>
      <c r="BL214" s="18" t="s">
        <v>178</v>
      </c>
      <c r="BM214" s="225" t="s">
        <v>1471</v>
      </c>
    </row>
    <row r="215" spans="1:47" s="2" customFormat="1" ht="12">
      <c r="A215" s="39"/>
      <c r="B215" s="40"/>
      <c r="C215" s="41"/>
      <c r="D215" s="227" t="s">
        <v>180</v>
      </c>
      <c r="E215" s="41"/>
      <c r="F215" s="228" t="s">
        <v>1097</v>
      </c>
      <c r="G215" s="41"/>
      <c r="H215" s="41"/>
      <c r="I215" s="229"/>
      <c r="J215" s="41"/>
      <c r="K215" s="41"/>
      <c r="L215" s="45"/>
      <c r="M215" s="230"/>
      <c r="N215" s="231"/>
      <c r="O215" s="85"/>
      <c r="P215" s="85"/>
      <c r="Q215" s="85"/>
      <c r="R215" s="85"/>
      <c r="S215" s="85"/>
      <c r="T215" s="86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T215" s="18" t="s">
        <v>180</v>
      </c>
      <c r="AU215" s="18" t="s">
        <v>84</v>
      </c>
    </row>
    <row r="216" spans="1:47" s="2" customFormat="1" ht="12">
      <c r="A216" s="39"/>
      <c r="B216" s="40"/>
      <c r="C216" s="41"/>
      <c r="D216" s="232" t="s">
        <v>182</v>
      </c>
      <c r="E216" s="41"/>
      <c r="F216" s="233" t="s">
        <v>1098</v>
      </c>
      <c r="G216" s="41"/>
      <c r="H216" s="41"/>
      <c r="I216" s="229"/>
      <c r="J216" s="41"/>
      <c r="K216" s="41"/>
      <c r="L216" s="45"/>
      <c r="M216" s="230"/>
      <c r="N216" s="231"/>
      <c r="O216" s="85"/>
      <c r="P216" s="85"/>
      <c r="Q216" s="85"/>
      <c r="R216" s="85"/>
      <c r="S216" s="85"/>
      <c r="T216" s="86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T216" s="18" t="s">
        <v>182</v>
      </c>
      <c r="AU216" s="18" t="s">
        <v>84</v>
      </c>
    </row>
    <row r="217" spans="1:51" s="13" customFormat="1" ht="12">
      <c r="A217" s="13"/>
      <c r="B217" s="234"/>
      <c r="C217" s="235"/>
      <c r="D217" s="227" t="s">
        <v>184</v>
      </c>
      <c r="E217" s="236" t="s">
        <v>20</v>
      </c>
      <c r="F217" s="237" t="s">
        <v>1090</v>
      </c>
      <c r="G217" s="235"/>
      <c r="H217" s="236" t="s">
        <v>20</v>
      </c>
      <c r="I217" s="238"/>
      <c r="J217" s="235"/>
      <c r="K217" s="235"/>
      <c r="L217" s="239"/>
      <c r="M217" s="240"/>
      <c r="N217" s="241"/>
      <c r="O217" s="241"/>
      <c r="P217" s="241"/>
      <c r="Q217" s="241"/>
      <c r="R217" s="241"/>
      <c r="S217" s="241"/>
      <c r="T217" s="242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43" t="s">
        <v>184</v>
      </c>
      <c r="AU217" s="243" t="s">
        <v>84</v>
      </c>
      <c r="AV217" s="13" t="s">
        <v>22</v>
      </c>
      <c r="AW217" s="13" t="s">
        <v>37</v>
      </c>
      <c r="AX217" s="13" t="s">
        <v>76</v>
      </c>
      <c r="AY217" s="243" t="s">
        <v>171</v>
      </c>
    </row>
    <row r="218" spans="1:51" s="13" customFormat="1" ht="12">
      <c r="A218" s="13"/>
      <c r="B218" s="234"/>
      <c r="C218" s="235"/>
      <c r="D218" s="227" t="s">
        <v>184</v>
      </c>
      <c r="E218" s="236" t="s">
        <v>20</v>
      </c>
      <c r="F218" s="237" t="s">
        <v>1099</v>
      </c>
      <c r="G218" s="235"/>
      <c r="H218" s="236" t="s">
        <v>20</v>
      </c>
      <c r="I218" s="238"/>
      <c r="J218" s="235"/>
      <c r="K218" s="235"/>
      <c r="L218" s="239"/>
      <c r="M218" s="240"/>
      <c r="N218" s="241"/>
      <c r="O218" s="241"/>
      <c r="P218" s="241"/>
      <c r="Q218" s="241"/>
      <c r="R218" s="241"/>
      <c r="S218" s="241"/>
      <c r="T218" s="242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43" t="s">
        <v>184</v>
      </c>
      <c r="AU218" s="243" t="s">
        <v>84</v>
      </c>
      <c r="AV218" s="13" t="s">
        <v>22</v>
      </c>
      <c r="AW218" s="13" t="s">
        <v>37</v>
      </c>
      <c r="AX218" s="13" t="s">
        <v>76</v>
      </c>
      <c r="AY218" s="243" t="s">
        <v>171</v>
      </c>
    </row>
    <row r="219" spans="1:51" s="13" customFormat="1" ht="12">
      <c r="A219" s="13"/>
      <c r="B219" s="234"/>
      <c r="C219" s="235"/>
      <c r="D219" s="227" t="s">
        <v>184</v>
      </c>
      <c r="E219" s="236" t="s">
        <v>20</v>
      </c>
      <c r="F219" s="237" t="s">
        <v>1100</v>
      </c>
      <c r="G219" s="235"/>
      <c r="H219" s="236" t="s">
        <v>20</v>
      </c>
      <c r="I219" s="238"/>
      <c r="J219" s="235"/>
      <c r="K219" s="235"/>
      <c r="L219" s="239"/>
      <c r="M219" s="240"/>
      <c r="N219" s="241"/>
      <c r="O219" s="241"/>
      <c r="P219" s="241"/>
      <c r="Q219" s="241"/>
      <c r="R219" s="241"/>
      <c r="S219" s="241"/>
      <c r="T219" s="242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43" t="s">
        <v>184</v>
      </c>
      <c r="AU219" s="243" t="s">
        <v>84</v>
      </c>
      <c r="AV219" s="13" t="s">
        <v>22</v>
      </c>
      <c r="AW219" s="13" t="s">
        <v>37</v>
      </c>
      <c r="AX219" s="13" t="s">
        <v>76</v>
      </c>
      <c r="AY219" s="243" t="s">
        <v>171</v>
      </c>
    </row>
    <row r="220" spans="1:51" s="14" customFormat="1" ht="12">
      <c r="A220" s="14"/>
      <c r="B220" s="244"/>
      <c r="C220" s="245"/>
      <c r="D220" s="227" t="s">
        <v>184</v>
      </c>
      <c r="E220" s="246" t="s">
        <v>20</v>
      </c>
      <c r="F220" s="247" t="s">
        <v>1472</v>
      </c>
      <c r="G220" s="245"/>
      <c r="H220" s="248">
        <v>20.79</v>
      </c>
      <c r="I220" s="249"/>
      <c r="J220" s="245"/>
      <c r="K220" s="245"/>
      <c r="L220" s="250"/>
      <c r="M220" s="251"/>
      <c r="N220" s="252"/>
      <c r="O220" s="252"/>
      <c r="P220" s="252"/>
      <c r="Q220" s="252"/>
      <c r="R220" s="252"/>
      <c r="S220" s="252"/>
      <c r="T220" s="253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54" t="s">
        <v>184</v>
      </c>
      <c r="AU220" s="254" t="s">
        <v>84</v>
      </c>
      <c r="AV220" s="14" t="s">
        <v>84</v>
      </c>
      <c r="AW220" s="14" t="s">
        <v>37</v>
      </c>
      <c r="AX220" s="14" t="s">
        <v>76</v>
      </c>
      <c r="AY220" s="254" t="s">
        <v>171</v>
      </c>
    </row>
    <row r="221" spans="1:63" s="12" customFormat="1" ht="22.8" customHeight="1">
      <c r="A221" s="12"/>
      <c r="B221" s="198"/>
      <c r="C221" s="199"/>
      <c r="D221" s="200" t="s">
        <v>75</v>
      </c>
      <c r="E221" s="212" t="s">
        <v>241</v>
      </c>
      <c r="F221" s="212" t="s">
        <v>387</v>
      </c>
      <c r="G221" s="199"/>
      <c r="H221" s="199"/>
      <c r="I221" s="202"/>
      <c r="J221" s="213">
        <f>BK221</f>
        <v>0</v>
      </c>
      <c r="K221" s="199"/>
      <c r="L221" s="204"/>
      <c r="M221" s="205"/>
      <c r="N221" s="206"/>
      <c r="O221" s="206"/>
      <c r="P221" s="207">
        <f>SUM(P222:P250)</f>
        <v>0</v>
      </c>
      <c r="Q221" s="206"/>
      <c r="R221" s="207">
        <f>SUM(R222:R250)</f>
        <v>40.067894726999995</v>
      </c>
      <c r="S221" s="206"/>
      <c r="T221" s="208">
        <f>SUM(T222:T250)</f>
        <v>39.2805</v>
      </c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R221" s="209" t="s">
        <v>22</v>
      </c>
      <c r="AT221" s="210" t="s">
        <v>75</v>
      </c>
      <c r="AU221" s="210" t="s">
        <v>22</v>
      </c>
      <c r="AY221" s="209" t="s">
        <v>171</v>
      </c>
      <c r="BK221" s="211">
        <f>SUM(BK222:BK250)</f>
        <v>0</v>
      </c>
    </row>
    <row r="222" spans="1:65" s="2" customFormat="1" ht="24.15" customHeight="1">
      <c r="A222" s="39"/>
      <c r="B222" s="40"/>
      <c r="C222" s="214" t="s">
        <v>357</v>
      </c>
      <c r="D222" s="214" t="s">
        <v>173</v>
      </c>
      <c r="E222" s="215" t="s">
        <v>1473</v>
      </c>
      <c r="F222" s="216" t="s">
        <v>1474</v>
      </c>
      <c r="G222" s="217" t="s">
        <v>391</v>
      </c>
      <c r="H222" s="218">
        <v>14.6</v>
      </c>
      <c r="I222" s="219"/>
      <c r="J222" s="220">
        <f>ROUND(I222*H222,2)</f>
        <v>0</v>
      </c>
      <c r="K222" s="216" t="s">
        <v>177</v>
      </c>
      <c r="L222" s="45"/>
      <c r="M222" s="221" t="s">
        <v>20</v>
      </c>
      <c r="N222" s="222" t="s">
        <v>47</v>
      </c>
      <c r="O222" s="85"/>
      <c r="P222" s="223">
        <f>O222*H222</f>
        <v>0</v>
      </c>
      <c r="Q222" s="223">
        <v>0.8853469</v>
      </c>
      <c r="R222" s="223">
        <f>Q222*H222</f>
        <v>12.926064740000001</v>
      </c>
      <c r="S222" s="223">
        <v>0</v>
      </c>
      <c r="T222" s="224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25" t="s">
        <v>178</v>
      </c>
      <c r="AT222" s="225" t="s">
        <v>173</v>
      </c>
      <c r="AU222" s="225" t="s">
        <v>84</v>
      </c>
      <c r="AY222" s="18" t="s">
        <v>171</v>
      </c>
      <c r="BE222" s="226">
        <f>IF(N222="základní",J222,0)</f>
        <v>0</v>
      </c>
      <c r="BF222" s="226">
        <f>IF(N222="snížená",J222,0)</f>
        <v>0</v>
      </c>
      <c r="BG222" s="226">
        <f>IF(N222="zákl. přenesená",J222,0)</f>
        <v>0</v>
      </c>
      <c r="BH222" s="226">
        <f>IF(N222="sníž. přenesená",J222,0)</f>
        <v>0</v>
      </c>
      <c r="BI222" s="226">
        <f>IF(N222="nulová",J222,0)</f>
        <v>0</v>
      </c>
      <c r="BJ222" s="18" t="s">
        <v>22</v>
      </c>
      <c r="BK222" s="226">
        <f>ROUND(I222*H222,2)</f>
        <v>0</v>
      </c>
      <c r="BL222" s="18" t="s">
        <v>178</v>
      </c>
      <c r="BM222" s="225" t="s">
        <v>1104</v>
      </c>
    </row>
    <row r="223" spans="1:47" s="2" customFormat="1" ht="12">
      <c r="A223" s="39"/>
      <c r="B223" s="40"/>
      <c r="C223" s="41"/>
      <c r="D223" s="227" t="s">
        <v>180</v>
      </c>
      <c r="E223" s="41"/>
      <c r="F223" s="228" t="s">
        <v>1475</v>
      </c>
      <c r="G223" s="41"/>
      <c r="H223" s="41"/>
      <c r="I223" s="229"/>
      <c r="J223" s="41"/>
      <c r="K223" s="41"/>
      <c r="L223" s="45"/>
      <c r="M223" s="230"/>
      <c r="N223" s="231"/>
      <c r="O223" s="85"/>
      <c r="P223" s="85"/>
      <c r="Q223" s="85"/>
      <c r="R223" s="85"/>
      <c r="S223" s="85"/>
      <c r="T223" s="86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T223" s="18" t="s">
        <v>180</v>
      </c>
      <c r="AU223" s="18" t="s">
        <v>84</v>
      </c>
    </row>
    <row r="224" spans="1:47" s="2" customFormat="1" ht="12">
      <c r="A224" s="39"/>
      <c r="B224" s="40"/>
      <c r="C224" s="41"/>
      <c r="D224" s="232" t="s">
        <v>182</v>
      </c>
      <c r="E224" s="41"/>
      <c r="F224" s="233" t="s">
        <v>1476</v>
      </c>
      <c r="G224" s="41"/>
      <c r="H224" s="41"/>
      <c r="I224" s="229"/>
      <c r="J224" s="41"/>
      <c r="K224" s="41"/>
      <c r="L224" s="45"/>
      <c r="M224" s="230"/>
      <c r="N224" s="231"/>
      <c r="O224" s="85"/>
      <c r="P224" s="85"/>
      <c r="Q224" s="85"/>
      <c r="R224" s="85"/>
      <c r="S224" s="85"/>
      <c r="T224" s="86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T224" s="18" t="s">
        <v>182</v>
      </c>
      <c r="AU224" s="18" t="s">
        <v>84</v>
      </c>
    </row>
    <row r="225" spans="1:47" s="2" customFormat="1" ht="12">
      <c r="A225" s="39"/>
      <c r="B225" s="40"/>
      <c r="C225" s="41"/>
      <c r="D225" s="227" t="s">
        <v>224</v>
      </c>
      <c r="E225" s="41"/>
      <c r="F225" s="255" t="s">
        <v>1477</v>
      </c>
      <c r="G225" s="41"/>
      <c r="H225" s="41"/>
      <c r="I225" s="229"/>
      <c r="J225" s="41"/>
      <c r="K225" s="41"/>
      <c r="L225" s="45"/>
      <c r="M225" s="230"/>
      <c r="N225" s="231"/>
      <c r="O225" s="85"/>
      <c r="P225" s="85"/>
      <c r="Q225" s="85"/>
      <c r="R225" s="85"/>
      <c r="S225" s="85"/>
      <c r="T225" s="86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T225" s="18" t="s">
        <v>224</v>
      </c>
      <c r="AU225" s="18" t="s">
        <v>84</v>
      </c>
    </row>
    <row r="226" spans="1:51" s="13" customFormat="1" ht="12">
      <c r="A226" s="13"/>
      <c r="B226" s="234"/>
      <c r="C226" s="235"/>
      <c r="D226" s="227" t="s">
        <v>184</v>
      </c>
      <c r="E226" s="236" t="s">
        <v>20</v>
      </c>
      <c r="F226" s="237" t="s">
        <v>1022</v>
      </c>
      <c r="G226" s="235"/>
      <c r="H226" s="236" t="s">
        <v>20</v>
      </c>
      <c r="I226" s="238"/>
      <c r="J226" s="235"/>
      <c r="K226" s="235"/>
      <c r="L226" s="239"/>
      <c r="M226" s="240"/>
      <c r="N226" s="241"/>
      <c r="O226" s="241"/>
      <c r="P226" s="241"/>
      <c r="Q226" s="241"/>
      <c r="R226" s="241"/>
      <c r="S226" s="241"/>
      <c r="T226" s="242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43" t="s">
        <v>184</v>
      </c>
      <c r="AU226" s="243" t="s">
        <v>84</v>
      </c>
      <c r="AV226" s="13" t="s">
        <v>22</v>
      </c>
      <c r="AW226" s="13" t="s">
        <v>37</v>
      </c>
      <c r="AX226" s="13" t="s">
        <v>76</v>
      </c>
      <c r="AY226" s="243" t="s">
        <v>171</v>
      </c>
    </row>
    <row r="227" spans="1:51" s="14" customFormat="1" ht="12">
      <c r="A227" s="14"/>
      <c r="B227" s="244"/>
      <c r="C227" s="245"/>
      <c r="D227" s="227" t="s">
        <v>184</v>
      </c>
      <c r="E227" s="246" t="s">
        <v>20</v>
      </c>
      <c r="F227" s="247" t="s">
        <v>1478</v>
      </c>
      <c r="G227" s="245"/>
      <c r="H227" s="248">
        <v>14.6</v>
      </c>
      <c r="I227" s="249"/>
      <c r="J227" s="245"/>
      <c r="K227" s="245"/>
      <c r="L227" s="250"/>
      <c r="M227" s="251"/>
      <c r="N227" s="252"/>
      <c r="O227" s="252"/>
      <c r="P227" s="252"/>
      <c r="Q227" s="252"/>
      <c r="R227" s="252"/>
      <c r="S227" s="252"/>
      <c r="T227" s="253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54" t="s">
        <v>184</v>
      </c>
      <c r="AU227" s="254" t="s">
        <v>84</v>
      </c>
      <c r="AV227" s="14" t="s">
        <v>84</v>
      </c>
      <c r="AW227" s="14" t="s">
        <v>37</v>
      </c>
      <c r="AX227" s="14" t="s">
        <v>76</v>
      </c>
      <c r="AY227" s="254" t="s">
        <v>171</v>
      </c>
    </row>
    <row r="228" spans="1:65" s="2" customFormat="1" ht="16.5" customHeight="1">
      <c r="A228" s="39"/>
      <c r="B228" s="40"/>
      <c r="C228" s="256" t="s">
        <v>364</v>
      </c>
      <c r="D228" s="256" t="s">
        <v>286</v>
      </c>
      <c r="E228" s="257" t="s">
        <v>1479</v>
      </c>
      <c r="F228" s="258" t="s">
        <v>1480</v>
      </c>
      <c r="G228" s="259" t="s">
        <v>391</v>
      </c>
      <c r="H228" s="260">
        <v>14.746</v>
      </c>
      <c r="I228" s="261"/>
      <c r="J228" s="262">
        <f>ROUND(I228*H228,2)</f>
        <v>0</v>
      </c>
      <c r="K228" s="258" t="s">
        <v>177</v>
      </c>
      <c r="L228" s="263"/>
      <c r="M228" s="264" t="s">
        <v>20</v>
      </c>
      <c r="N228" s="265" t="s">
        <v>47</v>
      </c>
      <c r="O228" s="85"/>
      <c r="P228" s="223">
        <f>O228*H228</f>
        <v>0</v>
      </c>
      <c r="Q228" s="223">
        <v>0.6</v>
      </c>
      <c r="R228" s="223">
        <f>Q228*H228</f>
        <v>8.8476</v>
      </c>
      <c r="S228" s="223">
        <v>0</v>
      </c>
      <c r="T228" s="224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25" t="s">
        <v>235</v>
      </c>
      <c r="AT228" s="225" t="s">
        <v>286</v>
      </c>
      <c r="AU228" s="225" t="s">
        <v>84</v>
      </c>
      <c r="AY228" s="18" t="s">
        <v>171</v>
      </c>
      <c r="BE228" s="226">
        <f>IF(N228="základní",J228,0)</f>
        <v>0</v>
      </c>
      <c r="BF228" s="226">
        <f>IF(N228="snížená",J228,0)</f>
        <v>0</v>
      </c>
      <c r="BG228" s="226">
        <f>IF(N228="zákl. přenesená",J228,0)</f>
        <v>0</v>
      </c>
      <c r="BH228" s="226">
        <f>IF(N228="sníž. přenesená",J228,0)</f>
        <v>0</v>
      </c>
      <c r="BI228" s="226">
        <f>IF(N228="nulová",J228,0)</f>
        <v>0</v>
      </c>
      <c r="BJ228" s="18" t="s">
        <v>22</v>
      </c>
      <c r="BK228" s="226">
        <f>ROUND(I228*H228,2)</f>
        <v>0</v>
      </c>
      <c r="BL228" s="18" t="s">
        <v>178</v>
      </c>
      <c r="BM228" s="225" t="s">
        <v>1111</v>
      </c>
    </row>
    <row r="229" spans="1:47" s="2" customFormat="1" ht="12">
      <c r="A229" s="39"/>
      <c r="B229" s="40"/>
      <c r="C229" s="41"/>
      <c r="D229" s="227" t="s">
        <v>180</v>
      </c>
      <c r="E229" s="41"/>
      <c r="F229" s="228" t="s">
        <v>1480</v>
      </c>
      <c r="G229" s="41"/>
      <c r="H229" s="41"/>
      <c r="I229" s="229"/>
      <c r="J229" s="41"/>
      <c r="K229" s="41"/>
      <c r="L229" s="45"/>
      <c r="M229" s="230"/>
      <c r="N229" s="231"/>
      <c r="O229" s="85"/>
      <c r="P229" s="85"/>
      <c r="Q229" s="85"/>
      <c r="R229" s="85"/>
      <c r="S229" s="85"/>
      <c r="T229" s="86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T229" s="18" t="s">
        <v>180</v>
      </c>
      <c r="AU229" s="18" t="s">
        <v>84</v>
      </c>
    </row>
    <row r="230" spans="1:51" s="14" customFormat="1" ht="12">
      <c r="A230" s="14"/>
      <c r="B230" s="244"/>
      <c r="C230" s="245"/>
      <c r="D230" s="227" t="s">
        <v>184</v>
      </c>
      <c r="E230" s="245"/>
      <c r="F230" s="247" t="s">
        <v>1481</v>
      </c>
      <c r="G230" s="245"/>
      <c r="H230" s="248">
        <v>14.746</v>
      </c>
      <c r="I230" s="249"/>
      <c r="J230" s="245"/>
      <c r="K230" s="245"/>
      <c r="L230" s="250"/>
      <c r="M230" s="251"/>
      <c r="N230" s="252"/>
      <c r="O230" s="252"/>
      <c r="P230" s="252"/>
      <c r="Q230" s="252"/>
      <c r="R230" s="252"/>
      <c r="S230" s="252"/>
      <c r="T230" s="253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54" t="s">
        <v>184</v>
      </c>
      <c r="AU230" s="254" t="s">
        <v>84</v>
      </c>
      <c r="AV230" s="14" t="s">
        <v>84</v>
      </c>
      <c r="AW230" s="14" t="s">
        <v>4</v>
      </c>
      <c r="AX230" s="14" t="s">
        <v>22</v>
      </c>
      <c r="AY230" s="254" t="s">
        <v>171</v>
      </c>
    </row>
    <row r="231" spans="1:65" s="2" customFormat="1" ht="24.15" customHeight="1">
      <c r="A231" s="39"/>
      <c r="B231" s="40"/>
      <c r="C231" s="214" t="s">
        <v>374</v>
      </c>
      <c r="D231" s="214" t="s">
        <v>173</v>
      </c>
      <c r="E231" s="215" t="s">
        <v>1113</v>
      </c>
      <c r="F231" s="216" t="s">
        <v>1114</v>
      </c>
      <c r="G231" s="217" t="s">
        <v>230</v>
      </c>
      <c r="H231" s="218">
        <v>7.282</v>
      </c>
      <c r="I231" s="219"/>
      <c r="J231" s="220">
        <f>ROUND(I231*H231,2)</f>
        <v>0</v>
      </c>
      <c r="K231" s="216" t="s">
        <v>177</v>
      </c>
      <c r="L231" s="45"/>
      <c r="M231" s="221" t="s">
        <v>20</v>
      </c>
      <c r="N231" s="222" t="s">
        <v>47</v>
      </c>
      <c r="O231" s="85"/>
      <c r="P231" s="223">
        <f>O231*H231</f>
        <v>0</v>
      </c>
      <c r="Q231" s="223">
        <v>2.5122535</v>
      </c>
      <c r="R231" s="223">
        <f>Q231*H231</f>
        <v>18.294229986999998</v>
      </c>
      <c r="S231" s="223">
        <v>0</v>
      </c>
      <c r="T231" s="224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25" t="s">
        <v>178</v>
      </c>
      <c r="AT231" s="225" t="s">
        <v>173</v>
      </c>
      <c r="AU231" s="225" t="s">
        <v>84</v>
      </c>
      <c r="AY231" s="18" t="s">
        <v>171</v>
      </c>
      <c r="BE231" s="226">
        <f>IF(N231="základní",J231,0)</f>
        <v>0</v>
      </c>
      <c r="BF231" s="226">
        <f>IF(N231="snížená",J231,0)</f>
        <v>0</v>
      </c>
      <c r="BG231" s="226">
        <f>IF(N231="zákl. přenesená",J231,0)</f>
        <v>0</v>
      </c>
      <c r="BH231" s="226">
        <f>IF(N231="sníž. přenesená",J231,0)</f>
        <v>0</v>
      </c>
      <c r="BI231" s="226">
        <f>IF(N231="nulová",J231,0)</f>
        <v>0</v>
      </c>
      <c r="BJ231" s="18" t="s">
        <v>22</v>
      </c>
      <c r="BK231" s="226">
        <f>ROUND(I231*H231,2)</f>
        <v>0</v>
      </c>
      <c r="BL231" s="18" t="s">
        <v>178</v>
      </c>
      <c r="BM231" s="225" t="s">
        <v>1115</v>
      </c>
    </row>
    <row r="232" spans="1:47" s="2" customFormat="1" ht="12">
      <c r="A232" s="39"/>
      <c r="B232" s="40"/>
      <c r="C232" s="41"/>
      <c r="D232" s="227" t="s">
        <v>180</v>
      </c>
      <c r="E232" s="41"/>
      <c r="F232" s="228" t="s">
        <v>1116</v>
      </c>
      <c r="G232" s="41"/>
      <c r="H232" s="41"/>
      <c r="I232" s="229"/>
      <c r="J232" s="41"/>
      <c r="K232" s="41"/>
      <c r="L232" s="45"/>
      <c r="M232" s="230"/>
      <c r="N232" s="231"/>
      <c r="O232" s="85"/>
      <c r="P232" s="85"/>
      <c r="Q232" s="85"/>
      <c r="R232" s="85"/>
      <c r="S232" s="85"/>
      <c r="T232" s="86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T232" s="18" t="s">
        <v>180</v>
      </c>
      <c r="AU232" s="18" t="s">
        <v>84</v>
      </c>
    </row>
    <row r="233" spans="1:47" s="2" customFormat="1" ht="12">
      <c r="A233" s="39"/>
      <c r="B233" s="40"/>
      <c r="C233" s="41"/>
      <c r="D233" s="232" t="s">
        <v>182</v>
      </c>
      <c r="E233" s="41"/>
      <c r="F233" s="233" t="s">
        <v>1117</v>
      </c>
      <c r="G233" s="41"/>
      <c r="H233" s="41"/>
      <c r="I233" s="229"/>
      <c r="J233" s="41"/>
      <c r="K233" s="41"/>
      <c r="L233" s="45"/>
      <c r="M233" s="230"/>
      <c r="N233" s="231"/>
      <c r="O233" s="85"/>
      <c r="P233" s="85"/>
      <c r="Q233" s="85"/>
      <c r="R233" s="85"/>
      <c r="S233" s="85"/>
      <c r="T233" s="86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T233" s="18" t="s">
        <v>182</v>
      </c>
      <c r="AU233" s="18" t="s">
        <v>84</v>
      </c>
    </row>
    <row r="234" spans="1:51" s="13" customFormat="1" ht="12">
      <c r="A234" s="13"/>
      <c r="B234" s="234"/>
      <c r="C234" s="235"/>
      <c r="D234" s="227" t="s">
        <v>184</v>
      </c>
      <c r="E234" s="236" t="s">
        <v>20</v>
      </c>
      <c r="F234" s="237" t="s">
        <v>1022</v>
      </c>
      <c r="G234" s="235"/>
      <c r="H234" s="236" t="s">
        <v>20</v>
      </c>
      <c r="I234" s="238"/>
      <c r="J234" s="235"/>
      <c r="K234" s="235"/>
      <c r="L234" s="239"/>
      <c r="M234" s="240"/>
      <c r="N234" s="241"/>
      <c r="O234" s="241"/>
      <c r="P234" s="241"/>
      <c r="Q234" s="241"/>
      <c r="R234" s="241"/>
      <c r="S234" s="241"/>
      <c r="T234" s="242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43" t="s">
        <v>184</v>
      </c>
      <c r="AU234" s="243" t="s">
        <v>84</v>
      </c>
      <c r="AV234" s="13" t="s">
        <v>22</v>
      </c>
      <c r="AW234" s="13" t="s">
        <v>37</v>
      </c>
      <c r="AX234" s="13" t="s">
        <v>76</v>
      </c>
      <c r="AY234" s="243" t="s">
        <v>171</v>
      </c>
    </row>
    <row r="235" spans="1:51" s="14" customFormat="1" ht="12">
      <c r="A235" s="14"/>
      <c r="B235" s="244"/>
      <c r="C235" s="245"/>
      <c r="D235" s="227" t="s">
        <v>184</v>
      </c>
      <c r="E235" s="246" t="s">
        <v>20</v>
      </c>
      <c r="F235" s="247" t="s">
        <v>1482</v>
      </c>
      <c r="G235" s="245"/>
      <c r="H235" s="248">
        <v>7.282</v>
      </c>
      <c r="I235" s="249"/>
      <c r="J235" s="245"/>
      <c r="K235" s="245"/>
      <c r="L235" s="250"/>
      <c r="M235" s="251"/>
      <c r="N235" s="252"/>
      <c r="O235" s="252"/>
      <c r="P235" s="252"/>
      <c r="Q235" s="252"/>
      <c r="R235" s="252"/>
      <c r="S235" s="252"/>
      <c r="T235" s="253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54" t="s">
        <v>184</v>
      </c>
      <c r="AU235" s="254" t="s">
        <v>84</v>
      </c>
      <c r="AV235" s="14" t="s">
        <v>84</v>
      </c>
      <c r="AW235" s="14" t="s">
        <v>37</v>
      </c>
      <c r="AX235" s="14" t="s">
        <v>76</v>
      </c>
      <c r="AY235" s="254" t="s">
        <v>171</v>
      </c>
    </row>
    <row r="236" spans="1:65" s="2" customFormat="1" ht="33" customHeight="1">
      <c r="A236" s="39"/>
      <c r="B236" s="40"/>
      <c r="C236" s="214" t="s">
        <v>380</v>
      </c>
      <c r="D236" s="214" t="s">
        <v>173</v>
      </c>
      <c r="E236" s="215" t="s">
        <v>1483</v>
      </c>
      <c r="F236" s="216" t="s">
        <v>1484</v>
      </c>
      <c r="G236" s="217" t="s">
        <v>391</v>
      </c>
      <c r="H236" s="218">
        <v>15</v>
      </c>
      <c r="I236" s="219"/>
      <c r="J236" s="220">
        <f>ROUND(I236*H236,2)</f>
        <v>0</v>
      </c>
      <c r="K236" s="216" t="s">
        <v>177</v>
      </c>
      <c r="L236" s="45"/>
      <c r="M236" s="221" t="s">
        <v>20</v>
      </c>
      <c r="N236" s="222" t="s">
        <v>47</v>
      </c>
      <c r="O236" s="85"/>
      <c r="P236" s="223">
        <f>O236*H236</f>
        <v>0</v>
      </c>
      <c r="Q236" s="223">
        <v>0</v>
      </c>
      <c r="R236" s="223">
        <f>Q236*H236</f>
        <v>0</v>
      </c>
      <c r="S236" s="223">
        <v>0.129</v>
      </c>
      <c r="T236" s="224">
        <f>S236*H236</f>
        <v>1.935</v>
      </c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R236" s="225" t="s">
        <v>178</v>
      </c>
      <c r="AT236" s="225" t="s">
        <v>173</v>
      </c>
      <c r="AU236" s="225" t="s">
        <v>84</v>
      </c>
      <c r="AY236" s="18" t="s">
        <v>171</v>
      </c>
      <c r="BE236" s="226">
        <f>IF(N236="základní",J236,0)</f>
        <v>0</v>
      </c>
      <c r="BF236" s="226">
        <f>IF(N236="snížená",J236,0)</f>
        <v>0</v>
      </c>
      <c r="BG236" s="226">
        <f>IF(N236="zákl. přenesená",J236,0)</f>
        <v>0</v>
      </c>
      <c r="BH236" s="226">
        <f>IF(N236="sníž. přenesená",J236,0)</f>
        <v>0</v>
      </c>
      <c r="BI236" s="226">
        <f>IF(N236="nulová",J236,0)</f>
        <v>0</v>
      </c>
      <c r="BJ236" s="18" t="s">
        <v>22</v>
      </c>
      <c r="BK236" s="226">
        <f>ROUND(I236*H236,2)</f>
        <v>0</v>
      </c>
      <c r="BL236" s="18" t="s">
        <v>178</v>
      </c>
      <c r="BM236" s="225" t="s">
        <v>1485</v>
      </c>
    </row>
    <row r="237" spans="1:47" s="2" customFormat="1" ht="12">
      <c r="A237" s="39"/>
      <c r="B237" s="40"/>
      <c r="C237" s="41"/>
      <c r="D237" s="227" t="s">
        <v>180</v>
      </c>
      <c r="E237" s="41"/>
      <c r="F237" s="228" t="s">
        <v>1486</v>
      </c>
      <c r="G237" s="41"/>
      <c r="H237" s="41"/>
      <c r="I237" s="229"/>
      <c r="J237" s="41"/>
      <c r="K237" s="41"/>
      <c r="L237" s="45"/>
      <c r="M237" s="230"/>
      <c r="N237" s="231"/>
      <c r="O237" s="85"/>
      <c r="P237" s="85"/>
      <c r="Q237" s="85"/>
      <c r="R237" s="85"/>
      <c r="S237" s="85"/>
      <c r="T237" s="86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T237" s="18" t="s">
        <v>180</v>
      </c>
      <c r="AU237" s="18" t="s">
        <v>84</v>
      </c>
    </row>
    <row r="238" spans="1:47" s="2" customFormat="1" ht="12">
      <c r="A238" s="39"/>
      <c r="B238" s="40"/>
      <c r="C238" s="41"/>
      <c r="D238" s="232" t="s">
        <v>182</v>
      </c>
      <c r="E238" s="41"/>
      <c r="F238" s="233" t="s">
        <v>1487</v>
      </c>
      <c r="G238" s="41"/>
      <c r="H238" s="41"/>
      <c r="I238" s="229"/>
      <c r="J238" s="41"/>
      <c r="K238" s="41"/>
      <c r="L238" s="45"/>
      <c r="M238" s="230"/>
      <c r="N238" s="231"/>
      <c r="O238" s="85"/>
      <c r="P238" s="85"/>
      <c r="Q238" s="85"/>
      <c r="R238" s="85"/>
      <c r="S238" s="85"/>
      <c r="T238" s="86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T238" s="18" t="s">
        <v>182</v>
      </c>
      <c r="AU238" s="18" t="s">
        <v>84</v>
      </c>
    </row>
    <row r="239" spans="1:51" s="13" customFormat="1" ht="12">
      <c r="A239" s="13"/>
      <c r="B239" s="234"/>
      <c r="C239" s="235"/>
      <c r="D239" s="227" t="s">
        <v>184</v>
      </c>
      <c r="E239" s="236" t="s">
        <v>20</v>
      </c>
      <c r="F239" s="237" t="s">
        <v>1022</v>
      </c>
      <c r="G239" s="235"/>
      <c r="H239" s="236" t="s">
        <v>20</v>
      </c>
      <c r="I239" s="238"/>
      <c r="J239" s="235"/>
      <c r="K239" s="235"/>
      <c r="L239" s="239"/>
      <c r="M239" s="240"/>
      <c r="N239" s="241"/>
      <c r="O239" s="241"/>
      <c r="P239" s="241"/>
      <c r="Q239" s="241"/>
      <c r="R239" s="241"/>
      <c r="S239" s="241"/>
      <c r="T239" s="242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43" t="s">
        <v>184</v>
      </c>
      <c r="AU239" s="243" t="s">
        <v>84</v>
      </c>
      <c r="AV239" s="13" t="s">
        <v>22</v>
      </c>
      <c r="AW239" s="13" t="s">
        <v>37</v>
      </c>
      <c r="AX239" s="13" t="s">
        <v>76</v>
      </c>
      <c r="AY239" s="243" t="s">
        <v>171</v>
      </c>
    </row>
    <row r="240" spans="1:51" s="14" customFormat="1" ht="12">
      <c r="A240" s="14"/>
      <c r="B240" s="244"/>
      <c r="C240" s="245"/>
      <c r="D240" s="227" t="s">
        <v>184</v>
      </c>
      <c r="E240" s="246" t="s">
        <v>20</v>
      </c>
      <c r="F240" s="247" t="s">
        <v>1488</v>
      </c>
      <c r="G240" s="245"/>
      <c r="H240" s="248">
        <v>15</v>
      </c>
      <c r="I240" s="249"/>
      <c r="J240" s="245"/>
      <c r="K240" s="245"/>
      <c r="L240" s="250"/>
      <c r="M240" s="251"/>
      <c r="N240" s="252"/>
      <c r="O240" s="252"/>
      <c r="P240" s="252"/>
      <c r="Q240" s="252"/>
      <c r="R240" s="252"/>
      <c r="S240" s="252"/>
      <c r="T240" s="253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54" t="s">
        <v>184</v>
      </c>
      <c r="AU240" s="254" t="s">
        <v>84</v>
      </c>
      <c r="AV240" s="14" t="s">
        <v>84</v>
      </c>
      <c r="AW240" s="14" t="s">
        <v>37</v>
      </c>
      <c r="AX240" s="14" t="s">
        <v>76</v>
      </c>
      <c r="AY240" s="254" t="s">
        <v>171</v>
      </c>
    </row>
    <row r="241" spans="1:65" s="2" customFormat="1" ht="21.75" customHeight="1">
      <c r="A241" s="39"/>
      <c r="B241" s="40"/>
      <c r="C241" s="214" t="s">
        <v>388</v>
      </c>
      <c r="D241" s="214" t="s">
        <v>173</v>
      </c>
      <c r="E241" s="215" t="s">
        <v>1489</v>
      </c>
      <c r="F241" s="216" t="s">
        <v>1490</v>
      </c>
      <c r="G241" s="217" t="s">
        <v>391</v>
      </c>
      <c r="H241" s="218">
        <v>10.5</v>
      </c>
      <c r="I241" s="219"/>
      <c r="J241" s="220">
        <f>ROUND(I241*H241,2)</f>
        <v>0</v>
      </c>
      <c r="K241" s="216" t="s">
        <v>177</v>
      </c>
      <c r="L241" s="45"/>
      <c r="M241" s="221" t="s">
        <v>20</v>
      </c>
      <c r="N241" s="222" t="s">
        <v>47</v>
      </c>
      <c r="O241" s="85"/>
      <c r="P241" s="223">
        <f>O241*H241</f>
        <v>0</v>
      </c>
      <c r="Q241" s="223">
        <v>0</v>
      </c>
      <c r="R241" s="223">
        <f>Q241*H241</f>
        <v>0</v>
      </c>
      <c r="S241" s="223">
        <v>2.055</v>
      </c>
      <c r="T241" s="224">
        <f>S241*H241</f>
        <v>21.5775</v>
      </c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R241" s="225" t="s">
        <v>178</v>
      </c>
      <c r="AT241" s="225" t="s">
        <v>173</v>
      </c>
      <c r="AU241" s="225" t="s">
        <v>84</v>
      </c>
      <c r="AY241" s="18" t="s">
        <v>171</v>
      </c>
      <c r="BE241" s="226">
        <f>IF(N241="základní",J241,0)</f>
        <v>0</v>
      </c>
      <c r="BF241" s="226">
        <f>IF(N241="snížená",J241,0)</f>
        <v>0</v>
      </c>
      <c r="BG241" s="226">
        <f>IF(N241="zákl. přenesená",J241,0)</f>
        <v>0</v>
      </c>
      <c r="BH241" s="226">
        <f>IF(N241="sníž. přenesená",J241,0)</f>
        <v>0</v>
      </c>
      <c r="BI241" s="226">
        <f>IF(N241="nulová",J241,0)</f>
        <v>0</v>
      </c>
      <c r="BJ241" s="18" t="s">
        <v>22</v>
      </c>
      <c r="BK241" s="226">
        <f>ROUND(I241*H241,2)</f>
        <v>0</v>
      </c>
      <c r="BL241" s="18" t="s">
        <v>178</v>
      </c>
      <c r="BM241" s="225" t="s">
        <v>1121</v>
      </c>
    </row>
    <row r="242" spans="1:47" s="2" customFormat="1" ht="12">
      <c r="A242" s="39"/>
      <c r="B242" s="40"/>
      <c r="C242" s="41"/>
      <c r="D242" s="227" t="s">
        <v>180</v>
      </c>
      <c r="E242" s="41"/>
      <c r="F242" s="228" t="s">
        <v>1491</v>
      </c>
      <c r="G242" s="41"/>
      <c r="H242" s="41"/>
      <c r="I242" s="229"/>
      <c r="J242" s="41"/>
      <c r="K242" s="41"/>
      <c r="L242" s="45"/>
      <c r="M242" s="230"/>
      <c r="N242" s="231"/>
      <c r="O242" s="85"/>
      <c r="P242" s="85"/>
      <c r="Q242" s="85"/>
      <c r="R242" s="85"/>
      <c r="S242" s="85"/>
      <c r="T242" s="86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T242" s="18" t="s">
        <v>180</v>
      </c>
      <c r="AU242" s="18" t="s">
        <v>84</v>
      </c>
    </row>
    <row r="243" spans="1:47" s="2" customFormat="1" ht="12">
      <c r="A243" s="39"/>
      <c r="B243" s="40"/>
      <c r="C243" s="41"/>
      <c r="D243" s="232" t="s">
        <v>182</v>
      </c>
      <c r="E243" s="41"/>
      <c r="F243" s="233" t="s">
        <v>1492</v>
      </c>
      <c r="G243" s="41"/>
      <c r="H243" s="41"/>
      <c r="I243" s="229"/>
      <c r="J243" s="41"/>
      <c r="K243" s="41"/>
      <c r="L243" s="45"/>
      <c r="M243" s="230"/>
      <c r="N243" s="231"/>
      <c r="O243" s="85"/>
      <c r="P243" s="85"/>
      <c r="Q243" s="85"/>
      <c r="R243" s="85"/>
      <c r="S243" s="85"/>
      <c r="T243" s="86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T243" s="18" t="s">
        <v>182</v>
      </c>
      <c r="AU243" s="18" t="s">
        <v>84</v>
      </c>
    </row>
    <row r="244" spans="1:51" s="13" customFormat="1" ht="12">
      <c r="A244" s="13"/>
      <c r="B244" s="234"/>
      <c r="C244" s="235"/>
      <c r="D244" s="227" t="s">
        <v>184</v>
      </c>
      <c r="E244" s="236" t="s">
        <v>20</v>
      </c>
      <c r="F244" s="237" t="s">
        <v>1124</v>
      </c>
      <c r="G244" s="235"/>
      <c r="H244" s="236" t="s">
        <v>20</v>
      </c>
      <c r="I244" s="238"/>
      <c r="J244" s="235"/>
      <c r="K244" s="235"/>
      <c r="L244" s="239"/>
      <c r="M244" s="240"/>
      <c r="N244" s="241"/>
      <c r="O244" s="241"/>
      <c r="P244" s="241"/>
      <c r="Q244" s="241"/>
      <c r="R244" s="241"/>
      <c r="S244" s="241"/>
      <c r="T244" s="242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43" t="s">
        <v>184</v>
      </c>
      <c r="AU244" s="243" t="s">
        <v>84</v>
      </c>
      <c r="AV244" s="13" t="s">
        <v>22</v>
      </c>
      <c r="AW244" s="13" t="s">
        <v>37</v>
      </c>
      <c r="AX244" s="13" t="s">
        <v>76</v>
      </c>
      <c r="AY244" s="243" t="s">
        <v>171</v>
      </c>
    </row>
    <row r="245" spans="1:51" s="14" customFormat="1" ht="12">
      <c r="A245" s="14"/>
      <c r="B245" s="244"/>
      <c r="C245" s="245"/>
      <c r="D245" s="227" t="s">
        <v>184</v>
      </c>
      <c r="E245" s="246" t="s">
        <v>20</v>
      </c>
      <c r="F245" s="247" t="s">
        <v>1493</v>
      </c>
      <c r="G245" s="245"/>
      <c r="H245" s="248">
        <v>10.5</v>
      </c>
      <c r="I245" s="249"/>
      <c r="J245" s="245"/>
      <c r="K245" s="245"/>
      <c r="L245" s="250"/>
      <c r="M245" s="251"/>
      <c r="N245" s="252"/>
      <c r="O245" s="252"/>
      <c r="P245" s="252"/>
      <c r="Q245" s="252"/>
      <c r="R245" s="252"/>
      <c r="S245" s="252"/>
      <c r="T245" s="253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54" t="s">
        <v>184</v>
      </c>
      <c r="AU245" s="254" t="s">
        <v>84</v>
      </c>
      <c r="AV245" s="14" t="s">
        <v>84</v>
      </c>
      <c r="AW245" s="14" t="s">
        <v>37</v>
      </c>
      <c r="AX245" s="14" t="s">
        <v>76</v>
      </c>
      <c r="AY245" s="254" t="s">
        <v>171</v>
      </c>
    </row>
    <row r="246" spans="1:65" s="2" customFormat="1" ht="21.75" customHeight="1">
      <c r="A246" s="39"/>
      <c r="B246" s="40"/>
      <c r="C246" s="214" t="s">
        <v>401</v>
      </c>
      <c r="D246" s="214" t="s">
        <v>173</v>
      </c>
      <c r="E246" s="215" t="s">
        <v>1494</v>
      </c>
      <c r="F246" s="216" t="s">
        <v>1495</v>
      </c>
      <c r="G246" s="217" t="s">
        <v>230</v>
      </c>
      <c r="H246" s="218">
        <v>6.57</v>
      </c>
      <c r="I246" s="219"/>
      <c r="J246" s="220">
        <f>ROUND(I246*H246,2)</f>
        <v>0</v>
      </c>
      <c r="K246" s="216" t="s">
        <v>177</v>
      </c>
      <c r="L246" s="45"/>
      <c r="M246" s="221" t="s">
        <v>20</v>
      </c>
      <c r="N246" s="222" t="s">
        <v>47</v>
      </c>
      <c r="O246" s="85"/>
      <c r="P246" s="223">
        <f>O246*H246</f>
        <v>0</v>
      </c>
      <c r="Q246" s="223">
        <v>0</v>
      </c>
      <c r="R246" s="223">
        <f>Q246*H246</f>
        <v>0</v>
      </c>
      <c r="S246" s="223">
        <v>2.4</v>
      </c>
      <c r="T246" s="224">
        <f>S246*H246</f>
        <v>15.768</v>
      </c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R246" s="225" t="s">
        <v>178</v>
      </c>
      <c r="AT246" s="225" t="s">
        <v>173</v>
      </c>
      <c r="AU246" s="225" t="s">
        <v>84</v>
      </c>
      <c r="AY246" s="18" t="s">
        <v>171</v>
      </c>
      <c r="BE246" s="226">
        <f>IF(N246="základní",J246,0)</f>
        <v>0</v>
      </c>
      <c r="BF246" s="226">
        <f>IF(N246="snížená",J246,0)</f>
        <v>0</v>
      </c>
      <c r="BG246" s="226">
        <f>IF(N246="zákl. přenesená",J246,0)</f>
        <v>0</v>
      </c>
      <c r="BH246" s="226">
        <f>IF(N246="sníž. přenesená",J246,0)</f>
        <v>0</v>
      </c>
      <c r="BI246" s="226">
        <f>IF(N246="nulová",J246,0)</f>
        <v>0</v>
      </c>
      <c r="BJ246" s="18" t="s">
        <v>22</v>
      </c>
      <c r="BK246" s="226">
        <f>ROUND(I246*H246,2)</f>
        <v>0</v>
      </c>
      <c r="BL246" s="18" t="s">
        <v>178</v>
      </c>
      <c r="BM246" s="225" t="s">
        <v>1128</v>
      </c>
    </row>
    <row r="247" spans="1:47" s="2" customFormat="1" ht="12">
      <c r="A247" s="39"/>
      <c r="B247" s="40"/>
      <c r="C247" s="41"/>
      <c r="D247" s="227" t="s">
        <v>180</v>
      </c>
      <c r="E247" s="41"/>
      <c r="F247" s="228" t="s">
        <v>1496</v>
      </c>
      <c r="G247" s="41"/>
      <c r="H247" s="41"/>
      <c r="I247" s="229"/>
      <c r="J247" s="41"/>
      <c r="K247" s="41"/>
      <c r="L247" s="45"/>
      <c r="M247" s="230"/>
      <c r="N247" s="231"/>
      <c r="O247" s="85"/>
      <c r="P247" s="85"/>
      <c r="Q247" s="85"/>
      <c r="R247" s="85"/>
      <c r="S247" s="85"/>
      <c r="T247" s="86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T247" s="18" t="s">
        <v>180</v>
      </c>
      <c r="AU247" s="18" t="s">
        <v>84</v>
      </c>
    </row>
    <row r="248" spans="1:47" s="2" customFormat="1" ht="12">
      <c r="A248" s="39"/>
      <c r="B248" s="40"/>
      <c r="C248" s="41"/>
      <c r="D248" s="232" t="s">
        <v>182</v>
      </c>
      <c r="E248" s="41"/>
      <c r="F248" s="233" t="s">
        <v>1497</v>
      </c>
      <c r="G248" s="41"/>
      <c r="H248" s="41"/>
      <c r="I248" s="229"/>
      <c r="J248" s="41"/>
      <c r="K248" s="41"/>
      <c r="L248" s="45"/>
      <c r="M248" s="230"/>
      <c r="N248" s="231"/>
      <c r="O248" s="85"/>
      <c r="P248" s="85"/>
      <c r="Q248" s="85"/>
      <c r="R248" s="85"/>
      <c r="S248" s="85"/>
      <c r="T248" s="86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T248" s="18" t="s">
        <v>182</v>
      </c>
      <c r="AU248" s="18" t="s">
        <v>84</v>
      </c>
    </row>
    <row r="249" spans="1:51" s="13" customFormat="1" ht="12">
      <c r="A249" s="13"/>
      <c r="B249" s="234"/>
      <c r="C249" s="235"/>
      <c r="D249" s="227" t="s">
        <v>184</v>
      </c>
      <c r="E249" s="236" t="s">
        <v>20</v>
      </c>
      <c r="F249" s="237" t="s">
        <v>1124</v>
      </c>
      <c r="G249" s="235"/>
      <c r="H249" s="236" t="s">
        <v>20</v>
      </c>
      <c r="I249" s="238"/>
      <c r="J249" s="235"/>
      <c r="K249" s="235"/>
      <c r="L249" s="239"/>
      <c r="M249" s="240"/>
      <c r="N249" s="241"/>
      <c r="O249" s="241"/>
      <c r="P249" s="241"/>
      <c r="Q249" s="241"/>
      <c r="R249" s="241"/>
      <c r="S249" s="241"/>
      <c r="T249" s="242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43" t="s">
        <v>184</v>
      </c>
      <c r="AU249" s="243" t="s">
        <v>84</v>
      </c>
      <c r="AV249" s="13" t="s">
        <v>22</v>
      </c>
      <c r="AW249" s="13" t="s">
        <v>37</v>
      </c>
      <c r="AX249" s="13" t="s">
        <v>76</v>
      </c>
      <c r="AY249" s="243" t="s">
        <v>171</v>
      </c>
    </row>
    <row r="250" spans="1:51" s="14" customFormat="1" ht="12">
      <c r="A250" s="14"/>
      <c r="B250" s="244"/>
      <c r="C250" s="245"/>
      <c r="D250" s="227" t="s">
        <v>184</v>
      </c>
      <c r="E250" s="246" t="s">
        <v>20</v>
      </c>
      <c r="F250" s="247" t="s">
        <v>1498</v>
      </c>
      <c r="G250" s="245"/>
      <c r="H250" s="248">
        <v>6.57</v>
      </c>
      <c r="I250" s="249"/>
      <c r="J250" s="245"/>
      <c r="K250" s="245"/>
      <c r="L250" s="250"/>
      <c r="M250" s="251"/>
      <c r="N250" s="252"/>
      <c r="O250" s="252"/>
      <c r="P250" s="252"/>
      <c r="Q250" s="252"/>
      <c r="R250" s="252"/>
      <c r="S250" s="252"/>
      <c r="T250" s="253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54" t="s">
        <v>184</v>
      </c>
      <c r="AU250" s="254" t="s">
        <v>84</v>
      </c>
      <c r="AV250" s="14" t="s">
        <v>84</v>
      </c>
      <c r="AW250" s="14" t="s">
        <v>37</v>
      </c>
      <c r="AX250" s="14" t="s">
        <v>76</v>
      </c>
      <c r="AY250" s="254" t="s">
        <v>171</v>
      </c>
    </row>
    <row r="251" spans="1:63" s="12" customFormat="1" ht="22.8" customHeight="1">
      <c r="A251" s="12"/>
      <c r="B251" s="198"/>
      <c r="C251" s="199"/>
      <c r="D251" s="200" t="s">
        <v>75</v>
      </c>
      <c r="E251" s="212" t="s">
        <v>624</v>
      </c>
      <c r="F251" s="212" t="s">
        <v>625</v>
      </c>
      <c r="G251" s="199"/>
      <c r="H251" s="199"/>
      <c r="I251" s="202"/>
      <c r="J251" s="213">
        <f>BK251</f>
        <v>0</v>
      </c>
      <c r="K251" s="199"/>
      <c r="L251" s="204"/>
      <c r="M251" s="205"/>
      <c r="N251" s="206"/>
      <c r="O251" s="206"/>
      <c r="P251" s="207">
        <f>SUM(P252:P267)</f>
        <v>0</v>
      </c>
      <c r="Q251" s="206"/>
      <c r="R251" s="207">
        <f>SUM(R252:R267)</f>
        <v>0</v>
      </c>
      <c r="S251" s="206"/>
      <c r="T251" s="208">
        <f>SUM(T252:T267)</f>
        <v>0</v>
      </c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R251" s="209" t="s">
        <v>22</v>
      </c>
      <c r="AT251" s="210" t="s">
        <v>75</v>
      </c>
      <c r="AU251" s="210" t="s">
        <v>22</v>
      </c>
      <c r="AY251" s="209" t="s">
        <v>171</v>
      </c>
      <c r="BK251" s="211">
        <f>SUM(BK252:BK267)</f>
        <v>0</v>
      </c>
    </row>
    <row r="252" spans="1:65" s="2" customFormat="1" ht="37.8" customHeight="1">
      <c r="A252" s="39"/>
      <c r="B252" s="40"/>
      <c r="C252" s="214" t="s">
        <v>407</v>
      </c>
      <c r="D252" s="214" t="s">
        <v>173</v>
      </c>
      <c r="E252" s="215" t="s">
        <v>727</v>
      </c>
      <c r="F252" s="216" t="s">
        <v>728</v>
      </c>
      <c r="G252" s="217" t="s">
        <v>244</v>
      </c>
      <c r="H252" s="218">
        <v>11.498</v>
      </c>
      <c r="I252" s="219"/>
      <c r="J252" s="220">
        <f>ROUND(I252*H252,2)</f>
        <v>0</v>
      </c>
      <c r="K252" s="216" t="s">
        <v>20</v>
      </c>
      <c r="L252" s="45"/>
      <c r="M252" s="221" t="s">
        <v>20</v>
      </c>
      <c r="N252" s="222" t="s">
        <v>47</v>
      </c>
      <c r="O252" s="85"/>
      <c r="P252" s="223">
        <f>O252*H252</f>
        <v>0</v>
      </c>
      <c r="Q252" s="223">
        <v>0</v>
      </c>
      <c r="R252" s="223">
        <f>Q252*H252</f>
        <v>0</v>
      </c>
      <c r="S252" s="223">
        <v>0</v>
      </c>
      <c r="T252" s="224">
        <f>S252*H252</f>
        <v>0</v>
      </c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R252" s="225" t="s">
        <v>178</v>
      </c>
      <c r="AT252" s="225" t="s">
        <v>173</v>
      </c>
      <c r="AU252" s="225" t="s">
        <v>84</v>
      </c>
      <c r="AY252" s="18" t="s">
        <v>171</v>
      </c>
      <c r="BE252" s="226">
        <f>IF(N252="základní",J252,0)</f>
        <v>0</v>
      </c>
      <c r="BF252" s="226">
        <f>IF(N252="snížená",J252,0)</f>
        <v>0</v>
      </c>
      <c r="BG252" s="226">
        <f>IF(N252="zákl. přenesená",J252,0)</f>
        <v>0</v>
      </c>
      <c r="BH252" s="226">
        <f>IF(N252="sníž. přenesená",J252,0)</f>
        <v>0</v>
      </c>
      <c r="BI252" s="226">
        <f>IF(N252="nulová",J252,0)</f>
        <v>0</v>
      </c>
      <c r="BJ252" s="18" t="s">
        <v>22</v>
      </c>
      <c r="BK252" s="226">
        <f>ROUND(I252*H252,2)</f>
        <v>0</v>
      </c>
      <c r="BL252" s="18" t="s">
        <v>178</v>
      </c>
      <c r="BM252" s="225" t="s">
        <v>1499</v>
      </c>
    </row>
    <row r="253" spans="1:47" s="2" customFormat="1" ht="12">
      <c r="A253" s="39"/>
      <c r="B253" s="40"/>
      <c r="C253" s="41"/>
      <c r="D253" s="227" t="s">
        <v>180</v>
      </c>
      <c r="E253" s="41"/>
      <c r="F253" s="228" t="s">
        <v>730</v>
      </c>
      <c r="G253" s="41"/>
      <c r="H253" s="41"/>
      <c r="I253" s="229"/>
      <c r="J253" s="41"/>
      <c r="K253" s="41"/>
      <c r="L253" s="45"/>
      <c r="M253" s="230"/>
      <c r="N253" s="231"/>
      <c r="O253" s="85"/>
      <c r="P253" s="85"/>
      <c r="Q253" s="85"/>
      <c r="R253" s="85"/>
      <c r="S253" s="85"/>
      <c r="T253" s="86"/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T253" s="18" t="s">
        <v>180</v>
      </c>
      <c r="AU253" s="18" t="s">
        <v>84</v>
      </c>
    </row>
    <row r="254" spans="1:51" s="14" customFormat="1" ht="12">
      <c r="A254" s="14"/>
      <c r="B254" s="244"/>
      <c r="C254" s="245"/>
      <c r="D254" s="227" t="s">
        <v>184</v>
      </c>
      <c r="E254" s="246" t="s">
        <v>20</v>
      </c>
      <c r="F254" s="247" t="s">
        <v>1500</v>
      </c>
      <c r="G254" s="245"/>
      <c r="H254" s="248">
        <v>1.935</v>
      </c>
      <c r="I254" s="249"/>
      <c r="J254" s="245"/>
      <c r="K254" s="245"/>
      <c r="L254" s="250"/>
      <c r="M254" s="251"/>
      <c r="N254" s="252"/>
      <c r="O254" s="252"/>
      <c r="P254" s="252"/>
      <c r="Q254" s="252"/>
      <c r="R254" s="252"/>
      <c r="S254" s="252"/>
      <c r="T254" s="253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54" t="s">
        <v>184</v>
      </c>
      <c r="AU254" s="254" t="s">
        <v>84</v>
      </c>
      <c r="AV254" s="14" t="s">
        <v>84</v>
      </c>
      <c r="AW254" s="14" t="s">
        <v>37</v>
      </c>
      <c r="AX254" s="14" t="s">
        <v>76</v>
      </c>
      <c r="AY254" s="254" t="s">
        <v>171</v>
      </c>
    </row>
    <row r="255" spans="1:51" s="14" customFormat="1" ht="12">
      <c r="A255" s="14"/>
      <c r="B255" s="244"/>
      <c r="C255" s="245"/>
      <c r="D255" s="227" t="s">
        <v>184</v>
      </c>
      <c r="E255" s="246" t="s">
        <v>20</v>
      </c>
      <c r="F255" s="247" t="s">
        <v>1501</v>
      </c>
      <c r="G255" s="245"/>
      <c r="H255" s="248">
        <v>9.563</v>
      </c>
      <c r="I255" s="249"/>
      <c r="J255" s="245"/>
      <c r="K255" s="245"/>
      <c r="L255" s="250"/>
      <c r="M255" s="251"/>
      <c r="N255" s="252"/>
      <c r="O255" s="252"/>
      <c r="P255" s="252"/>
      <c r="Q255" s="252"/>
      <c r="R255" s="252"/>
      <c r="S255" s="252"/>
      <c r="T255" s="253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54" t="s">
        <v>184</v>
      </c>
      <c r="AU255" s="254" t="s">
        <v>84</v>
      </c>
      <c r="AV255" s="14" t="s">
        <v>84</v>
      </c>
      <c r="AW255" s="14" t="s">
        <v>37</v>
      </c>
      <c r="AX255" s="14" t="s">
        <v>76</v>
      </c>
      <c r="AY255" s="254" t="s">
        <v>171</v>
      </c>
    </row>
    <row r="256" spans="1:65" s="2" customFormat="1" ht="37.8" customHeight="1">
      <c r="A256" s="39"/>
      <c r="B256" s="40"/>
      <c r="C256" s="214" t="s">
        <v>416</v>
      </c>
      <c r="D256" s="214" t="s">
        <v>173</v>
      </c>
      <c r="E256" s="215" t="s">
        <v>1133</v>
      </c>
      <c r="F256" s="216" t="s">
        <v>1134</v>
      </c>
      <c r="G256" s="217" t="s">
        <v>244</v>
      </c>
      <c r="H256" s="218">
        <v>37.346</v>
      </c>
      <c r="I256" s="219"/>
      <c r="J256" s="220">
        <f>ROUND(I256*H256,2)</f>
        <v>0</v>
      </c>
      <c r="K256" s="216" t="s">
        <v>20</v>
      </c>
      <c r="L256" s="45"/>
      <c r="M256" s="221" t="s">
        <v>20</v>
      </c>
      <c r="N256" s="222" t="s">
        <v>47</v>
      </c>
      <c r="O256" s="85"/>
      <c r="P256" s="223">
        <f>O256*H256</f>
        <v>0</v>
      </c>
      <c r="Q256" s="223">
        <v>0</v>
      </c>
      <c r="R256" s="223">
        <f>Q256*H256</f>
        <v>0</v>
      </c>
      <c r="S256" s="223">
        <v>0</v>
      </c>
      <c r="T256" s="224">
        <f>S256*H256</f>
        <v>0</v>
      </c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R256" s="225" t="s">
        <v>178</v>
      </c>
      <c r="AT256" s="225" t="s">
        <v>173</v>
      </c>
      <c r="AU256" s="225" t="s">
        <v>84</v>
      </c>
      <c r="AY256" s="18" t="s">
        <v>171</v>
      </c>
      <c r="BE256" s="226">
        <f>IF(N256="základní",J256,0)</f>
        <v>0</v>
      </c>
      <c r="BF256" s="226">
        <f>IF(N256="snížená",J256,0)</f>
        <v>0</v>
      </c>
      <c r="BG256" s="226">
        <f>IF(N256="zákl. přenesená",J256,0)</f>
        <v>0</v>
      </c>
      <c r="BH256" s="226">
        <f>IF(N256="sníž. přenesená",J256,0)</f>
        <v>0</v>
      </c>
      <c r="BI256" s="226">
        <f>IF(N256="nulová",J256,0)</f>
        <v>0</v>
      </c>
      <c r="BJ256" s="18" t="s">
        <v>22</v>
      </c>
      <c r="BK256" s="226">
        <f>ROUND(I256*H256,2)</f>
        <v>0</v>
      </c>
      <c r="BL256" s="18" t="s">
        <v>178</v>
      </c>
      <c r="BM256" s="225" t="s">
        <v>1135</v>
      </c>
    </row>
    <row r="257" spans="1:47" s="2" customFormat="1" ht="12">
      <c r="A257" s="39"/>
      <c r="B257" s="40"/>
      <c r="C257" s="41"/>
      <c r="D257" s="227" t="s">
        <v>180</v>
      </c>
      <c r="E257" s="41"/>
      <c r="F257" s="228" t="s">
        <v>1136</v>
      </c>
      <c r="G257" s="41"/>
      <c r="H257" s="41"/>
      <c r="I257" s="229"/>
      <c r="J257" s="41"/>
      <c r="K257" s="41"/>
      <c r="L257" s="45"/>
      <c r="M257" s="230"/>
      <c r="N257" s="231"/>
      <c r="O257" s="85"/>
      <c r="P257" s="85"/>
      <c r="Q257" s="85"/>
      <c r="R257" s="85"/>
      <c r="S257" s="85"/>
      <c r="T257" s="86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T257" s="18" t="s">
        <v>180</v>
      </c>
      <c r="AU257" s="18" t="s">
        <v>84</v>
      </c>
    </row>
    <row r="258" spans="1:51" s="14" customFormat="1" ht="12">
      <c r="A258" s="14"/>
      <c r="B258" s="244"/>
      <c r="C258" s="245"/>
      <c r="D258" s="227" t="s">
        <v>184</v>
      </c>
      <c r="E258" s="246" t="s">
        <v>20</v>
      </c>
      <c r="F258" s="247" t="s">
        <v>1502</v>
      </c>
      <c r="G258" s="245"/>
      <c r="H258" s="248">
        <v>37.346</v>
      </c>
      <c r="I258" s="249"/>
      <c r="J258" s="245"/>
      <c r="K258" s="245"/>
      <c r="L258" s="250"/>
      <c r="M258" s="251"/>
      <c r="N258" s="252"/>
      <c r="O258" s="252"/>
      <c r="P258" s="252"/>
      <c r="Q258" s="252"/>
      <c r="R258" s="252"/>
      <c r="S258" s="252"/>
      <c r="T258" s="253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54" t="s">
        <v>184</v>
      </c>
      <c r="AU258" s="254" t="s">
        <v>84</v>
      </c>
      <c r="AV258" s="14" t="s">
        <v>84</v>
      </c>
      <c r="AW258" s="14" t="s">
        <v>37</v>
      </c>
      <c r="AX258" s="14" t="s">
        <v>76</v>
      </c>
      <c r="AY258" s="254" t="s">
        <v>171</v>
      </c>
    </row>
    <row r="259" spans="1:65" s="2" customFormat="1" ht="37.8" customHeight="1">
      <c r="A259" s="39"/>
      <c r="B259" s="40"/>
      <c r="C259" s="214" t="s">
        <v>420</v>
      </c>
      <c r="D259" s="214" t="s">
        <v>173</v>
      </c>
      <c r="E259" s="215" t="s">
        <v>1138</v>
      </c>
      <c r="F259" s="216" t="s">
        <v>1139</v>
      </c>
      <c r="G259" s="217" t="s">
        <v>244</v>
      </c>
      <c r="H259" s="218">
        <v>37.346</v>
      </c>
      <c r="I259" s="219"/>
      <c r="J259" s="220">
        <f>ROUND(I259*H259,2)</f>
        <v>0</v>
      </c>
      <c r="K259" s="216" t="s">
        <v>177</v>
      </c>
      <c r="L259" s="45"/>
      <c r="M259" s="221" t="s">
        <v>20</v>
      </c>
      <c r="N259" s="222" t="s">
        <v>47</v>
      </c>
      <c r="O259" s="85"/>
      <c r="P259" s="223">
        <f>O259*H259</f>
        <v>0</v>
      </c>
      <c r="Q259" s="223">
        <v>0</v>
      </c>
      <c r="R259" s="223">
        <f>Q259*H259</f>
        <v>0</v>
      </c>
      <c r="S259" s="223">
        <v>0</v>
      </c>
      <c r="T259" s="224">
        <f>S259*H259</f>
        <v>0</v>
      </c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R259" s="225" t="s">
        <v>178</v>
      </c>
      <c r="AT259" s="225" t="s">
        <v>173</v>
      </c>
      <c r="AU259" s="225" t="s">
        <v>84</v>
      </c>
      <c r="AY259" s="18" t="s">
        <v>171</v>
      </c>
      <c r="BE259" s="226">
        <f>IF(N259="základní",J259,0)</f>
        <v>0</v>
      </c>
      <c r="BF259" s="226">
        <f>IF(N259="snížená",J259,0)</f>
        <v>0</v>
      </c>
      <c r="BG259" s="226">
        <f>IF(N259="zákl. přenesená",J259,0)</f>
        <v>0</v>
      </c>
      <c r="BH259" s="226">
        <f>IF(N259="sníž. přenesená",J259,0)</f>
        <v>0</v>
      </c>
      <c r="BI259" s="226">
        <f>IF(N259="nulová",J259,0)</f>
        <v>0</v>
      </c>
      <c r="BJ259" s="18" t="s">
        <v>22</v>
      </c>
      <c r="BK259" s="226">
        <f>ROUND(I259*H259,2)</f>
        <v>0</v>
      </c>
      <c r="BL259" s="18" t="s">
        <v>178</v>
      </c>
      <c r="BM259" s="225" t="s">
        <v>1140</v>
      </c>
    </row>
    <row r="260" spans="1:47" s="2" customFormat="1" ht="12">
      <c r="A260" s="39"/>
      <c r="B260" s="40"/>
      <c r="C260" s="41"/>
      <c r="D260" s="227" t="s">
        <v>180</v>
      </c>
      <c r="E260" s="41"/>
      <c r="F260" s="228" t="s">
        <v>1141</v>
      </c>
      <c r="G260" s="41"/>
      <c r="H260" s="41"/>
      <c r="I260" s="229"/>
      <c r="J260" s="41"/>
      <c r="K260" s="41"/>
      <c r="L260" s="45"/>
      <c r="M260" s="230"/>
      <c r="N260" s="231"/>
      <c r="O260" s="85"/>
      <c r="P260" s="85"/>
      <c r="Q260" s="85"/>
      <c r="R260" s="85"/>
      <c r="S260" s="85"/>
      <c r="T260" s="86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T260" s="18" t="s">
        <v>180</v>
      </c>
      <c r="AU260" s="18" t="s">
        <v>84</v>
      </c>
    </row>
    <row r="261" spans="1:47" s="2" customFormat="1" ht="12">
      <c r="A261" s="39"/>
      <c r="B261" s="40"/>
      <c r="C261" s="41"/>
      <c r="D261" s="232" t="s">
        <v>182</v>
      </c>
      <c r="E261" s="41"/>
      <c r="F261" s="233" t="s">
        <v>1142</v>
      </c>
      <c r="G261" s="41"/>
      <c r="H261" s="41"/>
      <c r="I261" s="229"/>
      <c r="J261" s="41"/>
      <c r="K261" s="41"/>
      <c r="L261" s="45"/>
      <c r="M261" s="230"/>
      <c r="N261" s="231"/>
      <c r="O261" s="85"/>
      <c r="P261" s="85"/>
      <c r="Q261" s="85"/>
      <c r="R261" s="85"/>
      <c r="S261" s="85"/>
      <c r="T261" s="86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T261" s="18" t="s">
        <v>182</v>
      </c>
      <c r="AU261" s="18" t="s">
        <v>84</v>
      </c>
    </row>
    <row r="262" spans="1:51" s="14" customFormat="1" ht="12">
      <c r="A262" s="14"/>
      <c r="B262" s="244"/>
      <c r="C262" s="245"/>
      <c r="D262" s="227" t="s">
        <v>184</v>
      </c>
      <c r="E262" s="246" t="s">
        <v>20</v>
      </c>
      <c r="F262" s="247" t="s">
        <v>1502</v>
      </c>
      <c r="G262" s="245"/>
      <c r="H262" s="248">
        <v>37.346</v>
      </c>
      <c r="I262" s="249"/>
      <c r="J262" s="245"/>
      <c r="K262" s="245"/>
      <c r="L262" s="250"/>
      <c r="M262" s="251"/>
      <c r="N262" s="252"/>
      <c r="O262" s="252"/>
      <c r="P262" s="252"/>
      <c r="Q262" s="252"/>
      <c r="R262" s="252"/>
      <c r="S262" s="252"/>
      <c r="T262" s="253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54" t="s">
        <v>184</v>
      </c>
      <c r="AU262" s="254" t="s">
        <v>84</v>
      </c>
      <c r="AV262" s="14" t="s">
        <v>84</v>
      </c>
      <c r="AW262" s="14" t="s">
        <v>37</v>
      </c>
      <c r="AX262" s="14" t="s">
        <v>76</v>
      </c>
      <c r="AY262" s="254" t="s">
        <v>171</v>
      </c>
    </row>
    <row r="263" spans="1:65" s="2" customFormat="1" ht="44.25" customHeight="1">
      <c r="A263" s="39"/>
      <c r="B263" s="40"/>
      <c r="C263" s="214" t="s">
        <v>424</v>
      </c>
      <c r="D263" s="214" t="s">
        <v>173</v>
      </c>
      <c r="E263" s="215" t="s">
        <v>733</v>
      </c>
      <c r="F263" s="216" t="s">
        <v>734</v>
      </c>
      <c r="G263" s="217" t="s">
        <v>244</v>
      </c>
      <c r="H263" s="218">
        <v>11.498</v>
      </c>
      <c r="I263" s="219"/>
      <c r="J263" s="220">
        <f>ROUND(I263*H263,2)</f>
        <v>0</v>
      </c>
      <c r="K263" s="216" t="s">
        <v>177</v>
      </c>
      <c r="L263" s="45"/>
      <c r="M263" s="221" t="s">
        <v>20</v>
      </c>
      <c r="N263" s="222" t="s">
        <v>47</v>
      </c>
      <c r="O263" s="85"/>
      <c r="P263" s="223">
        <f>O263*H263</f>
        <v>0</v>
      </c>
      <c r="Q263" s="223">
        <v>0</v>
      </c>
      <c r="R263" s="223">
        <f>Q263*H263</f>
        <v>0</v>
      </c>
      <c r="S263" s="223">
        <v>0</v>
      </c>
      <c r="T263" s="224">
        <f>S263*H263</f>
        <v>0</v>
      </c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R263" s="225" t="s">
        <v>178</v>
      </c>
      <c r="AT263" s="225" t="s">
        <v>173</v>
      </c>
      <c r="AU263" s="225" t="s">
        <v>84</v>
      </c>
      <c r="AY263" s="18" t="s">
        <v>171</v>
      </c>
      <c r="BE263" s="226">
        <f>IF(N263="základní",J263,0)</f>
        <v>0</v>
      </c>
      <c r="BF263" s="226">
        <f>IF(N263="snížená",J263,0)</f>
        <v>0</v>
      </c>
      <c r="BG263" s="226">
        <f>IF(N263="zákl. přenesená",J263,0)</f>
        <v>0</v>
      </c>
      <c r="BH263" s="226">
        <f>IF(N263="sníž. přenesená",J263,0)</f>
        <v>0</v>
      </c>
      <c r="BI263" s="226">
        <f>IF(N263="nulová",J263,0)</f>
        <v>0</v>
      </c>
      <c r="BJ263" s="18" t="s">
        <v>22</v>
      </c>
      <c r="BK263" s="226">
        <f>ROUND(I263*H263,2)</f>
        <v>0</v>
      </c>
      <c r="BL263" s="18" t="s">
        <v>178</v>
      </c>
      <c r="BM263" s="225" t="s">
        <v>1503</v>
      </c>
    </row>
    <row r="264" spans="1:47" s="2" customFormat="1" ht="12">
      <c r="A264" s="39"/>
      <c r="B264" s="40"/>
      <c r="C264" s="41"/>
      <c r="D264" s="227" t="s">
        <v>180</v>
      </c>
      <c r="E264" s="41"/>
      <c r="F264" s="228" t="s">
        <v>246</v>
      </c>
      <c r="G264" s="41"/>
      <c r="H264" s="41"/>
      <c r="I264" s="229"/>
      <c r="J264" s="41"/>
      <c r="K264" s="41"/>
      <c r="L264" s="45"/>
      <c r="M264" s="230"/>
      <c r="N264" s="231"/>
      <c r="O264" s="85"/>
      <c r="P264" s="85"/>
      <c r="Q264" s="85"/>
      <c r="R264" s="85"/>
      <c r="S264" s="85"/>
      <c r="T264" s="86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T264" s="18" t="s">
        <v>180</v>
      </c>
      <c r="AU264" s="18" t="s">
        <v>84</v>
      </c>
    </row>
    <row r="265" spans="1:47" s="2" customFormat="1" ht="12">
      <c r="A265" s="39"/>
      <c r="B265" s="40"/>
      <c r="C265" s="41"/>
      <c r="D265" s="232" t="s">
        <v>182</v>
      </c>
      <c r="E265" s="41"/>
      <c r="F265" s="233" t="s">
        <v>736</v>
      </c>
      <c r="G265" s="41"/>
      <c r="H265" s="41"/>
      <c r="I265" s="229"/>
      <c r="J265" s="41"/>
      <c r="K265" s="41"/>
      <c r="L265" s="45"/>
      <c r="M265" s="230"/>
      <c r="N265" s="231"/>
      <c r="O265" s="85"/>
      <c r="P265" s="85"/>
      <c r="Q265" s="85"/>
      <c r="R265" s="85"/>
      <c r="S265" s="85"/>
      <c r="T265" s="86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T265" s="18" t="s">
        <v>182</v>
      </c>
      <c r="AU265" s="18" t="s">
        <v>84</v>
      </c>
    </row>
    <row r="266" spans="1:51" s="14" customFormat="1" ht="12">
      <c r="A266" s="14"/>
      <c r="B266" s="244"/>
      <c r="C266" s="245"/>
      <c r="D266" s="227" t="s">
        <v>184</v>
      </c>
      <c r="E266" s="246" t="s">
        <v>20</v>
      </c>
      <c r="F266" s="247" t="s">
        <v>1500</v>
      </c>
      <c r="G266" s="245"/>
      <c r="H266" s="248">
        <v>1.935</v>
      </c>
      <c r="I266" s="249"/>
      <c r="J266" s="245"/>
      <c r="K266" s="245"/>
      <c r="L266" s="250"/>
      <c r="M266" s="251"/>
      <c r="N266" s="252"/>
      <c r="O266" s="252"/>
      <c r="P266" s="252"/>
      <c r="Q266" s="252"/>
      <c r="R266" s="252"/>
      <c r="S266" s="252"/>
      <c r="T266" s="253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54" t="s">
        <v>184</v>
      </c>
      <c r="AU266" s="254" t="s">
        <v>84</v>
      </c>
      <c r="AV266" s="14" t="s">
        <v>84</v>
      </c>
      <c r="AW266" s="14" t="s">
        <v>37</v>
      </c>
      <c r="AX266" s="14" t="s">
        <v>76</v>
      </c>
      <c r="AY266" s="254" t="s">
        <v>171</v>
      </c>
    </row>
    <row r="267" spans="1:51" s="14" customFormat="1" ht="12">
      <c r="A267" s="14"/>
      <c r="B267" s="244"/>
      <c r="C267" s="245"/>
      <c r="D267" s="227" t="s">
        <v>184</v>
      </c>
      <c r="E267" s="246" t="s">
        <v>20</v>
      </c>
      <c r="F267" s="247" t="s">
        <v>1501</v>
      </c>
      <c r="G267" s="245"/>
      <c r="H267" s="248">
        <v>9.563</v>
      </c>
      <c r="I267" s="249"/>
      <c r="J267" s="245"/>
      <c r="K267" s="245"/>
      <c r="L267" s="250"/>
      <c r="M267" s="251"/>
      <c r="N267" s="252"/>
      <c r="O267" s="252"/>
      <c r="P267" s="252"/>
      <c r="Q267" s="252"/>
      <c r="R267" s="252"/>
      <c r="S267" s="252"/>
      <c r="T267" s="253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54" t="s">
        <v>184</v>
      </c>
      <c r="AU267" s="254" t="s">
        <v>84</v>
      </c>
      <c r="AV267" s="14" t="s">
        <v>84</v>
      </c>
      <c r="AW267" s="14" t="s">
        <v>37</v>
      </c>
      <c r="AX267" s="14" t="s">
        <v>76</v>
      </c>
      <c r="AY267" s="254" t="s">
        <v>171</v>
      </c>
    </row>
    <row r="268" spans="1:63" s="12" customFormat="1" ht="22.8" customHeight="1">
      <c r="A268" s="12"/>
      <c r="B268" s="198"/>
      <c r="C268" s="199"/>
      <c r="D268" s="200" t="s">
        <v>75</v>
      </c>
      <c r="E268" s="212" t="s">
        <v>670</v>
      </c>
      <c r="F268" s="212" t="s">
        <v>671</v>
      </c>
      <c r="G268" s="199"/>
      <c r="H268" s="199"/>
      <c r="I268" s="202"/>
      <c r="J268" s="213">
        <f>BK268</f>
        <v>0</v>
      </c>
      <c r="K268" s="199"/>
      <c r="L268" s="204"/>
      <c r="M268" s="205"/>
      <c r="N268" s="206"/>
      <c r="O268" s="206"/>
      <c r="P268" s="207">
        <f>SUM(P269:P271)</f>
        <v>0</v>
      </c>
      <c r="Q268" s="206"/>
      <c r="R268" s="207">
        <f>SUM(R269:R271)</f>
        <v>0</v>
      </c>
      <c r="S268" s="206"/>
      <c r="T268" s="208">
        <f>SUM(T269:T271)</f>
        <v>0</v>
      </c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R268" s="209" t="s">
        <v>22</v>
      </c>
      <c r="AT268" s="210" t="s">
        <v>75</v>
      </c>
      <c r="AU268" s="210" t="s">
        <v>22</v>
      </c>
      <c r="AY268" s="209" t="s">
        <v>171</v>
      </c>
      <c r="BK268" s="211">
        <f>SUM(BK269:BK271)</f>
        <v>0</v>
      </c>
    </row>
    <row r="269" spans="1:65" s="2" customFormat="1" ht="33" customHeight="1">
      <c r="A269" s="39"/>
      <c r="B269" s="40"/>
      <c r="C269" s="214" t="s">
        <v>431</v>
      </c>
      <c r="D269" s="214" t="s">
        <v>173</v>
      </c>
      <c r="E269" s="215" t="s">
        <v>673</v>
      </c>
      <c r="F269" s="216" t="s">
        <v>674</v>
      </c>
      <c r="G269" s="217" t="s">
        <v>244</v>
      </c>
      <c r="H269" s="218">
        <v>76.626</v>
      </c>
      <c r="I269" s="219"/>
      <c r="J269" s="220">
        <f>ROUND(I269*H269,2)</f>
        <v>0</v>
      </c>
      <c r="K269" s="216" t="s">
        <v>177</v>
      </c>
      <c r="L269" s="45"/>
      <c r="M269" s="221" t="s">
        <v>20</v>
      </c>
      <c r="N269" s="222" t="s">
        <v>47</v>
      </c>
      <c r="O269" s="85"/>
      <c r="P269" s="223">
        <f>O269*H269</f>
        <v>0</v>
      </c>
      <c r="Q269" s="223">
        <v>0</v>
      </c>
      <c r="R269" s="223">
        <f>Q269*H269</f>
        <v>0</v>
      </c>
      <c r="S269" s="223">
        <v>0</v>
      </c>
      <c r="T269" s="224">
        <f>S269*H269</f>
        <v>0</v>
      </c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R269" s="225" t="s">
        <v>178</v>
      </c>
      <c r="AT269" s="225" t="s">
        <v>173</v>
      </c>
      <c r="AU269" s="225" t="s">
        <v>84</v>
      </c>
      <c r="AY269" s="18" t="s">
        <v>171</v>
      </c>
      <c r="BE269" s="226">
        <f>IF(N269="základní",J269,0)</f>
        <v>0</v>
      </c>
      <c r="BF269" s="226">
        <f>IF(N269="snížená",J269,0)</f>
        <v>0</v>
      </c>
      <c r="BG269" s="226">
        <f>IF(N269="zákl. přenesená",J269,0)</f>
        <v>0</v>
      </c>
      <c r="BH269" s="226">
        <f>IF(N269="sníž. přenesená",J269,0)</f>
        <v>0</v>
      </c>
      <c r="BI269" s="226">
        <f>IF(N269="nulová",J269,0)</f>
        <v>0</v>
      </c>
      <c r="BJ269" s="18" t="s">
        <v>22</v>
      </c>
      <c r="BK269" s="226">
        <f>ROUND(I269*H269,2)</f>
        <v>0</v>
      </c>
      <c r="BL269" s="18" t="s">
        <v>178</v>
      </c>
      <c r="BM269" s="225" t="s">
        <v>1145</v>
      </c>
    </row>
    <row r="270" spans="1:47" s="2" customFormat="1" ht="12">
      <c r="A270" s="39"/>
      <c r="B270" s="40"/>
      <c r="C270" s="41"/>
      <c r="D270" s="227" t="s">
        <v>180</v>
      </c>
      <c r="E270" s="41"/>
      <c r="F270" s="228" t="s">
        <v>676</v>
      </c>
      <c r="G270" s="41"/>
      <c r="H270" s="41"/>
      <c r="I270" s="229"/>
      <c r="J270" s="41"/>
      <c r="K270" s="41"/>
      <c r="L270" s="45"/>
      <c r="M270" s="230"/>
      <c r="N270" s="231"/>
      <c r="O270" s="85"/>
      <c r="P270" s="85"/>
      <c r="Q270" s="85"/>
      <c r="R270" s="85"/>
      <c r="S270" s="85"/>
      <c r="T270" s="86"/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T270" s="18" t="s">
        <v>180</v>
      </c>
      <c r="AU270" s="18" t="s">
        <v>84</v>
      </c>
    </row>
    <row r="271" spans="1:47" s="2" customFormat="1" ht="12">
      <c r="A271" s="39"/>
      <c r="B271" s="40"/>
      <c r="C271" s="41"/>
      <c r="D271" s="232" t="s">
        <v>182</v>
      </c>
      <c r="E271" s="41"/>
      <c r="F271" s="233" t="s">
        <v>677</v>
      </c>
      <c r="G271" s="41"/>
      <c r="H271" s="41"/>
      <c r="I271" s="229"/>
      <c r="J271" s="41"/>
      <c r="K271" s="41"/>
      <c r="L271" s="45"/>
      <c r="M271" s="266"/>
      <c r="N271" s="267"/>
      <c r="O271" s="268"/>
      <c r="P271" s="268"/>
      <c r="Q271" s="268"/>
      <c r="R271" s="268"/>
      <c r="S271" s="268"/>
      <c r="T271" s="269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T271" s="18" t="s">
        <v>182</v>
      </c>
      <c r="AU271" s="18" t="s">
        <v>84</v>
      </c>
    </row>
    <row r="272" spans="1:31" s="2" customFormat="1" ht="6.95" customHeight="1">
      <c r="A272" s="39"/>
      <c r="B272" s="60"/>
      <c r="C272" s="61"/>
      <c r="D272" s="61"/>
      <c r="E272" s="61"/>
      <c r="F272" s="61"/>
      <c r="G272" s="61"/>
      <c r="H272" s="61"/>
      <c r="I272" s="61"/>
      <c r="J272" s="61"/>
      <c r="K272" s="61"/>
      <c r="L272" s="45"/>
      <c r="M272" s="39"/>
      <c r="O272" s="39"/>
      <c r="P272" s="39"/>
      <c r="Q272" s="39"/>
      <c r="R272" s="39"/>
      <c r="S272" s="39"/>
      <c r="T272" s="39"/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</row>
  </sheetData>
  <sheetProtection password="CC35" sheet="1" objects="1" scenarios="1" formatColumns="0" formatRows="0" autoFilter="0"/>
  <autoFilter ref="C98:K271"/>
  <mergeCells count="15">
    <mergeCell ref="E7:H7"/>
    <mergeCell ref="E11:H11"/>
    <mergeCell ref="E9:H9"/>
    <mergeCell ref="E13:H13"/>
    <mergeCell ref="E22:H22"/>
    <mergeCell ref="E31:H31"/>
    <mergeCell ref="E52:H52"/>
    <mergeCell ref="E56:H56"/>
    <mergeCell ref="E54:H54"/>
    <mergeCell ref="E58:H58"/>
    <mergeCell ref="E85:H85"/>
    <mergeCell ref="E89:H89"/>
    <mergeCell ref="E87:H87"/>
    <mergeCell ref="E91:H91"/>
    <mergeCell ref="L2:V2"/>
  </mergeCells>
  <hyperlinks>
    <hyperlink ref="F104" r:id="rId1" display="https://podminky.urs.cz/item/CS_URS_2023_02/113107323"/>
    <hyperlink ref="F110" r:id="rId2" display="https://podminky.urs.cz/item/CS_URS_2023_02/115101201"/>
    <hyperlink ref="F115" r:id="rId3" display="https://podminky.urs.cz/item/CS_URS_2023_02/132251253"/>
    <hyperlink ref="F125" r:id="rId4" display="https://podminky.urs.cz/item/CS_URS_2023_02/171201231"/>
    <hyperlink ref="F130" r:id="rId5" display="https://podminky.urs.cz/item/CS_URS_2023_02/174151101"/>
    <hyperlink ref="F135" r:id="rId6" display="https://podminky.urs.cz/item/CS_URS_2023_02/175151101"/>
    <hyperlink ref="F146" r:id="rId7" display="https://podminky.urs.cz/item/CS_URS_2023_02/181951112"/>
    <hyperlink ref="F152" r:id="rId8" display="https://podminky.urs.cz/item/CS_URS_2023_02/275313811"/>
    <hyperlink ref="F157" r:id="rId9" display="https://podminky.urs.cz/item/CS_URS_2023_02/275351121"/>
    <hyperlink ref="F162" r:id="rId10" display="https://podminky.urs.cz/item/CS_URS_2023_02/275351122"/>
    <hyperlink ref="F166" r:id="rId11" display="https://podminky.urs.cz/item/CS_URS_2023_02/452111121"/>
    <hyperlink ref="F173" r:id="rId12" display="https://podminky.urs.cz/item/CS_URS_2023_02/452311131"/>
    <hyperlink ref="F179" r:id="rId13" display="https://podminky.urs.cz/item/CS_URS_2023_02/452311151"/>
    <hyperlink ref="F185" r:id="rId14" display="https://podminky.urs.cz/item/CS_URS_2023_02/452312131"/>
    <hyperlink ref="F191" r:id="rId15" display="https://podminky.urs.cz/item/CS_URS_2023_02/452312151"/>
    <hyperlink ref="F197" r:id="rId16" display="https://podminky.urs.cz/item/CS_URS_2023_02/461310212"/>
    <hyperlink ref="F202" r:id="rId17" display="https://podminky.urs.cz/item/CS_URS_2023_02/465511411"/>
    <hyperlink ref="F209" r:id="rId18" display="https://podminky.urs.cz/item/CS_URS_2023_02/564871011"/>
    <hyperlink ref="F216" r:id="rId19" display="https://podminky.urs.cz/item/CS_URS_2023_02/567132112"/>
    <hyperlink ref="F224" r:id="rId20" display="https://podminky.urs.cz/item/CS_URS_2023_02/919521140"/>
    <hyperlink ref="F233" r:id="rId21" display="https://podminky.urs.cz/item/CS_URS_2023_02/919535558"/>
    <hyperlink ref="F238" r:id="rId22" display="https://podminky.urs.cz/item/CS_URS_2023_02/938902422"/>
    <hyperlink ref="F243" r:id="rId23" display="https://podminky.urs.cz/item/CS_URS_2023_02/966008113"/>
    <hyperlink ref="F248" r:id="rId24" display="https://podminky.urs.cz/item/CS_URS_2023_02/966008311"/>
    <hyperlink ref="F261" r:id="rId25" display="https://podminky.urs.cz/item/CS_URS_2023_02/997221862"/>
    <hyperlink ref="F265" r:id="rId26" display="https://podminky.urs.cz/item/CS_URS_2023_02/997221873"/>
    <hyperlink ref="F271" r:id="rId27" display="https://podminky.urs.cz/item/CS_URS_2023_02/99822511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28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7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120</v>
      </c>
    </row>
    <row r="3" spans="2:46" s="1" customFormat="1" ht="6.95" customHeight="1">
      <c r="B3" s="140"/>
      <c r="C3" s="141"/>
      <c r="D3" s="141"/>
      <c r="E3" s="141"/>
      <c r="F3" s="141"/>
      <c r="G3" s="141"/>
      <c r="H3" s="141"/>
      <c r="I3" s="141"/>
      <c r="J3" s="141"/>
      <c r="K3" s="141"/>
      <c r="L3" s="21"/>
      <c r="AT3" s="18" t="s">
        <v>84</v>
      </c>
    </row>
    <row r="4" spans="2:46" s="1" customFormat="1" ht="24.95" customHeight="1">
      <c r="B4" s="21"/>
      <c r="D4" s="142" t="s">
        <v>140</v>
      </c>
      <c r="L4" s="21"/>
      <c r="M4" s="143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4" t="s">
        <v>16</v>
      </c>
      <c r="L6" s="21"/>
    </row>
    <row r="7" spans="2:12" s="1" customFormat="1" ht="16.5" customHeight="1">
      <c r="B7" s="21"/>
      <c r="E7" s="145" t="str">
        <f>'Rekapitulace stavby'!K6</f>
        <v>Rekonstrukce komunikace II/605, úsek č.3 - aktualizace (2023)</v>
      </c>
      <c r="F7" s="144"/>
      <c r="G7" s="144"/>
      <c r="H7" s="144"/>
      <c r="L7" s="21"/>
    </row>
    <row r="8" spans="2:12" ht="12">
      <c r="B8" s="21"/>
      <c r="D8" s="144" t="s">
        <v>141</v>
      </c>
      <c r="L8" s="21"/>
    </row>
    <row r="9" spans="2:12" s="1" customFormat="1" ht="16.5" customHeight="1">
      <c r="B9" s="21"/>
      <c r="E9" s="145" t="s">
        <v>142</v>
      </c>
      <c r="F9" s="1"/>
      <c r="G9" s="1"/>
      <c r="H9" s="1"/>
      <c r="L9" s="21"/>
    </row>
    <row r="10" spans="2:12" s="1" customFormat="1" ht="12" customHeight="1">
      <c r="B10" s="21"/>
      <c r="D10" s="144" t="s">
        <v>143</v>
      </c>
      <c r="L10" s="21"/>
    </row>
    <row r="11" spans="1:31" s="2" customFormat="1" ht="23.25" customHeight="1">
      <c r="A11" s="39"/>
      <c r="B11" s="45"/>
      <c r="C11" s="39"/>
      <c r="D11" s="39"/>
      <c r="E11" s="157" t="s">
        <v>965</v>
      </c>
      <c r="F11" s="39"/>
      <c r="G11" s="39"/>
      <c r="H11" s="39"/>
      <c r="I11" s="39"/>
      <c r="J11" s="39"/>
      <c r="K11" s="39"/>
      <c r="L11" s="146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4" t="s">
        <v>966</v>
      </c>
      <c r="E12" s="39"/>
      <c r="F12" s="39"/>
      <c r="G12" s="39"/>
      <c r="H12" s="39"/>
      <c r="I12" s="39"/>
      <c r="J12" s="39"/>
      <c r="K12" s="39"/>
      <c r="L12" s="146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6.5" customHeight="1">
      <c r="A13" s="39"/>
      <c r="B13" s="45"/>
      <c r="C13" s="39"/>
      <c r="D13" s="39"/>
      <c r="E13" s="147" t="s">
        <v>1504</v>
      </c>
      <c r="F13" s="39"/>
      <c r="G13" s="39"/>
      <c r="H13" s="39"/>
      <c r="I13" s="39"/>
      <c r="J13" s="39"/>
      <c r="K13" s="39"/>
      <c r="L13" s="146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>
      <c r="A14" s="39"/>
      <c r="B14" s="45"/>
      <c r="C14" s="39"/>
      <c r="D14" s="39"/>
      <c r="E14" s="39"/>
      <c r="F14" s="39"/>
      <c r="G14" s="39"/>
      <c r="H14" s="39"/>
      <c r="I14" s="39"/>
      <c r="J14" s="39"/>
      <c r="K14" s="39"/>
      <c r="L14" s="146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2" customHeight="1">
      <c r="A15" s="39"/>
      <c r="B15" s="45"/>
      <c r="C15" s="39"/>
      <c r="D15" s="144" t="s">
        <v>19</v>
      </c>
      <c r="E15" s="39"/>
      <c r="F15" s="134" t="s">
        <v>20</v>
      </c>
      <c r="G15" s="39"/>
      <c r="H15" s="39"/>
      <c r="I15" s="144" t="s">
        <v>21</v>
      </c>
      <c r="J15" s="134" t="s">
        <v>20</v>
      </c>
      <c r="K15" s="39"/>
      <c r="L15" s="146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44" t="s">
        <v>23</v>
      </c>
      <c r="E16" s="39"/>
      <c r="F16" s="134" t="s">
        <v>24</v>
      </c>
      <c r="G16" s="39"/>
      <c r="H16" s="39"/>
      <c r="I16" s="144" t="s">
        <v>25</v>
      </c>
      <c r="J16" s="148" t="str">
        <f>'Rekapitulace stavby'!AN8</f>
        <v>13. 12. 2023</v>
      </c>
      <c r="K16" s="39"/>
      <c r="L16" s="146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0.8" customHeight="1">
      <c r="A17" s="39"/>
      <c r="B17" s="45"/>
      <c r="C17" s="39"/>
      <c r="D17" s="39"/>
      <c r="E17" s="39"/>
      <c r="F17" s="39"/>
      <c r="G17" s="39"/>
      <c r="H17" s="39"/>
      <c r="I17" s="39"/>
      <c r="J17" s="39"/>
      <c r="K17" s="39"/>
      <c r="L17" s="146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2" customHeight="1">
      <c r="A18" s="39"/>
      <c r="B18" s="45"/>
      <c r="C18" s="39"/>
      <c r="D18" s="144" t="s">
        <v>29</v>
      </c>
      <c r="E18" s="39"/>
      <c r="F18" s="39"/>
      <c r="G18" s="39"/>
      <c r="H18" s="39"/>
      <c r="I18" s="144" t="s">
        <v>30</v>
      </c>
      <c r="J18" s="134" t="s">
        <v>20</v>
      </c>
      <c r="K18" s="39"/>
      <c r="L18" s="146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8" customHeight="1">
      <c r="A19" s="39"/>
      <c r="B19" s="45"/>
      <c r="C19" s="39"/>
      <c r="D19" s="39"/>
      <c r="E19" s="134" t="s">
        <v>31</v>
      </c>
      <c r="F19" s="39"/>
      <c r="G19" s="39"/>
      <c r="H19" s="39"/>
      <c r="I19" s="144" t="s">
        <v>32</v>
      </c>
      <c r="J19" s="134" t="s">
        <v>20</v>
      </c>
      <c r="K19" s="39"/>
      <c r="L19" s="146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6.95" customHeight="1">
      <c r="A20" s="39"/>
      <c r="B20" s="45"/>
      <c r="C20" s="39"/>
      <c r="D20" s="39"/>
      <c r="E20" s="39"/>
      <c r="F20" s="39"/>
      <c r="G20" s="39"/>
      <c r="H20" s="39"/>
      <c r="I20" s="39"/>
      <c r="J20" s="39"/>
      <c r="K20" s="39"/>
      <c r="L20" s="146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2" customHeight="1">
      <c r="A21" s="39"/>
      <c r="B21" s="45"/>
      <c r="C21" s="39"/>
      <c r="D21" s="144" t="s">
        <v>33</v>
      </c>
      <c r="E21" s="39"/>
      <c r="F21" s="39"/>
      <c r="G21" s="39"/>
      <c r="H21" s="39"/>
      <c r="I21" s="144" t="s">
        <v>30</v>
      </c>
      <c r="J21" s="34" t="str">
        <f>'Rekapitulace stavby'!AN13</f>
        <v>Vyplň údaj</v>
      </c>
      <c r="K21" s="39"/>
      <c r="L21" s="146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8" customHeight="1">
      <c r="A22" s="39"/>
      <c r="B22" s="45"/>
      <c r="C22" s="39"/>
      <c r="D22" s="39"/>
      <c r="E22" s="34" t="str">
        <f>'Rekapitulace stavby'!E14</f>
        <v>Vyplň údaj</v>
      </c>
      <c r="F22" s="134"/>
      <c r="G22" s="134"/>
      <c r="H22" s="134"/>
      <c r="I22" s="144" t="s">
        <v>32</v>
      </c>
      <c r="J22" s="34" t="str">
        <f>'Rekapitulace stavby'!AN14</f>
        <v>Vyplň údaj</v>
      </c>
      <c r="K22" s="39"/>
      <c r="L22" s="146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6.95" customHeight="1">
      <c r="A23" s="39"/>
      <c r="B23" s="45"/>
      <c r="C23" s="39"/>
      <c r="D23" s="39"/>
      <c r="E23" s="39"/>
      <c r="F23" s="39"/>
      <c r="G23" s="39"/>
      <c r="H23" s="39"/>
      <c r="I23" s="39"/>
      <c r="J23" s="39"/>
      <c r="K23" s="39"/>
      <c r="L23" s="146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2" customHeight="1">
      <c r="A24" s="39"/>
      <c r="B24" s="45"/>
      <c r="C24" s="39"/>
      <c r="D24" s="144" t="s">
        <v>35</v>
      </c>
      <c r="E24" s="39"/>
      <c r="F24" s="39"/>
      <c r="G24" s="39"/>
      <c r="H24" s="39"/>
      <c r="I24" s="144" t="s">
        <v>30</v>
      </c>
      <c r="J24" s="134" t="s">
        <v>20</v>
      </c>
      <c r="K24" s="39"/>
      <c r="L24" s="146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8" customHeight="1">
      <c r="A25" s="39"/>
      <c r="B25" s="45"/>
      <c r="C25" s="39"/>
      <c r="D25" s="39"/>
      <c r="E25" s="134" t="s">
        <v>36</v>
      </c>
      <c r="F25" s="39"/>
      <c r="G25" s="39"/>
      <c r="H25" s="39"/>
      <c r="I25" s="144" t="s">
        <v>32</v>
      </c>
      <c r="J25" s="134" t="s">
        <v>20</v>
      </c>
      <c r="K25" s="39"/>
      <c r="L25" s="146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6.95" customHeight="1">
      <c r="A26" s="39"/>
      <c r="B26" s="45"/>
      <c r="C26" s="39"/>
      <c r="D26" s="39"/>
      <c r="E26" s="39"/>
      <c r="F26" s="39"/>
      <c r="G26" s="39"/>
      <c r="H26" s="39"/>
      <c r="I26" s="39"/>
      <c r="J26" s="39"/>
      <c r="K26" s="39"/>
      <c r="L26" s="146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12" customHeight="1">
      <c r="A27" s="39"/>
      <c r="B27" s="45"/>
      <c r="C27" s="39"/>
      <c r="D27" s="144" t="s">
        <v>38</v>
      </c>
      <c r="E27" s="39"/>
      <c r="F27" s="39"/>
      <c r="G27" s="39"/>
      <c r="H27" s="39"/>
      <c r="I27" s="144" t="s">
        <v>30</v>
      </c>
      <c r="J27" s="134" t="str">
        <f>IF('Rekapitulace stavby'!AN19="","",'Rekapitulace stavby'!AN19)</f>
        <v/>
      </c>
      <c r="K27" s="39"/>
      <c r="L27" s="146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8" customHeight="1">
      <c r="A28" s="39"/>
      <c r="B28" s="45"/>
      <c r="C28" s="39"/>
      <c r="D28" s="39"/>
      <c r="E28" s="134" t="str">
        <f>IF('Rekapitulace stavby'!E20="","",'Rekapitulace stavby'!E20)</f>
        <v xml:space="preserve"> </v>
      </c>
      <c r="F28" s="39"/>
      <c r="G28" s="39"/>
      <c r="H28" s="39"/>
      <c r="I28" s="144" t="s">
        <v>32</v>
      </c>
      <c r="J28" s="134" t="str">
        <f>IF('Rekapitulace stavby'!AN20="","",'Rekapitulace stavby'!AN20)</f>
        <v/>
      </c>
      <c r="K28" s="39"/>
      <c r="L28" s="146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39"/>
      <c r="E29" s="39"/>
      <c r="F29" s="39"/>
      <c r="G29" s="39"/>
      <c r="H29" s="39"/>
      <c r="I29" s="39"/>
      <c r="J29" s="39"/>
      <c r="K29" s="39"/>
      <c r="L29" s="146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12" customHeight="1">
      <c r="A30" s="39"/>
      <c r="B30" s="45"/>
      <c r="C30" s="39"/>
      <c r="D30" s="144" t="s">
        <v>40</v>
      </c>
      <c r="E30" s="39"/>
      <c r="F30" s="39"/>
      <c r="G30" s="39"/>
      <c r="H30" s="39"/>
      <c r="I30" s="39"/>
      <c r="J30" s="39"/>
      <c r="K30" s="39"/>
      <c r="L30" s="146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8" customFormat="1" ht="71.25" customHeight="1">
      <c r="A31" s="149"/>
      <c r="B31" s="150"/>
      <c r="C31" s="149"/>
      <c r="D31" s="149"/>
      <c r="E31" s="151" t="s">
        <v>41</v>
      </c>
      <c r="F31" s="151"/>
      <c r="G31" s="151"/>
      <c r="H31" s="151"/>
      <c r="I31" s="149"/>
      <c r="J31" s="149"/>
      <c r="K31" s="149"/>
      <c r="L31" s="152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  <c r="AE31" s="149"/>
    </row>
    <row r="32" spans="1:31" s="2" customFormat="1" ht="6.95" customHeight="1">
      <c r="A32" s="39"/>
      <c r="B32" s="45"/>
      <c r="C32" s="39"/>
      <c r="D32" s="39"/>
      <c r="E32" s="39"/>
      <c r="F32" s="39"/>
      <c r="G32" s="39"/>
      <c r="H32" s="39"/>
      <c r="I32" s="39"/>
      <c r="J32" s="39"/>
      <c r="K32" s="39"/>
      <c r="L32" s="146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3"/>
      <c r="E33" s="153"/>
      <c r="F33" s="153"/>
      <c r="G33" s="153"/>
      <c r="H33" s="153"/>
      <c r="I33" s="153"/>
      <c r="J33" s="153"/>
      <c r="K33" s="153"/>
      <c r="L33" s="146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25.4" customHeight="1">
      <c r="A34" s="39"/>
      <c r="B34" s="45"/>
      <c r="C34" s="39"/>
      <c r="D34" s="154" t="s">
        <v>42</v>
      </c>
      <c r="E34" s="39"/>
      <c r="F34" s="39"/>
      <c r="G34" s="39"/>
      <c r="H34" s="39"/>
      <c r="I34" s="39"/>
      <c r="J34" s="155">
        <f>ROUND(J99,2)</f>
        <v>0</v>
      </c>
      <c r="K34" s="39"/>
      <c r="L34" s="146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6.95" customHeight="1">
      <c r="A35" s="39"/>
      <c r="B35" s="45"/>
      <c r="C35" s="39"/>
      <c r="D35" s="153"/>
      <c r="E35" s="153"/>
      <c r="F35" s="153"/>
      <c r="G35" s="153"/>
      <c r="H35" s="153"/>
      <c r="I35" s="153"/>
      <c r="J35" s="153"/>
      <c r="K35" s="153"/>
      <c r="L35" s="146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39"/>
      <c r="F36" s="156" t="s">
        <v>44</v>
      </c>
      <c r="G36" s="39"/>
      <c r="H36" s="39"/>
      <c r="I36" s="156" t="s">
        <v>43</v>
      </c>
      <c r="J36" s="156" t="s">
        <v>45</v>
      </c>
      <c r="K36" s="39"/>
      <c r="L36" s="146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>
      <c r="A37" s="39"/>
      <c r="B37" s="45"/>
      <c r="C37" s="39"/>
      <c r="D37" s="157" t="s">
        <v>46</v>
      </c>
      <c r="E37" s="144" t="s">
        <v>47</v>
      </c>
      <c r="F37" s="158">
        <f>ROUND((SUM(BE99:BE270)),2)</f>
        <v>0</v>
      </c>
      <c r="G37" s="39"/>
      <c r="H37" s="39"/>
      <c r="I37" s="159">
        <v>0.21</v>
      </c>
      <c r="J37" s="158">
        <f>ROUND(((SUM(BE99:BE270))*I37),2)</f>
        <v>0</v>
      </c>
      <c r="K37" s="39"/>
      <c r="L37" s="146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>
      <c r="A38" s="39"/>
      <c r="B38" s="45"/>
      <c r="C38" s="39"/>
      <c r="D38" s="39"/>
      <c r="E38" s="144" t="s">
        <v>48</v>
      </c>
      <c r="F38" s="158">
        <f>ROUND((SUM(BF99:BF270)),2)</f>
        <v>0</v>
      </c>
      <c r="G38" s="39"/>
      <c r="H38" s="39"/>
      <c r="I38" s="159">
        <v>0.15</v>
      </c>
      <c r="J38" s="158">
        <f>ROUND(((SUM(BF99:BF270))*I38),2)</f>
        <v>0</v>
      </c>
      <c r="K38" s="39"/>
      <c r="L38" s="146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4" t="s">
        <v>49</v>
      </c>
      <c r="F39" s="158">
        <f>ROUND((SUM(BG99:BG270)),2)</f>
        <v>0</v>
      </c>
      <c r="G39" s="39"/>
      <c r="H39" s="39"/>
      <c r="I39" s="159">
        <v>0.21</v>
      </c>
      <c r="J39" s="158">
        <f>0</f>
        <v>0</v>
      </c>
      <c r="K39" s="39"/>
      <c r="L39" s="146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 hidden="1">
      <c r="A40" s="39"/>
      <c r="B40" s="45"/>
      <c r="C40" s="39"/>
      <c r="D40" s="39"/>
      <c r="E40" s="144" t="s">
        <v>50</v>
      </c>
      <c r="F40" s="158">
        <f>ROUND((SUM(BH99:BH270)),2)</f>
        <v>0</v>
      </c>
      <c r="G40" s="39"/>
      <c r="H40" s="39"/>
      <c r="I40" s="159">
        <v>0.15</v>
      </c>
      <c r="J40" s="158">
        <f>0</f>
        <v>0</v>
      </c>
      <c r="K40" s="39"/>
      <c r="L40" s="146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14.4" customHeight="1" hidden="1">
      <c r="A41" s="39"/>
      <c r="B41" s="45"/>
      <c r="C41" s="39"/>
      <c r="D41" s="39"/>
      <c r="E41" s="144" t="s">
        <v>51</v>
      </c>
      <c r="F41" s="158">
        <f>ROUND((SUM(BI99:BI270)),2)</f>
        <v>0</v>
      </c>
      <c r="G41" s="39"/>
      <c r="H41" s="39"/>
      <c r="I41" s="159">
        <v>0</v>
      </c>
      <c r="J41" s="158">
        <f>0</f>
        <v>0</v>
      </c>
      <c r="K41" s="39"/>
      <c r="L41" s="146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6.95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146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1:31" s="2" customFormat="1" ht="25.4" customHeight="1">
      <c r="A43" s="39"/>
      <c r="B43" s="45"/>
      <c r="C43" s="160"/>
      <c r="D43" s="161" t="s">
        <v>52</v>
      </c>
      <c r="E43" s="162"/>
      <c r="F43" s="162"/>
      <c r="G43" s="163" t="s">
        <v>53</v>
      </c>
      <c r="H43" s="164" t="s">
        <v>54</v>
      </c>
      <c r="I43" s="162"/>
      <c r="J43" s="165">
        <f>SUM(J34:J41)</f>
        <v>0</v>
      </c>
      <c r="K43" s="166"/>
      <c r="L43" s="146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</row>
    <row r="44" spans="1:31" s="2" customFormat="1" ht="14.4" customHeight="1">
      <c r="A44" s="39"/>
      <c r="B44" s="167"/>
      <c r="C44" s="168"/>
      <c r="D44" s="168"/>
      <c r="E44" s="168"/>
      <c r="F44" s="168"/>
      <c r="G44" s="168"/>
      <c r="H44" s="168"/>
      <c r="I44" s="168"/>
      <c r="J44" s="168"/>
      <c r="K44" s="168"/>
      <c r="L44" s="146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8" spans="1:31" s="2" customFormat="1" ht="6.95" customHeight="1">
      <c r="A48" s="39"/>
      <c r="B48" s="169"/>
      <c r="C48" s="170"/>
      <c r="D48" s="170"/>
      <c r="E48" s="170"/>
      <c r="F48" s="170"/>
      <c r="G48" s="170"/>
      <c r="H48" s="170"/>
      <c r="I48" s="170"/>
      <c r="J48" s="170"/>
      <c r="K48" s="170"/>
      <c r="L48" s="146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24.95" customHeight="1">
      <c r="A49" s="39"/>
      <c r="B49" s="40"/>
      <c r="C49" s="24" t="s">
        <v>145</v>
      </c>
      <c r="D49" s="41"/>
      <c r="E49" s="41"/>
      <c r="F49" s="41"/>
      <c r="G49" s="41"/>
      <c r="H49" s="41"/>
      <c r="I49" s="41"/>
      <c r="J49" s="41"/>
      <c r="K49" s="41"/>
      <c r="L49" s="146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6.95" customHeight="1">
      <c r="A50" s="39"/>
      <c r="B50" s="40"/>
      <c r="C50" s="41"/>
      <c r="D50" s="41"/>
      <c r="E50" s="41"/>
      <c r="F50" s="41"/>
      <c r="G50" s="41"/>
      <c r="H50" s="41"/>
      <c r="I50" s="41"/>
      <c r="J50" s="41"/>
      <c r="K50" s="41"/>
      <c r="L50" s="146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12" customHeight="1">
      <c r="A51" s="39"/>
      <c r="B51" s="40"/>
      <c r="C51" s="33" t="s">
        <v>16</v>
      </c>
      <c r="D51" s="41"/>
      <c r="E51" s="41"/>
      <c r="F51" s="41"/>
      <c r="G51" s="41"/>
      <c r="H51" s="41"/>
      <c r="I51" s="41"/>
      <c r="J51" s="41"/>
      <c r="K51" s="41"/>
      <c r="L51" s="146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6.5" customHeight="1">
      <c r="A52" s="39"/>
      <c r="B52" s="40"/>
      <c r="C52" s="41"/>
      <c r="D52" s="41"/>
      <c r="E52" s="171" t="str">
        <f>E7</f>
        <v>Rekonstrukce komunikace II/605, úsek č.3 - aktualizace (2023)</v>
      </c>
      <c r="F52" s="33"/>
      <c r="G52" s="33"/>
      <c r="H52" s="33"/>
      <c r="I52" s="41"/>
      <c r="J52" s="41"/>
      <c r="K52" s="41"/>
      <c r="L52" s="146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2:12" s="1" customFormat="1" ht="12" customHeight="1">
      <c r="B53" s="22"/>
      <c r="C53" s="33" t="s">
        <v>141</v>
      </c>
      <c r="D53" s="23"/>
      <c r="E53" s="23"/>
      <c r="F53" s="23"/>
      <c r="G53" s="23"/>
      <c r="H53" s="23"/>
      <c r="I53" s="23"/>
      <c r="J53" s="23"/>
      <c r="K53" s="23"/>
      <c r="L53" s="21"/>
    </row>
    <row r="54" spans="2:12" s="1" customFormat="1" ht="16.5" customHeight="1">
      <c r="B54" s="22"/>
      <c r="C54" s="23"/>
      <c r="D54" s="23"/>
      <c r="E54" s="171" t="s">
        <v>142</v>
      </c>
      <c r="F54" s="23"/>
      <c r="G54" s="23"/>
      <c r="H54" s="23"/>
      <c r="I54" s="23"/>
      <c r="J54" s="23"/>
      <c r="K54" s="23"/>
      <c r="L54" s="21"/>
    </row>
    <row r="55" spans="2:12" s="1" customFormat="1" ht="12" customHeight="1">
      <c r="B55" s="22"/>
      <c r="C55" s="33" t="s">
        <v>143</v>
      </c>
      <c r="D55" s="23"/>
      <c r="E55" s="23"/>
      <c r="F55" s="23"/>
      <c r="G55" s="23"/>
      <c r="H55" s="23"/>
      <c r="I55" s="23"/>
      <c r="J55" s="23"/>
      <c r="K55" s="23"/>
      <c r="L55" s="21"/>
    </row>
    <row r="56" spans="1:31" s="2" customFormat="1" ht="23.25" customHeight="1">
      <c r="A56" s="39"/>
      <c r="B56" s="40"/>
      <c r="C56" s="41"/>
      <c r="D56" s="41"/>
      <c r="E56" s="270" t="s">
        <v>965</v>
      </c>
      <c r="F56" s="41"/>
      <c r="G56" s="41"/>
      <c r="H56" s="41"/>
      <c r="I56" s="41"/>
      <c r="J56" s="41"/>
      <c r="K56" s="41"/>
      <c r="L56" s="146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12" customHeight="1">
      <c r="A57" s="39"/>
      <c r="B57" s="40"/>
      <c r="C57" s="33" t="s">
        <v>966</v>
      </c>
      <c r="D57" s="41"/>
      <c r="E57" s="41"/>
      <c r="F57" s="41"/>
      <c r="G57" s="41"/>
      <c r="H57" s="41"/>
      <c r="I57" s="41"/>
      <c r="J57" s="41"/>
      <c r="K57" s="41"/>
      <c r="L57" s="146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6.5" customHeight="1">
      <c r="A58" s="39"/>
      <c r="B58" s="40"/>
      <c r="C58" s="41"/>
      <c r="D58" s="41"/>
      <c r="E58" s="70" t="str">
        <f>E13</f>
        <v>SO 103.35 - Propustek v km 63,853 (2,719 23 km)</v>
      </c>
      <c r="F58" s="41"/>
      <c r="G58" s="41"/>
      <c r="H58" s="41"/>
      <c r="I58" s="41"/>
      <c r="J58" s="41"/>
      <c r="K58" s="41"/>
      <c r="L58" s="146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s="2" customFormat="1" ht="6.95" customHeight="1">
      <c r="A59" s="39"/>
      <c r="B59" s="40"/>
      <c r="C59" s="41"/>
      <c r="D59" s="41"/>
      <c r="E59" s="41"/>
      <c r="F59" s="41"/>
      <c r="G59" s="41"/>
      <c r="H59" s="41"/>
      <c r="I59" s="41"/>
      <c r="J59" s="41"/>
      <c r="K59" s="41"/>
      <c r="L59" s="146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s="2" customFormat="1" ht="12" customHeight="1">
      <c r="A60" s="39"/>
      <c r="B60" s="40"/>
      <c r="C60" s="33" t="s">
        <v>23</v>
      </c>
      <c r="D60" s="41"/>
      <c r="E60" s="41"/>
      <c r="F60" s="28" t="str">
        <f>F16</f>
        <v>sil. II/605</v>
      </c>
      <c r="G60" s="41"/>
      <c r="H60" s="41"/>
      <c r="I60" s="33" t="s">
        <v>25</v>
      </c>
      <c r="J60" s="73" t="str">
        <f>IF(J16="","",J16)</f>
        <v>13. 12. 2023</v>
      </c>
      <c r="K60" s="41"/>
      <c r="L60" s="146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31" s="2" customFormat="1" ht="6.95" customHeight="1">
      <c r="A61" s="39"/>
      <c r="B61" s="40"/>
      <c r="C61" s="41"/>
      <c r="D61" s="41"/>
      <c r="E61" s="41"/>
      <c r="F61" s="41"/>
      <c r="G61" s="41"/>
      <c r="H61" s="41"/>
      <c r="I61" s="41"/>
      <c r="J61" s="41"/>
      <c r="K61" s="41"/>
      <c r="L61" s="146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15.15" customHeight="1">
      <c r="A62" s="39"/>
      <c r="B62" s="40"/>
      <c r="C62" s="33" t="s">
        <v>29</v>
      </c>
      <c r="D62" s="41"/>
      <c r="E62" s="41"/>
      <c r="F62" s="28" t="str">
        <f>E19</f>
        <v>Správa a údržba silnic Plzeňského kraje, p.o.</v>
      </c>
      <c r="G62" s="41"/>
      <c r="H62" s="41"/>
      <c r="I62" s="33" t="s">
        <v>35</v>
      </c>
      <c r="J62" s="37" t="str">
        <f>E25</f>
        <v>Sweco a.s.</v>
      </c>
      <c r="K62" s="41"/>
      <c r="L62" s="146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31" s="2" customFormat="1" ht="15.15" customHeight="1">
      <c r="A63" s="39"/>
      <c r="B63" s="40"/>
      <c r="C63" s="33" t="s">
        <v>33</v>
      </c>
      <c r="D63" s="41"/>
      <c r="E63" s="41"/>
      <c r="F63" s="28" t="str">
        <f>IF(E22="","",E22)</f>
        <v>Vyplň údaj</v>
      </c>
      <c r="G63" s="41"/>
      <c r="H63" s="41"/>
      <c r="I63" s="33" t="s">
        <v>38</v>
      </c>
      <c r="J63" s="37" t="str">
        <f>E28</f>
        <v xml:space="preserve"> </v>
      </c>
      <c r="K63" s="41"/>
      <c r="L63" s="146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</row>
    <row r="64" spans="1:31" s="2" customFormat="1" ht="10.3" customHeight="1">
      <c r="A64" s="39"/>
      <c r="B64" s="40"/>
      <c r="C64" s="41"/>
      <c r="D64" s="41"/>
      <c r="E64" s="41"/>
      <c r="F64" s="41"/>
      <c r="G64" s="41"/>
      <c r="H64" s="41"/>
      <c r="I64" s="41"/>
      <c r="J64" s="41"/>
      <c r="K64" s="41"/>
      <c r="L64" s="146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</row>
    <row r="65" spans="1:31" s="2" customFormat="1" ht="29.25" customHeight="1">
      <c r="A65" s="39"/>
      <c r="B65" s="40"/>
      <c r="C65" s="172" t="s">
        <v>146</v>
      </c>
      <c r="D65" s="173"/>
      <c r="E65" s="173"/>
      <c r="F65" s="173"/>
      <c r="G65" s="173"/>
      <c r="H65" s="173"/>
      <c r="I65" s="173"/>
      <c r="J65" s="174" t="s">
        <v>147</v>
      </c>
      <c r="K65" s="173"/>
      <c r="L65" s="146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1:31" s="2" customFormat="1" ht="10.3" customHeight="1">
      <c r="A66" s="39"/>
      <c r="B66" s="40"/>
      <c r="C66" s="41"/>
      <c r="D66" s="41"/>
      <c r="E66" s="41"/>
      <c r="F66" s="41"/>
      <c r="G66" s="41"/>
      <c r="H66" s="41"/>
      <c r="I66" s="41"/>
      <c r="J66" s="41"/>
      <c r="K66" s="41"/>
      <c r="L66" s="146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</row>
    <row r="67" spans="1:47" s="2" customFormat="1" ht="22.8" customHeight="1">
      <c r="A67" s="39"/>
      <c r="B67" s="40"/>
      <c r="C67" s="175" t="s">
        <v>74</v>
      </c>
      <c r="D67" s="41"/>
      <c r="E67" s="41"/>
      <c r="F67" s="41"/>
      <c r="G67" s="41"/>
      <c r="H67" s="41"/>
      <c r="I67" s="41"/>
      <c r="J67" s="103">
        <f>J99</f>
        <v>0</v>
      </c>
      <c r="K67" s="41"/>
      <c r="L67" s="146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U67" s="18" t="s">
        <v>148</v>
      </c>
    </row>
    <row r="68" spans="1:31" s="9" customFormat="1" ht="24.95" customHeight="1">
      <c r="A68" s="9"/>
      <c r="B68" s="176"/>
      <c r="C68" s="177"/>
      <c r="D68" s="178" t="s">
        <v>149</v>
      </c>
      <c r="E68" s="179"/>
      <c r="F68" s="179"/>
      <c r="G68" s="179"/>
      <c r="H68" s="179"/>
      <c r="I68" s="179"/>
      <c r="J68" s="180">
        <f>J100</f>
        <v>0</v>
      </c>
      <c r="K68" s="177"/>
      <c r="L68" s="181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10" customFormat="1" ht="19.9" customHeight="1">
      <c r="A69" s="10"/>
      <c r="B69" s="182"/>
      <c r="C69" s="126"/>
      <c r="D69" s="183" t="s">
        <v>150</v>
      </c>
      <c r="E69" s="184"/>
      <c r="F69" s="184"/>
      <c r="G69" s="184"/>
      <c r="H69" s="184"/>
      <c r="I69" s="184"/>
      <c r="J69" s="185">
        <f>J101</f>
        <v>0</v>
      </c>
      <c r="K69" s="126"/>
      <c r="L69" s="186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2"/>
      <c r="C70" s="126"/>
      <c r="D70" s="183" t="s">
        <v>968</v>
      </c>
      <c r="E70" s="184"/>
      <c r="F70" s="184"/>
      <c r="G70" s="184"/>
      <c r="H70" s="184"/>
      <c r="I70" s="184"/>
      <c r="J70" s="185">
        <f>J149</f>
        <v>0</v>
      </c>
      <c r="K70" s="126"/>
      <c r="L70" s="186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82"/>
      <c r="C71" s="126"/>
      <c r="D71" s="183" t="s">
        <v>969</v>
      </c>
      <c r="E71" s="184"/>
      <c r="F71" s="184"/>
      <c r="G71" s="184"/>
      <c r="H71" s="184"/>
      <c r="I71" s="184"/>
      <c r="J71" s="185">
        <f>J163</f>
        <v>0</v>
      </c>
      <c r="K71" s="126"/>
      <c r="L71" s="186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82"/>
      <c r="C72" s="126"/>
      <c r="D72" s="183" t="s">
        <v>151</v>
      </c>
      <c r="E72" s="184"/>
      <c r="F72" s="184"/>
      <c r="G72" s="184"/>
      <c r="H72" s="184"/>
      <c r="I72" s="184"/>
      <c r="J72" s="185">
        <f>J201</f>
        <v>0</v>
      </c>
      <c r="K72" s="126"/>
      <c r="L72" s="186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82"/>
      <c r="C73" s="126"/>
      <c r="D73" s="183" t="s">
        <v>153</v>
      </c>
      <c r="E73" s="184"/>
      <c r="F73" s="184"/>
      <c r="G73" s="184"/>
      <c r="H73" s="184"/>
      <c r="I73" s="184"/>
      <c r="J73" s="185">
        <f>J216</f>
        <v>0</v>
      </c>
      <c r="K73" s="126"/>
      <c r="L73" s="186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82"/>
      <c r="C74" s="126"/>
      <c r="D74" s="183" t="s">
        <v>154</v>
      </c>
      <c r="E74" s="184"/>
      <c r="F74" s="184"/>
      <c r="G74" s="184"/>
      <c r="H74" s="184"/>
      <c r="I74" s="184"/>
      <c r="J74" s="185">
        <f>J250</f>
        <v>0</v>
      </c>
      <c r="K74" s="126"/>
      <c r="L74" s="186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82"/>
      <c r="C75" s="126"/>
      <c r="D75" s="183" t="s">
        <v>155</v>
      </c>
      <c r="E75" s="184"/>
      <c r="F75" s="184"/>
      <c r="G75" s="184"/>
      <c r="H75" s="184"/>
      <c r="I75" s="184"/>
      <c r="J75" s="185">
        <f>J267</f>
        <v>0</v>
      </c>
      <c r="K75" s="126"/>
      <c r="L75" s="186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2" customFormat="1" ht="21.8" customHeight="1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146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6.95" customHeight="1">
      <c r="A77" s="39"/>
      <c r="B77" s="60"/>
      <c r="C77" s="61"/>
      <c r="D77" s="61"/>
      <c r="E77" s="61"/>
      <c r="F77" s="61"/>
      <c r="G77" s="61"/>
      <c r="H77" s="61"/>
      <c r="I77" s="61"/>
      <c r="J77" s="61"/>
      <c r="K77" s="61"/>
      <c r="L77" s="146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146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156</v>
      </c>
      <c r="D82" s="41"/>
      <c r="E82" s="41"/>
      <c r="F82" s="41"/>
      <c r="G82" s="41"/>
      <c r="H82" s="41"/>
      <c r="I82" s="41"/>
      <c r="J82" s="41"/>
      <c r="K82" s="41"/>
      <c r="L82" s="146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146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146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1" t="str">
        <f>E7</f>
        <v>Rekonstrukce komunikace II/605, úsek č.3 - aktualizace (2023)</v>
      </c>
      <c r="F85" s="33"/>
      <c r="G85" s="33"/>
      <c r="H85" s="33"/>
      <c r="I85" s="41"/>
      <c r="J85" s="41"/>
      <c r="K85" s="41"/>
      <c r="L85" s="146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141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2:12" s="1" customFormat="1" ht="16.5" customHeight="1">
      <c r="B87" s="22"/>
      <c r="C87" s="23"/>
      <c r="D87" s="23"/>
      <c r="E87" s="171" t="s">
        <v>142</v>
      </c>
      <c r="F87" s="23"/>
      <c r="G87" s="23"/>
      <c r="H87" s="23"/>
      <c r="I87" s="23"/>
      <c r="J87" s="23"/>
      <c r="K87" s="23"/>
      <c r="L87" s="21"/>
    </row>
    <row r="88" spans="2:12" s="1" customFormat="1" ht="12" customHeight="1">
      <c r="B88" s="22"/>
      <c r="C88" s="33" t="s">
        <v>143</v>
      </c>
      <c r="D88" s="23"/>
      <c r="E88" s="23"/>
      <c r="F88" s="23"/>
      <c r="G88" s="23"/>
      <c r="H88" s="23"/>
      <c r="I88" s="23"/>
      <c r="J88" s="23"/>
      <c r="K88" s="23"/>
      <c r="L88" s="21"/>
    </row>
    <row r="89" spans="1:31" s="2" customFormat="1" ht="23.25" customHeight="1">
      <c r="A89" s="39"/>
      <c r="B89" s="40"/>
      <c r="C89" s="41"/>
      <c r="D89" s="41"/>
      <c r="E89" s="270" t="s">
        <v>965</v>
      </c>
      <c r="F89" s="41"/>
      <c r="G89" s="41"/>
      <c r="H89" s="41"/>
      <c r="I89" s="41"/>
      <c r="J89" s="41"/>
      <c r="K89" s="41"/>
      <c r="L89" s="146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12" customHeight="1">
      <c r="A90" s="39"/>
      <c r="B90" s="40"/>
      <c r="C90" s="33" t="s">
        <v>966</v>
      </c>
      <c r="D90" s="41"/>
      <c r="E90" s="41"/>
      <c r="F90" s="41"/>
      <c r="G90" s="41"/>
      <c r="H90" s="41"/>
      <c r="I90" s="41"/>
      <c r="J90" s="41"/>
      <c r="K90" s="41"/>
      <c r="L90" s="146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6.5" customHeight="1">
      <c r="A91" s="39"/>
      <c r="B91" s="40"/>
      <c r="C91" s="41"/>
      <c r="D91" s="41"/>
      <c r="E91" s="70" t="str">
        <f>E13</f>
        <v>SO 103.35 - Propustek v km 63,853 (2,719 23 km)</v>
      </c>
      <c r="F91" s="41"/>
      <c r="G91" s="41"/>
      <c r="H91" s="41"/>
      <c r="I91" s="41"/>
      <c r="J91" s="41"/>
      <c r="K91" s="41"/>
      <c r="L91" s="146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146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2" customHeight="1">
      <c r="A93" s="39"/>
      <c r="B93" s="40"/>
      <c r="C93" s="33" t="s">
        <v>23</v>
      </c>
      <c r="D93" s="41"/>
      <c r="E93" s="41"/>
      <c r="F93" s="28" t="str">
        <f>F16</f>
        <v>sil. II/605</v>
      </c>
      <c r="G93" s="41"/>
      <c r="H93" s="41"/>
      <c r="I93" s="33" t="s">
        <v>25</v>
      </c>
      <c r="J93" s="73" t="str">
        <f>IF(J16="","",J16)</f>
        <v>13. 12. 2023</v>
      </c>
      <c r="K93" s="41"/>
      <c r="L93" s="146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6.95" customHeight="1">
      <c r="A94" s="39"/>
      <c r="B94" s="40"/>
      <c r="C94" s="41"/>
      <c r="D94" s="41"/>
      <c r="E94" s="41"/>
      <c r="F94" s="41"/>
      <c r="G94" s="41"/>
      <c r="H94" s="41"/>
      <c r="I94" s="41"/>
      <c r="J94" s="41"/>
      <c r="K94" s="41"/>
      <c r="L94" s="146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5.15" customHeight="1">
      <c r="A95" s="39"/>
      <c r="B95" s="40"/>
      <c r="C95" s="33" t="s">
        <v>29</v>
      </c>
      <c r="D95" s="41"/>
      <c r="E95" s="41"/>
      <c r="F95" s="28" t="str">
        <f>E19</f>
        <v>Správa a údržba silnic Plzeňského kraje, p.o.</v>
      </c>
      <c r="G95" s="41"/>
      <c r="H95" s="41"/>
      <c r="I95" s="33" t="s">
        <v>35</v>
      </c>
      <c r="J95" s="37" t="str">
        <f>E25</f>
        <v>Sweco a.s.</v>
      </c>
      <c r="K95" s="41"/>
      <c r="L95" s="146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15.15" customHeight="1">
      <c r="A96" s="39"/>
      <c r="B96" s="40"/>
      <c r="C96" s="33" t="s">
        <v>33</v>
      </c>
      <c r="D96" s="41"/>
      <c r="E96" s="41"/>
      <c r="F96" s="28" t="str">
        <f>IF(E22="","",E22)</f>
        <v>Vyplň údaj</v>
      </c>
      <c r="G96" s="41"/>
      <c r="H96" s="41"/>
      <c r="I96" s="33" t="s">
        <v>38</v>
      </c>
      <c r="J96" s="37" t="str">
        <f>E28</f>
        <v xml:space="preserve"> </v>
      </c>
      <c r="K96" s="41"/>
      <c r="L96" s="146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146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31" s="11" customFormat="1" ht="29.25" customHeight="1">
      <c r="A98" s="187"/>
      <c r="B98" s="188"/>
      <c r="C98" s="189" t="s">
        <v>157</v>
      </c>
      <c r="D98" s="190" t="s">
        <v>61</v>
      </c>
      <c r="E98" s="190" t="s">
        <v>57</v>
      </c>
      <c r="F98" s="190" t="s">
        <v>58</v>
      </c>
      <c r="G98" s="190" t="s">
        <v>158</v>
      </c>
      <c r="H98" s="190" t="s">
        <v>159</v>
      </c>
      <c r="I98" s="190" t="s">
        <v>160</v>
      </c>
      <c r="J98" s="190" t="s">
        <v>147</v>
      </c>
      <c r="K98" s="191" t="s">
        <v>161</v>
      </c>
      <c r="L98" s="192"/>
      <c r="M98" s="93" t="s">
        <v>20</v>
      </c>
      <c r="N98" s="94" t="s">
        <v>46</v>
      </c>
      <c r="O98" s="94" t="s">
        <v>162</v>
      </c>
      <c r="P98" s="94" t="s">
        <v>163</v>
      </c>
      <c r="Q98" s="94" t="s">
        <v>164</v>
      </c>
      <c r="R98" s="94" t="s">
        <v>165</v>
      </c>
      <c r="S98" s="94" t="s">
        <v>166</v>
      </c>
      <c r="T98" s="95" t="s">
        <v>167</v>
      </c>
      <c r="U98" s="187"/>
      <c r="V98" s="187"/>
      <c r="W98" s="187"/>
      <c r="X98" s="187"/>
      <c r="Y98" s="187"/>
      <c r="Z98" s="187"/>
      <c r="AA98" s="187"/>
      <c r="AB98" s="187"/>
      <c r="AC98" s="187"/>
      <c r="AD98" s="187"/>
      <c r="AE98" s="187"/>
    </row>
    <row r="99" spans="1:63" s="2" customFormat="1" ht="22.8" customHeight="1">
      <c r="A99" s="39"/>
      <c r="B99" s="40"/>
      <c r="C99" s="100" t="s">
        <v>168</v>
      </c>
      <c r="D99" s="41"/>
      <c r="E99" s="41"/>
      <c r="F99" s="41"/>
      <c r="G99" s="41"/>
      <c r="H99" s="41"/>
      <c r="I99" s="41"/>
      <c r="J99" s="193">
        <f>BK99</f>
        <v>0</v>
      </c>
      <c r="K99" s="41"/>
      <c r="L99" s="45"/>
      <c r="M99" s="96"/>
      <c r="N99" s="194"/>
      <c r="O99" s="97"/>
      <c r="P99" s="195">
        <f>P100</f>
        <v>0</v>
      </c>
      <c r="Q99" s="97"/>
      <c r="R99" s="195">
        <f>R100</f>
        <v>75.806469752456</v>
      </c>
      <c r="S99" s="97"/>
      <c r="T99" s="196">
        <f>T100</f>
        <v>40.6731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T99" s="18" t="s">
        <v>75</v>
      </c>
      <c r="AU99" s="18" t="s">
        <v>148</v>
      </c>
      <c r="BK99" s="197">
        <f>BK100</f>
        <v>0</v>
      </c>
    </row>
    <row r="100" spans="1:63" s="12" customFormat="1" ht="25.9" customHeight="1">
      <c r="A100" s="12"/>
      <c r="B100" s="198"/>
      <c r="C100" s="199"/>
      <c r="D100" s="200" t="s">
        <v>75</v>
      </c>
      <c r="E100" s="201" t="s">
        <v>169</v>
      </c>
      <c r="F100" s="201" t="s">
        <v>170</v>
      </c>
      <c r="G100" s="199"/>
      <c r="H100" s="199"/>
      <c r="I100" s="202"/>
      <c r="J100" s="203">
        <f>BK100</f>
        <v>0</v>
      </c>
      <c r="K100" s="199"/>
      <c r="L100" s="204"/>
      <c r="M100" s="205"/>
      <c r="N100" s="206"/>
      <c r="O100" s="206"/>
      <c r="P100" s="207">
        <f>P101+P149+P163+P201+P216+P250+P267</f>
        <v>0</v>
      </c>
      <c r="Q100" s="206"/>
      <c r="R100" s="207">
        <f>R101+R149+R163+R201+R216+R250+R267</f>
        <v>75.806469752456</v>
      </c>
      <c r="S100" s="206"/>
      <c r="T100" s="208">
        <f>T101+T149+T163+T201+T216+T250+T267</f>
        <v>40.6731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209" t="s">
        <v>22</v>
      </c>
      <c r="AT100" s="210" t="s">
        <v>75</v>
      </c>
      <c r="AU100" s="210" t="s">
        <v>76</v>
      </c>
      <c r="AY100" s="209" t="s">
        <v>171</v>
      </c>
      <c r="BK100" s="211">
        <f>BK101+BK149+BK163+BK201+BK216+BK250+BK267</f>
        <v>0</v>
      </c>
    </row>
    <row r="101" spans="1:63" s="12" customFormat="1" ht="22.8" customHeight="1">
      <c r="A101" s="12"/>
      <c r="B101" s="198"/>
      <c r="C101" s="199"/>
      <c r="D101" s="200" t="s">
        <v>75</v>
      </c>
      <c r="E101" s="212" t="s">
        <v>22</v>
      </c>
      <c r="F101" s="212" t="s">
        <v>172</v>
      </c>
      <c r="G101" s="199"/>
      <c r="H101" s="199"/>
      <c r="I101" s="202"/>
      <c r="J101" s="213">
        <f>BK101</f>
        <v>0</v>
      </c>
      <c r="K101" s="199"/>
      <c r="L101" s="204"/>
      <c r="M101" s="205"/>
      <c r="N101" s="206"/>
      <c r="O101" s="206"/>
      <c r="P101" s="207">
        <f>SUM(P102:P148)</f>
        <v>0</v>
      </c>
      <c r="Q101" s="206"/>
      <c r="R101" s="207">
        <f>SUM(R102:R148)</f>
        <v>13.6561585</v>
      </c>
      <c r="S101" s="206"/>
      <c r="T101" s="208">
        <f>SUM(T102:T148)</f>
        <v>14.572799999999999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209" t="s">
        <v>22</v>
      </c>
      <c r="AT101" s="210" t="s">
        <v>75</v>
      </c>
      <c r="AU101" s="210" t="s">
        <v>22</v>
      </c>
      <c r="AY101" s="209" t="s">
        <v>171</v>
      </c>
      <c r="BK101" s="211">
        <f>SUM(BK102:BK148)</f>
        <v>0</v>
      </c>
    </row>
    <row r="102" spans="1:65" s="2" customFormat="1" ht="24.15" customHeight="1">
      <c r="A102" s="39"/>
      <c r="B102" s="40"/>
      <c r="C102" s="214" t="s">
        <v>420</v>
      </c>
      <c r="D102" s="214" t="s">
        <v>173</v>
      </c>
      <c r="E102" s="215" t="s">
        <v>970</v>
      </c>
      <c r="F102" s="216" t="s">
        <v>971</v>
      </c>
      <c r="G102" s="217" t="s">
        <v>176</v>
      </c>
      <c r="H102" s="218">
        <v>33.12</v>
      </c>
      <c r="I102" s="219"/>
      <c r="J102" s="220">
        <f>ROUND(I102*H102,2)</f>
        <v>0</v>
      </c>
      <c r="K102" s="216" t="s">
        <v>177</v>
      </c>
      <c r="L102" s="45"/>
      <c r="M102" s="221" t="s">
        <v>20</v>
      </c>
      <c r="N102" s="222" t="s">
        <v>47</v>
      </c>
      <c r="O102" s="85"/>
      <c r="P102" s="223">
        <f>O102*H102</f>
        <v>0</v>
      </c>
      <c r="Q102" s="223">
        <v>0</v>
      </c>
      <c r="R102" s="223">
        <f>Q102*H102</f>
        <v>0</v>
      </c>
      <c r="S102" s="223">
        <v>0.44</v>
      </c>
      <c r="T102" s="224">
        <f>S102*H102</f>
        <v>14.572799999999999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25" t="s">
        <v>178</v>
      </c>
      <c r="AT102" s="225" t="s">
        <v>173</v>
      </c>
      <c r="AU102" s="225" t="s">
        <v>84</v>
      </c>
      <c r="AY102" s="18" t="s">
        <v>171</v>
      </c>
      <c r="BE102" s="226">
        <f>IF(N102="základní",J102,0)</f>
        <v>0</v>
      </c>
      <c r="BF102" s="226">
        <f>IF(N102="snížená",J102,0)</f>
        <v>0</v>
      </c>
      <c r="BG102" s="226">
        <f>IF(N102="zákl. přenesená",J102,0)</f>
        <v>0</v>
      </c>
      <c r="BH102" s="226">
        <f>IF(N102="sníž. přenesená",J102,0)</f>
        <v>0</v>
      </c>
      <c r="BI102" s="226">
        <f>IF(N102="nulová",J102,0)</f>
        <v>0</v>
      </c>
      <c r="BJ102" s="18" t="s">
        <v>22</v>
      </c>
      <c r="BK102" s="226">
        <f>ROUND(I102*H102,2)</f>
        <v>0</v>
      </c>
      <c r="BL102" s="18" t="s">
        <v>178</v>
      </c>
      <c r="BM102" s="225" t="s">
        <v>1505</v>
      </c>
    </row>
    <row r="103" spans="1:47" s="2" customFormat="1" ht="12">
      <c r="A103" s="39"/>
      <c r="B103" s="40"/>
      <c r="C103" s="41"/>
      <c r="D103" s="227" t="s">
        <v>180</v>
      </c>
      <c r="E103" s="41"/>
      <c r="F103" s="228" t="s">
        <v>973</v>
      </c>
      <c r="G103" s="41"/>
      <c r="H103" s="41"/>
      <c r="I103" s="229"/>
      <c r="J103" s="41"/>
      <c r="K103" s="41"/>
      <c r="L103" s="45"/>
      <c r="M103" s="230"/>
      <c r="N103" s="231"/>
      <c r="O103" s="85"/>
      <c r="P103" s="85"/>
      <c r="Q103" s="85"/>
      <c r="R103" s="85"/>
      <c r="S103" s="85"/>
      <c r="T103" s="86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T103" s="18" t="s">
        <v>180</v>
      </c>
      <c r="AU103" s="18" t="s">
        <v>84</v>
      </c>
    </row>
    <row r="104" spans="1:47" s="2" customFormat="1" ht="12">
      <c r="A104" s="39"/>
      <c r="B104" s="40"/>
      <c r="C104" s="41"/>
      <c r="D104" s="232" t="s">
        <v>182</v>
      </c>
      <c r="E104" s="41"/>
      <c r="F104" s="233" t="s">
        <v>974</v>
      </c>
      <c r="G104" s="41"/>
      <c r="H104" s="41"/>
      <c r="I104" s="229"/>
      <c r="J104" s="41"/>
      <c r="K104" s="41"/>
      <c r="L104" s="45"/>
      <c r="M104" s="230"/>
      <c r="N104" s="231"/>
      <c r="O104" s="85"/>
      <c r="P104" s="85"/>
      <c r="Q104" s="85"/>
      <c r="R104" s="85"/>
      <c r="S104" s="85"/>
      <c r="T104" s="86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T104" s="18" t="s">
        <v>182</v>
      </c>
      <c r="AU104" s="18" t="s">
        <v>84</v>
      </c>
    </row>
    <row r="105" spans="1:51" s="13" customFormat="1" ht="12">
      <c r="A105" s="13"/>
      <c r="B105" s="234"/>
      <c r="C105" s="235"/>
      <c r="D105" s="227" t="s">
        <v>184</v>
      </c>
      <c r="E105" s="236" t="s">
        <v>20</v>
      </c>
      <c r="F105" s="237" t="s">
        <v>975</v>
      </c>
      <c r="G105" s="235"/>
      <c r="H105" s="236" t="s">
        <v>20</v>
      </c>
      <c r="I105" s="238"/>
      <c r="J105" s="235"/>
      <c r="K105" s="235"/>
      <c r="L105" s="239"/>
      <c r="M105" s="240"/>
      <c r="N105" s="241"/>
      <c r="O105" s="241"/>
      <c r="P105" s="241"/>
      <c r="Q105" s="241"/>
      <c r="R105" s="241"/>
      <c r="S105" s="241"/>
      <c r="T105" s="242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43" t="s">
        <v>184</v>
      </c>
      <c r="AU105" s="243" t="s">
        <v>84</v>
      </c>
      <c r="AV105" s="13" t="s">
        <v>22</v>
      </c>
      <c r="AW105" s="13" t="s">
        <v>37</v>
      </c>
      <c r="AX105" s="13" t="s">
        <v>76</v>
      </c>
      <c r="AY105" s="243" t="s">
        <v>171</v>
      </c>
    </row>
    <row r="106" spans="1:51" s="13" customFormat="1" ht="12">
      <c r="A106" s="13"/>
      <c r="B106" s="234"/>
      <c r="C106" s="235"/>
      <c r="D106" s="227" t="s">
        <v>184</v>
      </c>
      <c r="E106" s="236" t="s">
        <v>20</v>
      </c>
      <c r="F106" s="237" t="s">
        <v>1155</v>
      </c>
      <c r="G106" s="235"/>
      <c r="H106" s="236" t="s">
        <v>20</v>
      </c>
      <c r="I106" s="238"/>
      <c r="J106" s="235"/>
      <c r="K106" s="235"/>
      <c r="L106" s="239"/>
      <c r="M106" s="240"/>
      <c r="N106" s="241"/>
      <c r="O106" s="241"/>
      <c r="P106" s="241"/>
      <c r="Q106" s="241"/>
      <c r="R106" s="241"/>
      <c r="S106" s="241"/>
      <c r="T106" s="242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43" t="s">
        <v>184</v>
      </c>
      <c r="AU106" s="243" t="s">
        <v>84</v>
      </c>
      <c r="AV106" s="13" t="s">
        <v>22</v>
      </c>
      <c r="AW106" s="13" t="s">
        <v>37</v>
      </c>
      <c r="AX106" s="13" t="s">
        <v>76</v>
      </c>
      <c r="AY106" s="243" t="s">
        <v>171</v>
      </c>
    </row>
    <row r="107" spans="1:51" s="14" customFormat="1" ht="12">
      <c r="A107" s="14"/>
      <c r="B107" s="244"/>
      <c r="C107" s="245"/>
      <c r="D107" s="227" t="s">
        <v>184</v>
      </c>
      <c r="E107" s="246" t="s">
        <v>20</v>
      </c>
      <c r="F107" s="247" t="s">
        <v>1506</v>
      </c>
      <c r="G107" s="245"/>
      <c r="H107" s="248">
        <v>33.12</v>
      </c>
      <c r="I107" s="249"/>
      <c r="J107" s="245"/>
      <c r="K107" s="245"/>
      <c r="L107" s="250"/>
      <c r="M107" s="251"/>
      <c r="N107" s="252"/>
      <c r="O107" s="252"/>
      <c r="P107" s="252"/>
      <c r="Q107" s="252"/>
      <c r="R107" s="252"/>
      <c r="S107" s="252"/>
      <c r="T107" s="253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54" t="s">
        <v>184</v>
      </c>
      <c r="AU107" s="254" t="s">
        <v>84</v>
      </c>
      <c r="AV107" s="14" t="s">
        <v>84</v>
      </c>
      <c r="AW107" s="14" t="s">
        <v>37</v>
      </c>
      <c r="AX107" s="14" t="s">
        <v>76</v>
      </c>
      <c r="AY107" s="254" t="s">
        <v>171</v>
      </c>
    </row>
    <row r="108" spans="1:65" s="2" customFormat="1" ht="24.15" customHeight="1">
      <c r="A108" s="39"/>
      <c r="B108" s="40"/>
      <c r="C108" s="214" t="s">
        <v>22</v>
      </c>
      <c r="D108" s="214" t="s">
        <v>173</v>
      </c>
      <c r="E108" s="215" t="s">
        <v>978</v>
      </c>
      <c r="F108" s="216" t="s">
        <v>979</v>
      </c>
      <c r="G108" s="217" t="s">
        <v>980</v>
      </c>
      <c r="H108" s="218">
        <v>250</v>
      </c>
      <c r="I108" s="219"/>
      <c r="J108" s="220">
        <f>ROUND(I108*H108,2)</f>
        <v>0</v>
      </c>
      <c r="K108" s="216" t="s">
        <v>177</v>
      </c>
      <c r="L108" s="45"/>
      <c r="M108" s="221" t="s">
        <v>20</v>
      </c>
      <c r="N108" s="222" t="s">
        <v>47</v>
      </c>
      <c r="O108" s="85"/>
      <c r="P108" s="223">
        <f>O108*H108</f>
        <v>0</v>
      </c>
      <c r="Q108" s="223">
        <v>3.2634E-05</v>
      </c>
      <c r="R108" s="223">
        <f>Q108*H108</f>
        <v>0.008158499999999999</v>
      </c>
      <c r="S108" s="223">
        <v>0</v>
      </c>
      <c r="T108" s="224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25" t="s">
        <v>178</v>
      </c>
      <c r="AT108" s="225" t="s">
        <v>173</v>
      </c>
      <c r="AU108" s="225" t="s">
        <v>84</v>
      </c>
      <c r="AY108" s="18" t="s">
        <v>171</v>
      </c>
      <c r="BE108" s="226">
        <f>IF(N108="základní",J108,0)</f>
        <v>0</v>
      </c>
      <c r="BF108" s="226">
        <f>IF(N108="snížená",J108,0)</f>
        <v>0</v>
      </c>
      <c r="BG108" s="226">
        <f>IF(N108="zákl. přenesená",J108,0)</f>
        <v>0</v>
      </c>
      <c r="BH108" s="226">
        <f>IF(N108="sníž. přenesená",J108,0)</f>
        <v>0</v>
      </c>
      <c r="BI108" s="226">
        <f>IF(N108="nulová",J108,0)</f>
        <v>0</v>
      </c>
      <c r="BJ108" s="18" t="s">
        <v>22</v>
      </c>
      <c r="BK108" s="226">
        <f>ROUND(I108*H108,2)</f>
        <v>0</v>
      </c>
      <c r="BL108" s="18" t="s">
        <v>178</v>
      </c>
      <c r="BM108" s="225" t="s">
        <v>1507</v>
      </c>
    </row>
    <row r="109" spans="1:47" s="2" customFormat="1" ht="12">
      <c r="A109" s="39"/>
      <c r="B109" s="40"/>
      <c r="C109" s="41"/>
      <c r="D109" s="227" t="s">
        <v>180</v>
      </c>
      <c r="E109" s="41"/>
      <c r="F109" s="228" t="s">
        <v>982</v>
      </c>
      <c r="G109" s="41"/>
      <c r="H109" s="41"/>
      <c r="I109" s="229"/>
      <c r="J109" s="41"/>
      <c r="K109" s="41"/>
      <c r="L109" s="45"/>
      <c r="M109" s="230"/>
      <c r="N109" s="231"/>
      <c r="O109" s="85"/>
      <c r="P109" s="85"/>
      <c r="Q109" s="85"/>
      <c r="R109" s="85"/>
      <c r="S109" s="85"/>
      <c r="T109" s="86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T109" s="18" t="s">
        <v>180</v>
      </c>
      <c r="AU109" s="18" t="s">
        <v>84</v>
      </c>
    </row>
    <row r="110" spans="1:47" s="2" customFormat="1" ht="12">
      <c r="A110" s="39"/>
      <c r="B110" s="40"/>
      <c r="C110" s="41"/>
      <c r="D110" s="232" t="s">
        <v>182</v>
      </c>
      <c r="E110" s="41"/>
      <c r="F110" s="233" t="s">
        <v>983</v>
      </c>
      <c r="G110" s="41"/>
      <c r="H110" s="41"/>
      <c r="I110" s="229"/>
      <c r="J110" s="41"/>
      <c r="K110" s="41"/>
      <c r="L110" s="45"/>
      <c r="M110" s="230"/>
      <c r="N110" s="231"/>
      <c r="O110" s="85"/>
      <c r="P110" s="85"/>
      <c r="Q110" s="85"/>
      <c r="R110" s="85"/>
      <c r="S110" s="85"/>
      <c r="T110" s="86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T110" s="18" t="s">
        <v>182</v>
      </c>
      <c r="AU110" s="18" t="s">
        <v>84</v>
      </c>
    </row>
    <row r="111" spans="1:51" s="13" customFormat="1" ht="12">
      <c r="A111" s="13"/>
      <c r="B111" s="234"/>
      <c r="C111" s="235"/>
      <c r="D111" s="227" t="s">
        <v>184</v>
      </c>
      <c r="E111" s="236" t="s">
        <v>20</v>
      </c>
      <c r="F111" s="237" t="s">
        <v>984</v>
      </c>
      <c r="G111" s="235"/>
      <c r="H111" s="236" t="s">
        <v>20</v>
      </c>
      <c r="I111" s="238"/>
      <c r="J111" s="235"/>
      <c r="K111" s="235"/>
      <c r="L111" s="239"/>
      <c r="M111" s="240"/>
      <c r="N111" s="241"/>
      <c r="O111" s="241"/>
      <c r="P111" s="241"/>
      <c r="Q111" s="241"/>
      <c r="R111" s="241"/>
      <c r="S111" s="241"/>
      <c r="T111" s="242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43" t="s">
        <v>184</v>
      </c>
      <c r="AU111" s="243" t="s">
        <v>84</v>
      </c>
      <c r="AV111" s="13" t="s">
        <v>22</v>
      </c>
      <c r="AW111" s="13" t="s">
        <v>37</v>
      </c>
      <c r="AX111" s="13" t="s">
        <v>76</v>
      </c>
      <c r="AY111" s="243" t="s">
        <v>171</v>
      </c>
    </row>
    <row r="112" spans="1:51" s="14" customFormat="1" ht="12">
      <c r="A112" s="14"/>
      <c r="B112" s="244"/>
      <c r="C112" s="245"/>
      <c r="D112" s="227" t="s">
        <v>184</v>
      </c>
      <c r="E112" s="246" t="s">
        <v>20</v>
      </c>
      <c r="F112" s="247" t="s">
        <v>985</v>
      </c>
      <c r="G112" s="245"/>
      <c r="H112" s="248">
        <v>250</v>
      </c>
      <c r="I112" s="249"/>
      <c r="J112" s="245"/>
      <c r="K112" s="245"/>
      <c r="L112" s="250"/>
      <c r="M112" s="251"/>
      <c r="N112" s="252"/>
      <c r="O112" s="252"/>
      <c r="P112" s="252"/>
      <c r="Q112" s="252"/>
      <c r="R112" s="252"/>
      <c r="S112" s="252"/>
      <c r="T112" s="253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54" t="s">
        <v>184</v>
      </c>
      <c r="AU112" s="254" t="s">
        <v>84</v>
      </c>
      <c r="AV112" s="14" t="s">
        <v>84</v>
      </c>
      <c r="AW112" s="14" t="s">
        <v>37</v>
      </c>
      <c r="AX112" s="14" t="s">
        <v>76</v>
      </c>
      <c r="AY112" s="254" t="s">
        <v>171</v>
      </c>
    </row>
    <row r="113" spans="1:65" s="2" customFormat="1" ht="33" customHeight="1">
      <c r="A113" s="39"/>
      <c r="B113" s="40"/>
      <c r="C113" s="214" t="s">
        <v>84</v>
      </c>
      <c r="D113" s="214" t="s">
        <v>173</v>
      </c>
      <c r="E113" s="215" t="s">
        <v>1508</v>
      </c>
      <c r="F113" s="216" t="s">
        <v>1509</v>
      </c>
      <c r="G113" s="217" t="s">
        <v>230</v>
      </c>
      <c r="H113" s="218">
        <v>31.818</v>
      </c>
      <c r="I113" s="219"/>
      <c r="J113" s="220">
        <f>ROUND(I113*H113,2)</f>
        <v>0</v>
      </c>
      <c r="K113" s="216" t="s">
        <v>177</v>
      </c>
      <c r="L113" s="45"/>
      <c r="M113" s="221" t="s">
        <v>20</v>
      </c>
      <c r="N113" s="222" t="s">
        <v>47</v>
      </c>
      <c r="O113" s="85"/>
      <c r="P113" s="223">
        <f>O113*H113</f>
        <v>0</v>
      </c>
      <c r="Q113" s="223">
        <v>0</v>
      </c>
      <c r="R113" s="223">
        <f>Q113*H113</f>
        <v>0</v>
      </c>
      <c r="S113" s="223">
        <v>0</v>
      </c>
      <c r="T113" s="224">
        <f>S113*H113</f>
        <v>0</v>
      </c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R113" s="225" t="s">
        <v>178</v>
      </c>
      <c r="AT113" s="225" t="s">
        <v>173</v>
      </c>
      <c r="AU113" s="225" t="s">
        <v>84</v>
      </c>
      <c r="AY113" s="18" t="s">
        <v>171</v>
      </c>
      <c r="BE113" s="226">
        <f>IF(N113="základní",J113,0)</f>
        <v>0</v>
      </c>
      <c r="BF113" s="226">
        <f>IF(N113="snížená",J113,0)</f>
        <v>0</v>
      </c>
      <c r="BG113" s="226">
        <f>IF(N113="zákl. přenesená",J113,0)</f>
        <v>0</v>
      </c>
      <c r="BH113" s="226">
        <f>IF(N113="sníž. přenesená",J113,0)</f>
        <v>0</v>
      </c>
      <c r="BI113" s="226">
        <f>IF(N113="nulová",J113,0)</f>
        <v>0</v>
      </c>
      <c r="BJ113" s="18" t="s">
        <v>22</v>
      </c>
      <c r="BK113" s="226">
        <f>ROUND(I113*H113,2)</f>
        <v>0</v>
      </c>
      <c r="BL113" s="18" t="s">
        <v>178</v>
      </c>
      <c r="BM113" s="225" t="s">
        <v>988</v>
      </c>
    </row>
    <row r="114" spans="1:47" s="2" customFormat="1" ht="12">
      <c r="A114" s="39"/>
      <c r="B114" s="40"/>
      <c r="C114" s="41"/>
      <c r="D114" s="227" t="s">
        <v>180</v>
      </c>
      <c r="E114" s="41"/>
      <c r="F114" s="228" t="s">
        <v>1510</v>
      </c>
      <c r="G114" s="41"/>
      <c r="H114" s="41"/>
      <c r="I114" s="229"/>
      <c r="J114" s="41"/>
      <c r="K114" s="41"/>
      <c r="L114" s="45"/>
      <c r="M114" s="230"/>
      <c r="N114" s="231"/>
      <c r="O114" s="85"/>
      <c r="P114" s="85"/>
      <c r="Q114" s="85"/>
      <c r="R114" s="85"/>
      <c r="S114" s="85"/>
      <c r="T114" s="86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T114" s="18" t="s">
        <v>180</v>
      </c>
      <c r="AU114" s="18" t="s">
        <v>84</v>
      </c>
    </row>
    <row r="115" spans="1:47" s="2" customFormat="1" ht="12">
      <c r="A115" s="39"/>
      <c r="B115" s="40"/>
      <c r="C115" s="41"/>
      <c r="D115" s="232" t="s">
        <v>182</v>
      </c>
      <c r="E115" s="41"/>
      <c r="F115" s="233" t="s">
        <v>1511</v>
      </c>
      <c r="G115" s="41"/>
      <c r="H115" s="41"/>
      <c r="I115" s="229"/>
      <c r="J115" s="41"/>
      <c r="K115" s="41"/>
      <c r="L115" s="45"/>
      <c r="M115" s="230"/>
      <c r="N115" s="231"/>
      <c r="O115" s="85"/>
      <c r="P115" s="85"/>
      <c r="Q115" s="85"/>
      <c r="R115" s="85"/>
      <c r="S115" s="85"/>
      <c r="T115" s="86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T115" s="18" t="s">
        <v>182</v>
      </c>
      <c r="AU115" s="18" t="s">
        <v>84</v>
      </c>
    </row>
    <row r="116" spans="1:47" s="2" customFormat="1" ht="12">
      <c r="A116" s="39"/>
      <c r="B116" s="40"/>
      <c r="C116" s="41"/>
      <c r="D116" s="227" t="s">
        <v>224</v>
      </c>
      <c r="E116" s="41"/>
      <c r="F116" s="255" t="s">
        <v>991</v>
      </c>
      <c r="G116" s="41"/>
      <c r="H116" s="41"/>
      <c r="I116" s="229"/>
      <c r="J116" s="41"/>
      <c r="K116" s="41"/>
      <c r="L116" s="45"/>
      <c r="M116" s="230"/>
      <c r="N116" s="231"/>
      <c r="O116" s="85"/>
      <c r="P116" s="85"/>
      <c r="Q116" s="85"/>
      <c r="R116" s="85"/>
      <c r="S116" s="85"/>
      <c r="T116" s="86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T116" s="18" t="s">
        <v>224</v>
      </c>
      <c r="AU116" s="18" t="s">
        <v>84</v>
      </c>
    </row>
    <row r="117" spans="1:51" s="13" customFormat="1" ht="12">
      <c r="A117" s="13"/>
      <c r="B117" s="234"/>
      <c r="C117" s="235"/>
      <c r="D117" s="227" t="s">
        <v>184</v>
      </c>
      <c r="E117" s="236" t="s">
        <v>20</v>
      </c>
      <c r="F117" s="237" t="s">
        <v>992</v>
      </c>
      <c r="G117" s="235"/>
      <c r="H117" s="236" t="s">
        <v>20</v>
      </c>
      <c r="I117" s="238"/>
      <c r="J117" s="235"/>
      <c r="K117" s="235"/>
      <c r="L117" s="239"/>
      <c r="M117" s="240"/>
      <c r="N117" s="241"/>
      <c r="O117" s="241"/>
      <c r="P117" s="241"/>
      <c r="Q117" s="241"/>
      <c r="R117" s="241"/>
      <c r="S117" s="241"/>
      <c r="T117" s="242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43" t="s">
        <v>184</v>
      </c>
      <c r="AU117" s="243" t="s">
        <v>84</v>
      </c>
      <c r="AV117" s="13" t="s">
        <v>22</v>
      </c>
      <c r="AW117" s="13" t="s">
        <v>37</v>
      </c>
      <c r="AX117" s="13" t="s">
        <v>76</v>
      </c>
      <c r="AY117" s="243" t="s">
        <v>171</v>
      </c>
    </row>
    <row r="118" spans="1:51" s="13" customFormat="1" ht="12">
      <c r="A118" s="13"/>
      <c r="B118" s="234"/>
      <c r="C118" s="235"/>
      <c r="D118" s="227" t="s">
        <v>184</v>
      </c>
      <c r="E118" s="236" t="s">
        <v>20</v>
      </c>
      <c r="F118" s="237" t="s">
        <v>993</v>
      </c>
      <c r="G118" s="235"/>
      <c r="H118" s="236" t="s">
        <v>20</v>
      </c>
      <c r="I118" s="238"/>
      <c r="J118" s="235"/>
      <c r="K118" s="235"/>
      <c r="L118" s="239"/>
      <c r="M118" s="240"/>
      <c r="N118" s="241"/>
      <c r="O118" s="241"/>
      <c r="P118" s="241"/>
      <c r="Q118" s="241"/>
      <c r="R118" s="241"/>
      <c r="S118" s="241"/>
      <c r="T118" s="242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43" t="s">
        <v>184</v>
      </c>
      <c r="AU118" s="243" t="s">
        <v>84</v>
      </c>
      <c r="AV118" s="13" t="s">
        <v>22</v>
      </c>
      <c r="AW118" s="13" t="s">
        <v>37</v>
      </c>
      <c r="AX118" s="13" t="s">
        <v>76</v>
      </c>
      <c r="AY118" s="243" t="s">
        <v>171</v>
      </c>
    </row>
    <row r="119" spans="1:51" s="14" customFormat="1" ht="12">
      <c r="A119" s="14"/>
      <c r="B119" s="244"/>
      <c r="C119" s="245"/>
      <c r="D119" s="227" t="s">
        <v>184</v>
      </c>
      <c r="E119" s="246" t="s">
        <v>20</v>
      </c>
      <c r="F119" s="247" t="s">
        <v>1512</v>
      </c>
      <c r="G119" s="245"/>
      <c r="H119" s="248">
        <v>31.818</v>
      </c>
      <c r="I119" s="249"/>
      <c r="J119" s="245"/>
      <c r="K119" s="245"/>
      <c r="L119" s="250"/>
      <c r="M119" s="251"/>
      <c r="N119" s="252"/>
      <c r="O119" s="252"/>
      <c r="P119" s="252"/>
      <c r="Q119" s="252"/>
      <c r="R119" s="252"/>
      <c r="S119" s="252"/>
      <c r="T119" s="253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54" t="s">
        <v>184</v>
      </c>
      <c r="AU119" s="254" t="s">
        <v>84</v>
      </c>
      <c r="AV119" s="14" t="s">
        <v>84</v>
      </c>
      <c r="AW119" s="14" t="s">
        <v>37</v>
      </c>
      <c r="AX119" s="14" t="s">
        <v>76</v>
      </c>
      <c r="AY119" s="254" t="s">
        <v>171</v>
      </c>
    </row>
    <row r="120" spans="1:65" s="2" customFormat="1" ht="44.25" customHeight="1">
      <c r="A120" s="39"/>
      <c r="B120" s="40"/>
      <c r="C120" s="214" t="s">
        <v>107</v>
      </c>
      <c r="D120" s="214" t="s">
        <v>173</v>
      </c>
      <c r="E120" s="215" t="s">
        <v>236</v>
      </c>
      <c r="F120" s="216" t="s">
        <v>237</v>
      </c>
      <c r="G120" s="217" t="s">
        <v>230</v>
      </c>
      <c r="H120" s="218">
        <v>31.818</v>
      </c>
      <c r="I120" s="219"/>
      <c r="J120" s="220">
        <f>ROUND(I120*H120,2)</f>
        <v>0</v>
      </c>
      <c r="K120" s="216" t="s">
        <v>20</v>
      </c>
      <c r="L120" s="45"/>
      <c r="M120" s="221" t="s">
        <v>20</v>
      </c>
      <c r="N120" s="222" t="s">
        <v>47</v>
      </c>
      <c r="O120" s="85"/>
      <c r="P120" s="223">
        <f>O120*H120</f>
        <v>0</v>
      </c>
      <c r="Q120" s="223">
        <v>0</v>
      </c>
      <c r="R120" s="223">
        <f>Q120*H120</f>
        <v>0</v>
      </c>
      <c r="S120" s="223">
        <v>0</v>
      </c>
      <c r="T120" s="224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25" t="s">
        <v>178</v>
      </c>
      <c r="AT120" s="225" t="s">
        <v>173</v>
      </c>
      <c r="AU120" s="225" t="s">
        <v>84</v>
      </c>
      <c r="AY120" s="18" t="s">
        <v>171</v>
      </c>
      <c r="BE120" s="226">
        <f>IF(N120="základní",J120,0)</f>
        <v>0</v>
      </c>
      <c r="BF120" s="226">
        <f>IF(N120="snížená",J120,0)</f>
        <v>0</v>
      </c>
      <c r="BG120" s="226">
        <f>IF(N120="zákl. přenesená",J120,0)</f>
        <v>0</v>
      </c>
      <c r="BH120" s="226">
        <f>IF(N120="sníž. přenesená",J120,0)</f>
        <v>0</v>
      </c>
      <c r="BI120" s="226">
        <f>IF(N120="nulová",J120,0)</f>
        <v>0</v>
      </c>
      <c r="BJ120" s="18" t="s">
        <v>22</v>
      </c>
      <c r="BK120" s="226">
        <f>ROUND(I120*H120,2)</f>
        <v>0</v>
      </c>
      <c r="BL120" s="18" t="s">
        <v>178</v>
      </c>
      <c r="BM120" s="225" t="s">
        <v>995</v>
      </c>
    </row>
    <row r="121" spans="1:47" s="2" customFormat="1" ht="12">
      <c r="A121" s="39"/>
      <c r="B121" s="40"/>
      <c r="C121" s="41"/>
      <c r="D121" s="227" t="s">
        <v>180</v>
      </c>
      <c r="E121" s="41"/>
      <c r="F121" s="228" t="s">
        <v>239</v>
      </c>
      <c r="G121" s="41"/>
      <c r="H121" s="41"/>
      <c r="I121" s="229"/>
      <c r="J121" s="41"/>
      <c r="K121" s="41"/>
      <c r="L121" s="45"/>
      <c r="M121" s="230"/>
      <c r="N121" s="231"/>
      <c r="O121" s="85"/>
      <c r="P121" s="85"/>
      <c r="Q121" s="85"/>
      <c r="R121" s="85"/>
      <c r="S121" s="85"/>
      <c r="T121" s="86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8" t="s">
        <v>180</v>
      </c>
      <c r="AU121" s="18" t="s">
        <v>84</v>
      </c>
    </row>
    <row r="122" spans="1:51" s="14" customFormat="1" ht="12">
      <c r="A122" s="14"/>
      <c r="B122" s="244"/>
      <c r="C122" s="245"/>
      <c r="D122" s="227" t="s">
        <v>184</v>
      </c>
      <c r="E122" s="246" t="s">
        <v>20</v>
      </c>
      <c r="F122" s="247" t="s">
        <v>1513</v>
      </c>
      <c r="G122" s="245"/>
      <c r="H122" s="248">
        <v>31.818</v>
      </c>
      <c r="I122" s="249"/>
      <c r="J122" s="245"/>
      <c r="K122" s="245"/>
      <c r="L122" s="250"/>
      <c r="M122" s="251"/>
      <c r="N122" s="252"/>
      <c r="O122" s="252"/>
      <c r="P122" s="252"/>
      <c r="Q122" s="252"/>
      <c r="R122" s="252"/>
      <c r="S122" s="252"/>
      <c r="T122" s="253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54" t="s">
        <v>184</v>
      </c>
      <c r="AU122" s="254" t="s">
        <v>84</v>
      </c>
      <c r="AV122" s="14" t="s">
        <v>84</v>
      </c>
      <c r="AW122" s="14" t="s">
        <v>37</v>
      </c>
      <c r="AX122" s="14" t="s">
        <v>76</v>
      </c>
      <c r="AY122" s="254" t="s">
        <v>171</v>
      </c>
    </row>
    <row r="123" spans="1:65" s="2" customFormat="1" ht="33" customHeight="1">
      <c r="A123" s="39"/>
      <c r="B123" s="40"/>
      <c r="C123" s="214" t="s">
        <v>178</v>
      </c>
      <c r="D123" s="214" t="s">
        <v>173</v>
      </c>
      <c r="E123" s="215" t="s">
        <v>242</v>
      </c>
      <c r="F123" s="216" t="s">
        <v>243</v>
      </c>
      <c r="G123" s="217" t="s">
        <v>244</v>
      </c>
      <c r="H123" s="218">
        <v>57.272</v>
      </c>
      <c r="I123" s="219"/>
      <c r="J123" s="220">
        <f>ROUND(I123*H123,2)</f>
        <v>0</v>
      </c>
      <c r="K123" s="216" t="s">
        <v>177</v>
      </c>
      <c r="L123" s="45"/>
      <c r="M123" s="221" t="s">
        <v>20</v>
      </c>
      <c r="N123" s="222" t="s">
        <v>47</v>
      </c>
      <c r="O123" s="85"/>
      <c r="P123" s="223">
        <f>O123*H123</f>
        <v>0</v>
      </c>
      <c r="Q123" s="223">
        <v>0</v>
      </c>
      <c r="R123" s="223">
        <f>Q123*H123</f>
        <v>0</v>
      </c>
      <c r="S123" s="223">
        <v>0</v>
      </c>
      <c r="T123" s="224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25" t="s">
        <v>178</v>
      </c>
      <c r="AT123" s="225" t="s">
        <v>173</v>
      </c>
      <c r="AU123" s="225" t="s">
        <v>84</v>
      </c>
      <c r="AY123" s="18" t="s">
        <v>171</v>
      </c>
      <c r="BE123" s="226">
        <f>IF(N123="základní",J123,0)</f>
        <v>0</v>
      </c>
      <c r="BF123" s="226">
        <f>IF(N123="snížená",J123,0)</f>
        <v>0</v>
      </c>
      <c r="BG123" s="226">
        <f>IF(N123="zákl. přenesená",J123,0)</f>
        <v>0</v>
      </c>
      <c r="BH123" s="226">
        <f>IF(N123="sníž. přenesená",J123,0)</f>
        <v>0</v>
      </c>
      <c r="BI123" s="226">
        <f>IF(N123="nulová",J123,0)</f>
        <v>0</v>
      </c>
      <c r="BJ123" s="18" t="s">
        <v>22</v>
      </c>
      <c r="BK123" s="226">
        <f>ROUND(I123*H123,2)</f>
        <v>0</v>
      </c>
      <c r="BL123" s="18" t="s">
        <v>178</v>
      </c>
      <c r="BM123" s="225" t="s">
        <v>997</v>
      </c>
    </row>
    <row r="124" spans="1:47" s="2" customFormat="1" ht="12">
      <c r="A124" s="39"/>
      <c r="B124" s="40"/>
      <c r="C124" s="41"/>
      <c r="D124" s="227" t="s">
        <v>180</v>
      </c>
      <c r="E124" s="41"/>
      <c r="F124" s="228" t="s">
        <v>246</v>
      </c>
      <c r="G124" s="41"/>
      <c r="H124" s="41"/>
      <c r="I124" s="229"/>
      <c r="J124" s="41"/>
      <c r="K124" s="41"/>
      <c r="L124" s="45"/>
      <c r="M124" s="230"/>
      <c r="N124" s="231"/>
      <c r="O124" s="85"/>
      <c r="P124" s="85"/>
      <c r="Q124" s="85"/>
      <c r="R124" s="85"/>
      <c r="S124" s="85"/>
      <c r="T124" s="86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18" t="s">
        <v>180</v>
      </c>
      <c r="AU124" s="18" t="s">
        <v>84</v>
      </c>
    </row>
    <row r="125" spans="1:47" s="2" customFormat="1" ht="12">
      <c r="A125" s="39"/>
      <c r="B125" s="40"/>
      <c r="C125" s="41"/>
      <c r="D125" s="232" t="s">
        <v>182</v>
      </c>
      <c r="E125" s="41"/>
      <c r="F125" s="233" t="s">
        <v>247</v>
      </c>
      <c r="G125" s="41"/>
      <c r="H125" s="41"/>
      <c r="I125" s="229"/>
      <c r="J125" s="41"/>
      <c r="K125" s="41"/>
      <c r="L125" s="45"/>
      <c r="M125" s="230"/>
      <c r="N125" s="231"/>
      <c r="O125" s="85"/>
      <c r="P125" s="85"/>
      <c r="Q125" s="85"/>
      <c r="R125" s="85"/>
      <c r="S125" s="85"/>
      <c r="T125" s="86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182</v>
      </c>
      <c r="AU125" s="18" t="s">
        <v>84</v>
      </c>
    </row>
    <row r="126" spans="1:51" s="14" customFormat="1" ht="12">
      <c r="A126" s="14"/>
      <c r="B126" s="244"/>
      <c r="C126" s="245"/>
      <c r="D126" s="227" t="s">
        <v>184</v>
      </c>
      <c r="E126" s="246" t="s">
        <v>20</v>
      </c>
      <c r="F126" s="247" t="s">
        <v>1513</v>
      </c>
      <c r="G126" s="245"/>
      <c r="H126" s="248">
        <v>31.818</v>
      </c>
      <c r="I126" s="249"/>
      <c r="J126" s="245"/>
      <c r="K126" s="245"/>
      <c r="L126" s="250"/>
      <c r="M126" s="251"/>
      <c r="N126" s="252"/>
      <c r="O126" s="252"/>
      <c r="P126" s="252"/>
      <c r="Q126" s="252"/>
      <c r="R126" s="252"/>
      <c r="S126" s="252"/>
      <c r="T126" s="253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54" t="s">
        <v>184</v>
      </c>
      <c r="AU126" s="254" t="s">
        <v>84</v>
      </c>
      <c r="AV126" s="14" t="s">
        <v>84</v>
      </c>
      <c r="AW126" s="14" t="s">
        <v>37</v>
      </c>
      <c r="AX126" s="14" t="s">
        <v>76</v>
      </c>
      <c r="AY126" s="254" t="s">
        <v>171</v>
      </c>
    </row>
    <row r="127" spans="1:51" s="14" customFormat="1" ht="12">
      <c r="A127" s="14"/>
      <c r="B127" s="244"/>
      <c r="C127" s="245"/>
      <c r="D127" s="227" t="s">
        <v>184</v>
      </c>
      <c r="E127" s="245"/>
      <c r="F127" s="247" t="s">
        <v>1514</v>
      </c>
      <c r="G127" s="245"/>
      <c r="H127" s="248">
        <v>57.272</v>
      </c>
      <c r="I127" s="249"/>
      <c r="J127" s="245"/>
      <c r="K127" s="245"/>
      <c r="L127" s="250"/>
      <c r="M127" s="251"/>
      <c r="N127" s="252"/>
      <c r="O127" s="252"/>
      <c r="P127" s="252"/>
      <c r="Q127" s="252"/>
      <c r="R127" s="252"/>
      <c r="S127" s="252"/>
      <c r="T127" s="253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54" t="s">
        <v>184</v>
      </c>
      <c r="AU127" s="254" t="s">
        <v>84</v>
      </c>
      <c r="AV127" s="14" t="s">
        <v>84</v>
      </c>
      <c r="AW127" s="14" t="s">
        <v>4</v>
      </c>
      <c r="AX127" s="14" t="s">
        <v>22</v>
      </c>
      <c r="AY127" s="254" t="s">
        <v>171</v>
      </c>
    </row>
    <row r="128" spans="1:65" s="2" customFormat="1" ht="24.15" customHeight="1">
      <c r="A128" s="39"/>
      <c r="B128" s="40"/>
      <c r="C128" s="214" t="s">
        <v>210</v>
      </c>
      <c r="D128" s="214" t="s">
        <v>173</v>
      </c>
      <c r="E128" s="215" t="s">
        <v>999</v>
      </c>
      <c r="F128" s="216" t="s">
        <v>1000</v>
      </c>
      <c r="G128" s="217" t="s">
        <v>230</v>
      </c>
      <c r="H128" s="218">
        <v>2.48</v>
      </c>
      <c r="I128" s="219"/>
      <c r="J128" s="220">
        <f>ROUND(I128*H128,2)</f>
        <v>0</v>
      </c>
      <c r="K128" s="216" t="s">
        <v>177</v>
      </c>
      <c r="L128" s="45"/>
      <c r="M128" s="221" t="s">
        <v>20</v>
      </c>
      <c r="N128" s="222" t="s">
        <v>47</v>
      </c>
      <c r="O128" s="85"/>
      <c r="P128" s="223">
        <f>O128*H128</f>
        <v>0</v>
      </c>
      <c r="Q128" s="223">
        <v>0</v>
      </c>
      <c r="R128" s="223">
        <f>Q128*H128</f>
        <v>0</v>
      </c>
      <c r="S128" s="223">
        <v>0</v>
      </c>
      <c r="T128" s="224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25" t="s">
        <v>178</v>
      </c>
      <c r="AT128" s="225" t="s">
        <v>173</v>
      </c>
      <c r="AU128" s="225" t="s">
        <v>84</v>
      </c>
      <c r="AY128" s="18" t="s">
        <v>171</v>
      </c>
      <c r="BE128" s="226">
        <f>IF(N128="základní",J128,0)</f>
        <v>0</v>
      </c>
      <c r="BF128" s="226">
        <f>IF(N128="snížená",J128,0)</f>
        <v>0</v>
      </c>
      <c r="BG128" s="226">
        <f>IF(N128="zákl. přenesená",J128,0)</f>
        <v>0</v>
      </c>
      <c r="BH128" s="226">
        <f>IF(N128="sníž. přenesená",J128,0)</f>
        <v>0</v>
      </c>
      <c r="BI128" s="226">
        <f>IF(N128="nulová",J128,0)</f>
        <v>0</v>
      </c>
      <c r="BJ128" s="18" t="s">
        <v>22</v>
      </c>
      <c r="BK128" s="226">
        <f>ROUND(I128*H128,2)</f>
        <v>0</v>
      </c>
      <c r="BL128" s="18" t="s">
        <v>178</v>
      </c>
      <c r="BM128" s="225" t="s">
        <v>1001</v>
      </c>
    </row>
    <row r="129" spans="1:47" s="2" customFormat="1" ht="12">
      <c r="A129" s="39"/>
      <c r="B129" s="40"/>
      <c r="C129" s="41"/>
      <c r="D129" s="227" t="s">
        <v>180</v>
      </c>
      <c r="E129" s="41"/>
      <c r="F129" s="228" t="s">
        <v>1002</v>
      </c>
      <c r="G129" s="41"/>
      <c r="H129" s="41"/>
      <c r="I129" s="229"/>
      <c r="J129" s="41"/>
      <c r="K129" s="41"/>
      <c r="L129" s="45"/>
      <c r="M129" s="230"/>
      <c r="N129" s="231"/>
      <c r="O129" s="85"/>
      <c r="P129" s="85"/>
      <c r="Q129" s="85"/>
      <c r="R129" s="85"/>
      <c r="S129" s="85"/>
      <c r="T129" s="86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180</v>
      </c>
      <c r="AU129" s="18" t="s">
        <v>84</v>
      </c>
    </row>
    <row r="130" spans="1:47" s="2" customFormat="1" ht="12">
      <c r="A130" s="39"/>
      <c r="B130" s="40"/>
      <c r="C130" s="41"/>
      <c r="D130" s="232" t="s">
        <v>182</v>
      </c>
      <c r="E130" s="41"/>
      <c r="F130" s="233" t="s">
        <v>1003</v>
      </c>
      <c r="G130" s="41"/>
      <c r="H130" s="41"/>
      <c r="I130" s="229"/>
      <c r="J130" s="41"/>
      <c r="K130" s="41"/>
      <c r="L130" s="45"/>
      <c r="M130" s="230"/>
      <c r="N130" s="231"/>
      <c r="O130" s="85"/>
      <c r="P130" s="85"/>
      <c r="Q130" s="85"/>
      <c r="R130" s="85"/>
      <c r="S130" s="85"/>
      <c r="T130" s="86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T130" s="18" t="s">
        <v>182</v>
      </c>
      <c r="AU130" s="18" t="s">
        <v>84</v>
      </c>
    </row>
    <row r="131" spans="1:51" s="13" customFormat="1" ht="12">
      <c r="A131" s="13"/>
      <c r="B131" s="234"/>
      <c r="C131" s="235"/>
      <c r="D131" s="227" t="s">
        <v>184</v>
      </c>
      <c r="E131" s="236" t="s">
        <v>20</v>
      </c>
      <c r="F131" s="237" t="s">
        <v>992</v>
      </c>
      <c r="G131" s="235"/>
      <c r="H131" s="236" t="s">
        <v>20</v>
      </c>
      <c r="I131" s="238"/>
      <c r="J131" s="235"/>
      <c r="K131" s="235"/>
      <c r="L131" s="239"/>
      <c r="M131" s="240"/>
      <c r="N131" s="241"/>
      <c r="O131" s="241"/>
      <c r="P131" s="241"/>
      <c r="Q131" s="241"/>
      <c r="R131" s="241"/>
      <c r="S131" s="241"/>
      <c r="T131" s="242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3" t="s">
        <v>184</v>
      </c>
      <c r="AU131" s="243" t="s">
        <v>84</v>
      </c>
      <c r="AV131" s="13" t="s">
        <v>22</v>
      </c>
      <c r="AW131" s="13" t="s">
        <v>37</v>
      </c>
      <c r="AX131" s="13" t="s">
        <v>76</v>
      </c>
      <c r="AY131" s="243" t="s">
        <v>171</v>
      </c>
    </row>
    <row r="132" spans="1:51" s="14" customFormat="1" ht="12">
      <c r="A132" s="14"/>
      <c r="B132" s="244"/>
      <c r="C132" s="245"/>
      <c r="D132" s="227" t="s">
        <v>184</v>
      </c>
      <c r="E132" s="246" t="s">
        <v>20</v>
      </c>
      <c r="F132" s="247" t="s">
        <v>1515</v>
      </c>
      <c r="G132" s="245"/>
      <c r="H132" s="248">
        <v>2.48</v>
      </c>
      <c r="I132" s="249"/>
      <c r="J132" s="245"/>
      <c r="K132" s="245"/>
      <c r="L132" s="250"/>
      <c r="M132" s="251"/>
      <c r="N132" s="252"/>
      <c r="O132" s="252"/>
      <c r="P132" s="252"/>
      <c r="Q132" s="252"/>
      <c r="R132" s="252"/>
      <c r="S132" s="252"/>
      <c r="T132" s="253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54" t="s">
        <v>184</v>
      </c>
      <c r="AU132" s="254" t="s">
        <v>84</v>
      </c>
      <c r="AV132" s="14" t="s">
        <v>84</v>
      </c>
      <c r="AW132" s="14" t="s">
        <v>37</v>
      </c>
      <c r="AX132" s="14" t="s">
        <v>76</v>
      </c>
      <c r="AY132" s="254" t="s">
        <v>171</v>
      </c>
    </row>
    <row r="133" spans="1:65" s="2" customFormat="1" ht="24.15" customHeight="1">
      <c r="A133" s="39"/>
      <c r="B133" s="40"/>
      <c r="C133" s="214" t="s">
        <v>218</v>
      </c>
      <c r="D133" s="214" t="s">
        <v>173</v>
      </c>
      <c r="E133" s="215" t="s">
        <v>1005</v>
      </c>
      <c r="F133" s="216" t="s">
        <v>1006</v>
      </c>
      <c r="G133" s="217" t="s">
        <v>230</v>
      </c>
      <c r="H133" s="218">
        <v>4.019</v>
      </c>
      <c r="I133" s="219"/>
      <c r="J133" s="220">
        <f>ROUND(I133*H133,2)</f>
        <v>0</v>
      </c>
      <c r="K133" s="216" t="s">
        <v>177</v>
      </c>
      <c r="L133" s="45"/>
      <c r="M133" s="221" t="s">
        <v>20</v>
      </c>
      <c r="N133" s="222" t="s">
        <v>47</v>
      </c>
      <c r="O133" s="85"/>
      <c r="P133" s="223">
        <f>O133*H133</f>
        <v>0</v>
      </c>
      <c r="Q133" s="223">
        <v>0</v>
      </c>
      <c r="R133" s="223">
        <f>Q133*H133</f>
        <v>0</v>
      </c>
      <c r="S133" s="223">
        <v>0</v>
      </c>
      <c r="T133" s="224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25" t="s">
        <v>178</v>
      </c>
      <c r="AT133" s="225" t="s">
        <v>173</v>
      </c>
      <c r="AU133" s="225" t="s">
        <v>84</v>
      </c>
      <c r="AY133" s="18" t="s">
        <v>171</v>
      </c>
      <c r="BE133" s="226">
        <f>IF(N133="základní",J133,0)</f>
        <v>0</v>
      </c>
      <c r="BF133" s="226">
        <f>IF(N133="snížená",J133,0)</f>
        <v>0</v>
      </c>
      <c r="BG133" s="226">
        <f>IF(N133="zákl. přenesená",J133,0)</f>
        <v>0</v>
      </c>
      <c r="BH133" s="226">
        <f>IF(N133="sníž. přenesená",J133,0)</f>
        <v>0</v>
      </c>
      <c r="BI133" s="226">
        <f>IF(N133="nulová",J133,0)</f>
        <v>0</v>
      </c>
      <c r="BJ133" s="18" t="s">
        <v>22</v>
      </c>
      <c r="BK133" s="226">
        <f>ROUND(I133*H133,2)</f>
        <v>0</v>
      </c>
      <c r="BL133" s="18" t="s">
        <v>178</v>
      </c>
      <c r="BM133" s="225" t="s">
        <v>1007</v>
      </c>
    </row>
    <row r="134" spans="1:47" s="2" customFormat="1" ht="12">
      <c r="A134" s="39"/>
      <c r="B134" s="40"/>
      <c r="C134" s="41"/>
      <c r="D134" s="227" t="s">
        <v>180</v>
      </c>
      <c r="E134" s="41"/>
      <c r="F134" s="228" t="s">
        <v>1008</v>
      </c>
      <c r="G134" s="41"/>
      <c r="H134" s="41"/>
      <c r="I134" s="229"/>
      <c r="J134" s="41"/>
      <c r="K134" s="41"/>
      <c r="L134" s="45"/>
      <c r="M134" s="230"/>
      <c r="N134" s="231"/>
      <c r="O134" s="85"/>
      <c r="P134" s="85"/>
      <c r="Q134" s="85"/>
      <c r="R134" s="85"/>
      <c r="S134" s="85"/>
      <c r="T134" s="86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T134" s="18" t="s">
        <v>180</v>
      </c>
      <c r="AU134" s="18" t="s">
        <v>84</v>
      </c>
    </row>
    <row r="135" spans="1:47" s="2" customFormat="1" ht="12">
      <c r="A135" s="39"/>
      <c r="B135" s="40"/>
      <c r="C135" s="41"/>
      <c r="D135" s="232" t="s">
        <v>182</v>
      </c>
      <c r="E135" s="41"/>
      <c r="F135" s="233" t="s">
        <v>1009</v>
      </c>
      <c r="G135" s="41"/>
      <c r="H135" s="41"/>
      <c r="I135" s="229"/>
      <c r="J135" s="41"/>
      <c r="K135" s="41"/>
      <c r="L135" s="45"/>
      <c r="M135" s="230"/>
      <c r="N135" s="231"/>
      <c r="O135" s="85"/>
      <c r="P135" s="85"/>
      <c r="Q135" s="85"/>
      <c r="R135" s="85"/>
      <c r="S135" s="85"/>
      <c r="T135" s="86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18" t="s">
        <v>182</v>
      </c>
      <c r="AU135" s="18" t="s">
        <v>84</v>
      </c>
    </row>
    <row r="136" spans="1:51" s="13" customFormat="1" ht="12">
      <c r="A136" s="13"/>
      <c r="B136" s="234"/>
      <c r="C136" s="235"/>
      <c r="D136" s="227" t="s">
        <v>184</v>
      </c>
      <c r="E136" s="236" t="s">
        <v>20</v>
      </c>
      <c r="F136" s="237" t="s">
        <v>992</v>
      </c>
      <c r="G136" s="235"/>
      <c r="H136" s="236" t="s">
        <v>20</v>
      </c>
      <c r="I136" s="238"/>
      <c r="J136" s="235"/>
      <c r="K136" s="235"/>
      <c r="L136" s="239"/>
      <c r="M136" s="240"/>
      <c r="N136" s="241"/>
      <c r="O136" s="241"/>
      <c r="P136" s="241"/>
      <c r="Q136" s="241"/>
      <c r="R136" s="241"/>
      <c r="S136" s="241"/>
      <c r="T136" s="242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3" t="s">
        <v>184</v>
      </c>
      <c r="AU136" s="243" t="s">
        <v>84</v>
      </c>
      <c r="AV136" s="13" t="s">
        <v>22</v>
      </c>
      <c r="AW136" s="13" t="s">
        <v>37</v>
      </c>
      <c r="AX136" s="13" t="s">
        <v>76</v>
      </c>
      <c r="AY136" s="243" t="s">
        <v>171</v>
      </c>
    </row>
    <row r="137" spans="1:51" s="14" customFormat="1" ht="12">
      <c r="A137" s="14"/>
      <c r="B137" s="244"/>
      <c r="C137" s="245"/>
      <c r="D137" s="227" t="s">
        <v>184</v>
      </c>
      <c r="E137" s="246" t="s">
        <v>20</v>
      </c>
      <c r="F137" s="247" t="s">
        <v>1516</v>
      </c>
      <c r="G137" s="245"/>
      <c r="H137" s="248">
        <v>4.019</v>
      </c>
      <c r="I137" s="249"/>
      <c r="J137" s="245"/>
      <c r="K137" s="245"/>
      <c r="L137" s="250"/>
      <c r="M137" s="251"/>
      <c r="N137" s="252"/>
      <c r="O137" s="252"/>
      <c r="P137" s="252"/>
      <c r="Q137" s="252"/>
      <c r="R137" s="252"/>
      <c r="S137" s="252"/>
      <c r="T137" s="253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54" t="s">
        <v>184</v>
      </c>
      <c r="AU137" s="254" t="s">
        <v>84</v>
      </c>
      <c r="AV137" s="14" t="s">
        <v>84</v>
      </c>
      <c r="AW137" s="14" t="s">
        <v>37</v>
      </c>
      <c r="AX137" s="14" t="s">
        <v>76</v>
      </c>
      <c r="AY137" s="254" t="s">
        <v>171</v>
      </c>
    </row>
    <row r="138" spans="1:65" s="2" customFormat="1" ht="16.5" customHeight="1">
      <c r="A138" s="39"/>
      <c r="B138" s="40"/>
      <c r="C138" s="256" t="s">
        <v>227</v>
      </c>
      <c r="D138" s="256" t="s">
        <v>286</v>
      </c>
      <c r="E138" s="257" t="s">
        <v>839</v>
      </c>
      <c r="F138" s="258" t="s">
        <v>840</v>
      </c>
      <c r="G138" s="259" t="s">
        <v>244</v>
      </c>
      <c r="H138" s="260">
        <v>13.648</v>
      </c>
      <c r="I138" s="261"/>
      <c r="J138" s="262">
        <f>ROUND(I138*H138,2)</f>
        <v>0</v>
      </c>
      <c r="K138" s="258" t="s">
        <v>177</v>
      </c>
      <c r="L138" s="263"/>
      <c r="M138" s="264" t="s">
        <v>20</v>
      </c>
      <c r="N138" s="265" t="s">
        <v>47</v>
      </c>
      <c r="O138" s="85"/>
      <c r="P138" s="223">
        <f>O138*H138</f>
        <v>0</v>
      </c>
      <c r="Q138" s="223">
        <v>1</v>
      </c>
      <c r="R138" s="223">
        <f>Q138*H138</f>
        <v>13.648</v>
      </c>
      <c r="S138" s="223">
        <v>0</v>
      </c>
      <c r="T138" s="224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25" t="s">
        <v>235</v>
      </c>
      <c r="AT138" s="225" t="s">
        <v>286</v>
      </c>
      <c r="AU138" s="225" t="s">
        <v>84</v>
      </c>
      <c r="AY138" s="18" t="s">
        <v>171</v>
      </c>
      <c r="BE138" s="226">
        <f>IF(N138="základní",J138,0)</f>
        <v>0</v>
      </c>
      <c r="BF138" s="226">
        <f>IF(N138="snížená",J138,0)</f>
        <v>0</v>
      </c>
      <c r="BG138" s="226">
        <f>IF(N138="zákl. přenesená",J138,0)</f>
        <v>0</v>
      </c>
      <c r="BH138" s="226">
        <f>IF(N138="sníž. přenesená",J138,0)</f>
        <v>0</v>
      </c>
      <c r="BI138" s="226">
        <f>IF(N138="nulová",J138,0)</f>
        <v>0</v>
      </c>
      <c r="BJ138" s="18" t="s">
        <v>22</v>
      </c>
      <c r="BK138" s="226">
        <f>ROUND(I138*H138,2)</f>
        <v>0</v>
      </c>
      <c r="BL138" s="18" t="s">
        <v>178</v>
      </c>
      <c r="BM138" s="225" t="s">
        <v>1011</v>
      </c>
    </row>
    <row r="139" spans="1:47" s="2" customFormat="1" ht="12">
      <c r="A139" s="39"/>
      <c r="B139" s="40"/>
      <c r="C139" s="41"/>
      <c r="D139" s="227" t="s">
        <v>180</v>
      </c>
      <c r="E139" s="41"/>
      <c r="F139" s="228" t="s">
        <v>840</v>
      </c>
      <c r="G139" s="41"/>
      <c r="H139" s="41"/>
      <c r="I139" s="229"/>
      <c r="J139" s="41"/>
      <c r="K139" s="41"/>
      <c r="L139" s="45"/>
      <c r="M139" s="230"/>
      <c r="N139" s="231"/>
      <c r="O139" s="85"/>
      <c r="P139" s="85"/>
      <c r="Q139" s="85"/>
      <c r="R139" s="85"/>
      <c r="S139" s="85"/>
      <c r="T139" s="86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T139" s="18" t="s">
        <v>180</v>
      </c>
      <c r="AU139" s="18" t="s">
        <v>84</v>
      </c>
    </row>
    <row r="140" spans="1:51" s="13" customFormat="1" ht="12">
      <c r="A140" s="13"/>
      <c r="B140" s="234"/>
      <c r="C140" s="235"/>
      <c r="D140" s="227" t="s">
        <v>184</v>
      </c>
      <c r="E140" s="236" t="s">
        <v>20</v>
      </c>
      <c r="F140" s="237" t="s">
        <v>992</v>
      </c>
      <c r="G140" s="235"/>
      <c r="H140" s="236" t="s">
        <v>20</v>
      </c>
      <c r="I140" s="238"/>
      <c r="J140" s="235"/>
      <c r="K140" s="235"/>
      <c r="L140" s="239"/>
      <c r="M140" s="240"/>
      <c r="N140" s="241"/>
      <c r="O140" s="241"/>
      <c r="P140" s="241"/>
      <c r="Q140" s="241"/>
      <c r="R140" s="241"/>
      <c r="S140" s="241"/>
      <c r="T140" s="242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3" t="s">
        <v>184</v>
      </c>
      <c r="AU140" s="243" t="s">
        <v>84</v>
      </c>
      <c r="AV140" s="13" t="s">
        <v>22</v>
      </c>
      <c r="AW140" s="13" t="s">
        <v>37</v>
      </c>
      <c r="AX140" s="13" t="s">
        <v>76</v>
      </c>
      <c r="AY140" s="243" t="s">
        <v>171</v>
      </c>
    </row>
    <row r="141" spans="1:51" s="14" customFormat="1" ht="12">
      <c r="A141" s="14"/>
      <c r="B141" s="244"/>
      <c r="C141" s="245"/>
      <c r="D141" s="227" t="s">
        <v>184</v>
      </c>
      <c r="E141" s="246" t="s">
        <v>20</v>
      </c>
      <c r="F141" s="247" t="s">
        <v>1515</v>
      </c>
      <c r="G141" s="245"/>
      <c r="H141" s="248">
        <v>2.48</v>
      </c>
      <c r="I141" s="249"/>
      <c r="J141" s="245"/>
      <c r="K141" s="245"/>
      <c r="L141" s="250"/>
      <c r="M141" s="251"/>
      <c r="N141" s="252"/>
      <c r="O141" s="252"/>
      <c r="P141" s="252"/>
      <c r="Q141" s="252"/>
      <c r="R141" s="252"/>
      <c r="S141" s="252"/>
      <c r="T141" s="253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54" t="s">
        <v>184</v>
      </c>
      <c r="AU141" s="254" t="s">
        <v>84</v>
      </c>
      <c r="AV141" s="14" t="s">
        <v>84</v>
      </c>
      <c r="AW141" s="14" t="s">
        <v>37</v>
      </c>
      <c r="AX141" s="14" t="s">
        <v>76</v>
      </c>
      <c r="AY141" s="254" t="s">
        <v>171</v>
      </c>
    </row>
    <row r="142" spans="1:51" s="14" customFormat="1" ht="12">
      <c r="A142" s="14"/>
      <c r="B142" s="244"/>
      <c r="C142" s="245"/>
      <c r="D142" s="227" t="s">
        <v>184</v>
      </c>
      <c r="E142" s="246" t="s">
        <v>20</v>
      </c>
      <c r="F142" s="247" t="s">
        <v>1516</v>
      </c>
      <c r="G142" s="245"/>
      <c r="H142" s="248">
        <v>4.019</v>
      </c>
      <c r="I142" s="249"/>
      <c r="J142" s="245"/>
      <c r="K142" s="245"/>
      <c r="L142" s="250"/>
      <c r="M142" s="251"/>
      <c r="N142" s="252"/>
      <c r="O142" s="252"/>
      <c r="P142" s="252"/>
      <c r="Q142" s="252"/>
      <c r="R142" s="252"/>
      <c r="S142" s="252"/>
      <c r="T142" s="253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54" t="s">
        <v>184</v>
      </c>
      <c r="AU142" s="254" t="s">
        <v>84</v>
      </c>
      <c r="AV142" s="14" t="s">
        <v>84</v>
      </c>
      <c r="AW142" s="14" t="s">
        <v>37</v>
      </c>
      <c r="AX142" s="14" t="s">
        <v>76</v>
      </c>
      <c r="AY142" s="254" t="s">
        <v>171</v>
      </c>
    </row>
    <row r="143" spans="1:51" s="14" customFormat="1" ht="12">
      <c r="A143" s="14"/>
      <c r="B143" s="244"/>
      <c r="C143" s="245"/>
      <c r="D143" s="227" t="s">
        <v>184</v>
      </c>
      <c r="E143" s="245"/>
      <c r="F143" s="247" t="s">
        <v>1517</v>
      </c>
      <c r="G143" s="245"/>
      <c r="H143" s="248">
        <v>13.648</v>
      </c>
      <c r="I143" s="249"/>
      <c r="J143" s="245"/>
      <c r="K143" s="245"/>
      <c r="L143" s="250"/>
      <c r="M143" s="251"/>
      <c r="N143" s="252"/>
      <c r="O143" s="252"/>
      <c r="P143" s="252"/>
      <c r="Q143" s="252"/>
      <c r="R143" s="252"/>
      <c r="S143" s="252"/>
      <c r="T143" s="253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54" t="s">
        <v>184</v>
      </c>
      <c r="AU143" s="254" t="s">
        <v>84</v>
      </c>
      <c r="AV143" s="14" t="s">
        <v>84</v>
      </c>
      <c r="AW143" s="14" t="s">
        <v>4</v>
      </c>
      <c r="AX143" s="14" t="s">
        <v>22</v>
      </c>
      <c r="AY143" s="254" t="s">
        <v>171</v>
      </c>
    </row>
    <row r="144" spans="1:65" s="2" customFormat="1" ht="24.15" customHeight="1">
      <c r="A144" s="39"/>
      <c r="B144" s="40"/>
      <c r="C144" s="214" t="s">
        <v>235</v>
      </c>
      <c r="D144" s="214" t="s">
        <v>173</v>
      </c>
      <c r="E144" s="215" t="s">
        <v>692</v>
      </c>
      <c r="F144" s="216" t="s">
        <v>693</v>
      </c>
      <c r="G144" s="217" t="s">
        <v>176</v>
      </c>
      <c r="H144" s="218">
        <v>37.34</v>
      </c>
      <c r="I144" s="219"/>
      <c r="J144" s="220">
        <f>ROUND(I144*H144,2)</f>
        <v>0</v>
      </c>
      <c r="K144" s="216" t="s">
        <v>177</v>
      </c>
      <c r="L144" s="45"/>
      <c r="M144" s="221" t="s">
        <v>20</v>
      </c>
      <c r="N144" s="222" t="s">
        <v>47</v>
      </c>
      <c r="O144" s="85"/>
      <c r="P144" s="223">
        <f>O144*H144</f>
        <v>0</v>
      </c>
      <c r="Q144" s="223">
        <v>0</v>
      </c>
      <c r="R144" s="223">
        <f>Q144*H144</f>
        <v>0</v>
      </c>
      <c r="S144" s="223">
        <v>0</v>
      </c>
      <c r="T144" s="224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25" t="s">
        <v>178</v>
      </c>
      <c r="AT144" s="225" t="s">
        <v>173</v>
      </c>
      <c r="AU144" s="225" t="s">
        <v>84</v>
      </c>
      <c r="AY144" s="18" t="s">
        <v>171</v>
      </c>
      <c r="BE144" s="226">
        <f>IF(N144="základní",J144,0)</f>
        <v>0</v>
      </c>
      <c r="BF144" s="226">
        <f>IF(N144="snížená",J144,0)</f>
        <v>0</v>
      </c>
      <c r="BG144" s="226">
        <f>IF(N144="zákl. přenesená",J144,0)</f>
        <v>0</v>
      </c>
      <c r="BH144" s="226">
        <f>IF(N144="sníž. přenesená",J144,0)</f>
        <v>0</v>
      </c>
      <c r="BI144" s="226">
        <f>IF(N144="nulová",J144,0)</f>
        <v>0</v>
      </c>
      <c r="BJ144" s="18" t="s">
        <v>22</v>
      </c>
      <c r="BK144" s="226">
        <f>ROUND(I144*H144,2)</f>
        <v>0</v>
      </c>
      <c r="BL144" s="18" t="s">
        <v>178</v>
      </c>
      <c r="BM144" s="225" t="s">
        <v>1013</v>
      </c>
    </row>
    <row r="145" spans="1:47" s="2" customFormat="1" ht="12">
      <c r="A145" s="39"/>
      <c r="B145" s="40"/>
      <c r="C145" s="41"/>
      <c r="D145" s="227" t="s">
        <v>180</v>
      </c>
      <c r="E145" s="41"/>
      <c r="F145" s="228" t="s">
        <v>695</v>
      </c>
      <c r="G145" s="41"/>
      <c r="H145" s="41"/>
      <c r="I145" s="229"/>
      <c r="J145" s="41"/>
      <c r="K145" s="41"/>
      <c r="L145" s="45"/>
      <c r="M145" s="230"/>
      <c r="N145" s="231"/>
      <c r="O145" s="85"/>
      <c r="P145" s="85"/>
      <c r="Q145" s="85"/>
      <c r="R145" s="85"/>
      <c r="S145" s="85"/>
      <c r="T145" s="86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T145" s="18" t="s">
        <v>180</v>
      </c>
      <c r="AU145" s="18" t="s">
        <v>84</v>
      </c>
    </row>
    <row r="146" spans="1:47" s="2" customFormat="1" ht="12">
      <c r="A146" s="39"/>
      <c r="B146" s="40"/>
      <c r="C146" s="41"/>
      <c r="D146" s="232" t="s">
        <v>182</v>
      </c>
      <c r="E146" s="41"/>
      <c r="F146" s="233" t="s">
        <v>696</v>
      </c>
      <c r="G146" s="41"/>
      <c r="H146" s="41"/>
      <c r="I146" s="229"/>
      <c r="J146" s="41"/>
      <c r="K146" s="41"/>
      <c r="L146" s="45"/>
      <c r="M146" s="230"/>
      <c r="N146" s="231"/>
      <c r="O146" s="85"/>
      <c r="P146" s="85"/>
      <c r="Q146" s="85"/>
      <c r="R146" s="85"/>
      <c r="S146" s="85"/>
      <c r="T146" s="86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T146" s="18" t="s">
        <v>182</v>
      </c>
      <c r="AU146" s="18" t="s">
        <v>84</v>
      </c>
    </row>
    <row r="147" spans="1:51" s="13" customFormat="1" ht="12">
      <c r="A147" s="13"/>
      <c r="B147" s="234"/>
      <c r="C147" s="235"/>
      <c r="D147" s="227" t="s">
        <v>184</v>
      </c>
      <c r="E147" s="236" t="s">
        <v>20</v>
      </c>
      <c r="F147" s="237" t="s">
        <v>1014</v>
      </c>
      <c r="G147" s="235"/>
      <c r="H147" s="236" t="s">
        <v>20</v>
      </c>
      <c r="I147" s="238"/>
      <c r="J147" s="235"/>
      <c r="K147" s="235"/>
      <c r="L147" s="239"/>
      <c r="M147" s="240"/>
      <c r="N147" s="241"/>
      <c r="O147" s="241"/>
      <c r="P147" s="241"/>
      <c r="Q147" s="241"/>
      <c r="R147" s="241"/>
      <c r="S147" s="241"/>
      <c r="T147" s="242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3" t="s">
        <v>184</v>
      </c>
      <c r="AU147" s="243" t="s">
        <v>84</v>
      </c>
      <c r="AV147" s="13" t="s">
        <v>22</v>
      </c>
      <c r="AW147" s="13" t="s">
        <v>37</v>
      </c>
      <c r="AX147" s="13" t="s">
        <v>76</v>
      </c>
      <c r="AY147" s="243" t="s">
        <v>171</v>
      </c>
    </row>
    <row r="148" spans="1:51" s="14" customFormat="1" ht="12">
      <c r="A148" s="14"/>
      <c r="B148" s="244"/>
      <c r="C148" s="245"/>
      <c r="D148" s="227" t="s">
        <v>184</v>
      </c>
      <c r="E148" s="246" t="s">
        <v>20</v>
      </c>
      <c r="F148" s="247" t="s">
        <v>1518</v>
      </c>
      <c r="G148" s="245"/>
      <c r="H148" s="248">
        <v>37.34</v>
      </c>
      <c r="I148" s="249"/>
      <c r="J148" s="245"/>
      <c r="K148" s="245"/>
      <c r="L148" s="250"/>
      <c r="M148" s="251"/>
      <c r="N148" s="252"/>
      <c r="O148" s="252"/>
      <c r="P148" s="252"/>
      <c r="Q148" s="252"/>
      <c r="R148" s="252"/>
      <c r="S148" s="252"/>
      <c r="T148" s="253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54" t="s">
        <v>184</v>
      </c>
      <c r="AU148" s="254" t="s">
        <v>84</v>
      </c>
      <c r="AV148" s="14" t="s">
        <v>84</v>
      </c>
      <c r="AW148" s="14" t="s">
        <v>37</v>
      </c>
      <c r="AX148" s="14" t="s">
        <v>76</v>
      </c>
      <c r="AY148" s="254" t="s">
        <v>171</v>
      </c>
    </row>
    <row r="149" spans="1:63" s="12" customFormat="1" ht="22.8" customHeight="1">
      <c r="A149" s="12"/>
      <c r="B149" s="198"/>
      <c r="C149" s="199"/>
      <c r="D149" s="200" t="s">
        <v>75</v>
      </c>
      <c r="E149" s="212" t="s">
        <v>84</v>
      </c>
      <c r="F149" s="212" t="s">
        <v>1016</v>
      </c>
      <c r="G149" s="199"/>
      <c r="H149" s="199"/>
      <c r="I149" s="202"/>
      <c r="J149" s="213">
        <f>BK149</f>
        <v>0</v>
      </c>
      <c r="K149" s="199"/>
      <c r="L149" s="204"/>
      <c r="M149" s="205"/>
      <c r="N149" s="206"/>
      <c r="O149" s="206"/>
      <c r="P149" s="207">
        <f>SUM(P150:P162)</f>
        <v>0</v>
      </c>
      <c r="Q149" s="206"/>
      <c r="R149" s="207">
        <f>SUM(R150:R162)</f>
        <v>11.190407276456002</v>
      </c>
      <c r="S149" s="206"/>
      <c r="T149" s="208">
        <f>SUM(T150:T162)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09" t="s">
        <v>22</v>
      </c>
      <c r="AT149" s="210" t="s">
        <v>75</v>
      </c>
      <c r="AU149" s="210" t="s">
        <v>22</v>
      </c>
      <c r="AY149" s="209" t="s">
        <v>171</v>
      </c>
      <c r="BK149" s="211">
        <f>SUM(BK150:BK162)</f>
        <v>0</v>
      </c>
    </row>
    <row r="150" spans="1:65" s="2" customFormat="1" ht="16.5" customHeight="1">
      <c r="A150" s="39"/>
      <c r="B150" s="40"/>
      <c r="C150" s="214" t="s">
        <v>241</v>
      </c>
      <c r="D150" s="214" t="s">
        <v>173</v>
      </c>
      <c r="E150" s="215" t="s">
        <v>1017</v>
      </c>
      <c r="F150" s="216" t="s">
        <v>1018</v>
      </c>
      <c r="G150" s="217" t="s">
        <v>230</v>
      </c>
      <c r="H150" s="218">
        <v>4.464</v>
      </c>
      <c r="I150" s="219"/>
      <c r="J150" s="220">
        <f>ROUND(I150*H150,2)</f>
        <v>0</v>
      </c>
      <c r="K150" s="216" t="s">
        <v>177</v>
      </c>
      <c r="L150" s="45"/>
      <c r="M150" s="221" t="s">
        <v>20</v>
      </c>
      <c r="N150" s="222" t="s">
        <v>47</v>
      </c>
      <c r="O150" s="85"/>
      <c r="P150" s="223">
        <f>O150*H150</f>
        <v>0</v>
      </c>
      <c r="Q150" s="223">
        <v>2.501872204</v>
      </c>
      <c r="R150" s="223">
        <f>Q150*H150</f>
        <v>11.168357518656002</v>
      </c>
      <c r="S150" s="223">
        <v>0</v>
      </c>
      <c r="T150" s="224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25" t="s">
        <v>178</v>
      </c>
      <c r="AT150" s="225" t="s">
        <v>173</v>
      </c>
      <c r="AU150" s="225" t="s">
        <v>84</v>
      </c>
      <c r="AY150" s="18" t="s">
        <v>171</v>
      </c>
      <c r="BE150" s="226">
        <f>IF(N150="základní",J150,0)</f>
        <v>0</v>
      </c>
      <c r="BF150" s="226">
        <f>IF(N150="snížená",J150,0)</f>
        <v>0</v>
      </c>
      <c r="BG150" s="226">
        <f>IF(N150="zákl. přenesená",J150,0)</f>
        <v>0</v>
      </c>
      <c r="BH150" s="226">
        <f>IF(N150="sníž. přenesená",J150,0)</f>
        <v>0</v>
      </c>
      <c r="BI150" s="226">
        <f>IF(N150="nulová",J150,0)</f>
        <v>0</v>
      </c>
      <c r="BJ150" s="18" t="s">
        <v>22</v>
      </c>
      <c r="BK150" s="226">
        <f>ROUND(I150*H150,2)</f>
        <v>0</v>
      </c>
      <c r="BL150" s="18" t="s">
        <v>178</v>
      </c>
      <c r="BM150" s="225" t="s">
        <v>1019</v>
      </c>
    </row>
    <row r="151" spans="1:47" s="2" customFormat="1" ht="12">
      <c r="A151" s="39"/>
      <c r="B151" s="40"/>
      <c r="C151" s="41"/>
      <c r="D151" s="227" t="s">
        <v>180</v>
      </c>
      <c r="E151" s="41"/>
      <c r="F151" s="228" t="s">
        <v>1020</v>
      </c>
      <c r="G151" s="41"/>
      <c r="H151" s="41"/>
      <c r="I151" s="229"/>
      <c r="J151" s="41"/>
      <c r="K151" s="41"/>
      <c r="L151" s="45"/>
      <c r="M151" s="230"/>
      <c r="N151" s="231"/>
      <c r="O151" s="85"/>
      <c r="P151" s="85"/>
      <c r="Q151" s="85"/>
      <c r="R151" s="85"/>
      <c r="S151" s="85"/>
      <c r="T151" s="86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T151" s="18" t="s">
        <v>180</v>
      </c>
      <c r="AU151" s="18" t="s">
        <v>84</v>
      </c>
    </row>
    <row r="152" spans="1:47" s="2" customFormat="1" ht="12">
      <c r="A152" s="39"/>
      <c r="B152" s="40"/>
      <c r="C152" s="41"/>
      <c r="D152" s="232" t="s">
        <v>182</v>
      </c>
      <c r="E152" s="41"/>
      <c r="F152" s="233" t="s">
        <v>1021</v>
      </c>
      <c r="G152" s="41"/>
      <c r="H152" s="41"/>
      <c r="I152" s="229"/>
      <c r="J152" s="41"/>
      <c r="K152" s="41"/>
      <c r="L152" s="45"/>
      <c r="M152" s="230"/>
      <c r="N152" s="231"/>
      <c r="O152" s="85"/>
      <c r="P152" s="85"/>
      <c r="Q152" s="85"/>
      <c r="R152" s="85"/>
      <c r="S152" s="85"/>
      <c r="T152" s="86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T152" s="18" t="s">
        <v>182</v>
      </c>
      <c r="AU152" s="18" t="s">
        <v>84</v>
      </c>
    </row>
    <row r="153" spans="1:51" s="13" customFormat="1" ht="12">
      <c r="A153" s="13"/>
      <c r="B153" s="234"/>
      <c r="C153" s="235"/>
      <c r="D153" s="227" t="s">
        <v>184</v>
      </c>
      <c r="E153" s="236" t="s">
        <v>20</v>
      </c>
      <c r="F153" s="237" t="s">
        <v>1022</v>
      </c>
      <c r="G153" s="235"/>
      <c r="H153" s="236" t="s">
        <v>20</v>
      </c>
      <c r="I153" s="238"/>
      <c r="J153" s="235"/>
      <c r="K153" s="235"/>
      <c r="L153" s="239"/>
      <c r="M153" s="240"/>
      <c r="N153" s="241"/>
      <c r="O153" s="241"/>
      <c r="P153" s="241"/>
      <c r="Q153" s="241"/>
      <c r="R153" s="241"/>
      <c r="S153" s="241"/>
      <c r="T153" s="242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3" t="s">
        <v>184</v>
      </c>
      <c r="AU153" s="243" t="s">
        <v>84</v>
      </c>
      <c r="AV153" s="13" t="s">
        <v>22</v>
      </c>
      <c r="AW153" s="13" t="s">
        <v>37</v>
      </c>
      <c r="AX153" s="13" t="s">
        <v>76</v>
      </c>
      <c r="AY153" s="243" t="s">
        <v>171</v>
      </c>
    </row>
    <row r="154" spans="1:51" s="14" customFormat="1" ht="12">
      <c r="A154" s="14"/>
      <c r="B154" s="244"/>
      <c r="C154" s="245"/>
      <c r="D154" s="227" t="s">
        <v>184</v>
      </c>
      <c r="E154" s="246" t="s">
        <v>20</v>
      </c>
      <c r="F154" s="247" t="s">
        <v>1519</v>
      </c>
      <c r="G154" s="245"/>
      <c r="H154" s="248">
        <v>4.464</v>
      </c>
      <c r="I154" s="249"/>
      <c r="J154" s="245"/>
      <c r="K154" s="245"/>
      <c r="L154" s="250"/>
      <c r="M154" s="251"/>
      <c r="N154" s="252"/>
      <c r="O154" s="252"/>
      <c r="P154" s="252"/>
      <c r="Q154" s="252"/>
      <c r="R154" s="252"/>
      <c r="S154" s="252"/>
      <c r="T154" s="253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54" t="s">
        <v>184</v>
      </c>
      <c r="AU154" s="254" t="s">
        <v>84</v>
      </c>
      <c r="AV154" s="14" t="s">
        <v>84</v>
      </c>
      <c r="AW154" s="14" t="s">
        <v>37</v>
      </c>
      <c r="AX154" s="14" t="s">
        <v>76</v>
      </c>
      <c r="AY154" s="254" t="s">
        <v>171</v>
      </c>
    </row>
    <row r="155" spans="1:65" s="2" customFormat="1" ht="16.5" customHeight="1">
      <c r="A155" s="39"/>
      <c r="B155" s="40"/>
      <c r="C155" s="214" t="s">
        <v>27</v>
      </c>
      <c r="D155" s="214" t="s">
        <v>173</v>
      </c>
      <c r="E155" s="215" t="s">
        <v>1024</v>
      </c>
      <c r="F155" s="216" t="s">
        <v>1025</v>
      </c>
      <c r="G155" s="217" t="s">
        <v>176</v>
      </c>
      <c r="H155" s="218">
        <v>8.362</v>
      </c>
      <c r="I155" s="219"/>
      <c r="J155" s="220">
        <f>ROUND(I155*H155,2)</f>
        <v>0</v>
      </c>
      <c r="K155" s="216" t="s">
        <v>177</v>
      </c>
      <c r="L155" s="45"/>
      <c r="M155" s="221" t="s">
        <v>20</v>
      </c>
      <c r="N155" s="222" t="s">
        <v>47</v>
      </c>
      <c r="O155" s="85"/>
      <c r="P155" s="223">
        <f>O155*H155</f>
        <v>0</v>
      </c>
      <c r="Q155" s="223">
        <v>0.0026369</v>
      </c>
      <c r="R155" s="223">
        <f>Q155*H155</f>
        <v>0.022049757800000003</v>
      </c>
      <c r="S155" s="223">
        <v>0</v>
      </c>
      <c r="T155" s="224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25" t="s">
        <v>178</v>
      </c>
      <c r="AT155" s="225" t="s">
        <v>173</v>
      </c>
      <c r="AU155" s="225" t="s">
        <v>84</v>
      </c>
      <c r="AY155" s="18" t="s">
        <v>171</v>
      </c>
      <c r="BE155" s="226">
        <f>IF(N155="základní",J155,0)</f>
        <v>0</v>
      </c>
      <c r="BF155" s="226">
        <f>IF(N155="snížená",J155,0)</f>
        <v>0</v>
      </c>
      <c r="BG155" s="226">
        <f>IF(N155="zákl. přenesená",J155,0)</f>
        <v>0</v>
      </c>
      <c r="BH155" s="226">
        <f>IF(N155="sníž. přenesená",J155,0)</f>
        <v>0</v>
      </c>
      <c r="BI155" s="226">
        <f>IF(N155="nulová",J155,0)</f>
        <v>0</v>
      </c>
      <c r="BJ155" s="18" t="s">
        <v>22</v>
      </c>
      <c r="BK155" s="226">
        <f>ROUND(I155*H155,2)</f>
        <v>0</v>
      </c>
      <c r="BL155" s="18" t="s">
        <v>178</v>
      </c>
      <c r="BM155" s="225" t="s">
        <v>1026</v>
      </c>
    </row>
    <row r="156" spans="1:47" s="2" customFormat="1" ht="12">
      <c r="A156" s="39"/>
      <c r="B156" s="40"/>
      <c r="C156" s="41"/>
      <c r="D156" s="227" t="s">
        <v>180</v>
      </c>
      <c r="E156" s="41"/>
      <c r="F156" s="228" t="s">
        <v>1027</v>
      </c>
      <c r="G156" s="41"/>
      <c r="H156" s="41"/>
      <c r="I156" s="229"/>
      <c r="J156" s="41"/>
      <c r="K156" s="41"/>
      <c r="L156" s="45"/>
      <c r="M156" s="230"/>
      <c r="N156" s="231"/>
      <c r="O156" s="85"/>
      <c r="P156" s="85"/>
      <c r="Q156" s="85"/>
      <c r="R156" s="85"/>
      <c r="S156" s="85"/>
      <c r="T156" s="86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T156" s="18" t="s">
        <v>180</v>
      </c>
      <c r="AU156" s="18" t="s">
        <v>84</v>
      </c>
    </row>
    <row r="157" spans="1:47" s="2" customFormat="1" ht="12">
      <c r="A157" s="39"/>
      <c r="B157" s="40"/>
      <c r="C157" s="41"/>
      <c r="D157" s="232" t="s">
        <v>182</v>
      </c>
      <c r="E157" s="41"/>
      <c r="F157" s="233" t="s">
        <v>1028</v>
      </c>
      <c r="G157" s="41"/>
      <c r="H157" s="41"/>
      <c r="I157" s="229"/>
      <c r="J157" s="41"/>
      <c r="K157" s="41"/>
      <c r="L157" s="45"/>
      <c r="M157" s="230"/>
      <c r="N157" s="231"/>
      <c r="O157" s="85"/>
      <c r="P157" s="85"/>
      <c r="Q157" s="85"/>
      <c r="R157" s="85"/>
      <c r="S157" s="85"/>
      <c r="T157" s="86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T157" s="18" t="s">
        <v>182</v>
      </c>
      <c r="AU157" s="18" t="s">
        <v>84</v>
      </c>
    </row>
    <row r="158" spans="1:51" s="13" customFormat="1" ht="12">
      <c r="A158" s="13"/>
      <c r="B158" s="234"/>
      <c r="C158" s="235"/>
      <c r="D158" s="227" t="s">
        <v>184</v>
      </c>
      <c r="E158" s="236" t="s">
        <v>20</v>
      </c>
      <c r="F158" s="237" t="s">
        <v>1022</v>
      </c>
      <c r="G158" s="235"/>
      <c r="H158" s="236" t="s">
        <v>20</v>
      </c>
      <c r="I158" s="238"/>
      <c r="J158" s="235"/>
      <c r="K158" s="235"/>
      <c r="L158" s="239"/>
      <c r="M158" s="240"/>
      <c r="N158" s="241"/>
      <c r="O158" s="241"/>
      <c r="P158" s="241"/>
      <c r="Q158" s="241"/>
      <c r="R158" s="241"/>
      <c r="S158" s="241"/>
      <c r="T158" s="242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3" t="s">
        <v>184</v>
      </c>
      <c r="AU158" s="243" t="s">
        <v>84</v>
      </c>
      <c r="AV158" s="13" t="s">
        <v>22</v>
      </c>
      <c r="AW158" s="13" t="s">
        <v>37</v>
      </c>
      <c r="AX158" s="13" t="s">
        <v>76</v>
      </c>
      <c r="AY158" s="243" t="s">
        <v>171</v>
      </c>
    </row>
    <row r="159" spans="1:51" s="14" customFormat="1" ht="12">
      <c r="A159" s="14"/>
      <c r="B159" s="244"/>
      <c r="C159" s="245"/>
      <c r="D159" s="227" t="s">
        <v>184</v>
      </c>
      <c r="E159" s="246" t="s">
        <v>20</v>
      </c>
      <c r="F159" s="247" t="s">
        <v>1520</v>
      </c>
      <c r="G159" s="245"/>
      <c r="H159" s="248">
        <v>8.362</v>
      </c>
      <c r="I159" s="249"/>
      <c r="J159" s="245"/>
      <c r="K159" s="245"/>
      <c r="L159" s="250"/>
      <c r="M159" s="251"/>
      <c r="N159" s="252"/>
      <c r="O159" s="252"/>
      <c r="P159" s="252"/>
      <c r="Q159" s="252"/>
      <c r="R159" s="252"/>
      <c r="S159" s="252"/>
      <c r="T159" s="253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54" t="s">
        <v>184</v>
      </c>
      <c r="AU159" s="254" t="s">
        <v>84</v>
      </c>
      <c r="AV159" s="14" t="s">
        <v>84</v>
      </c>
      <c r="AW159" s="14" t="s">
        <v>37</v>
      </c>
      <c r="AX159" s="14" t="s">
        <v>76</v>
      </c>
      <c r="AY159" s="254" t="s">
        <v>171</v>
      </c>
    </row>
    <row r="160" spans="1:65" s="2" customFormat="1" ht="16.5" customHeight="1">
      <c r="A160" s="39"/>
      <c r="B160" s="40"/>
      <c r="C160" s="214" t="s">
        <v>259</v>
      </c>
      <c r="D160" s="214" t="s">
        <v>173</v>
      </c>
      <c r="E160" s="215" t="s">
        <v>1030</v>
      </c>
      <c r="F160" s="216" t="s">
        <v>1031</v>
      </c>
      <c r="G160" s="217" t="s">
        <v>176</v>
      </c>
      <c r="H160" s="218">
        <v>8.362</v>
      </c>
      <c r="I160" s="219"/>
      <c r="J160" s="220">
        <f>ROUND(I160*H160,2)</f>
        <v>0</v>
      </c>
      <c r="K160" s="216" t="s">
        <v>177</v>
      </c>
      <c r="L160" s="45"/>
      <c r="M160" s="221" t="s">
        <v>20</v>
      </c>
      <c r="N160" s="222" t="s">
        <v>47</v>
      </c>
      <c r="O160" s="85"/>
      <c r="P160" s="223">
        <f>O160*H160</f>
        <v>0</v>
      </c>
      <c r="Q160" s="223">
        <v>0</v>
      </c>
      <c r="R160" s="223">
        <f>Q160*H160</f>
        <v>0</v>
      </c>
      <c r="S160" s="223">
        <v>0</v>
      </c>
      <c r="T160" s="224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25" t="s">
        <v>178</v>
      </c>
      <c r="AT160" s="225" t="s">
        <v>173</v>
      </c>
      <c r="AU160" s="225" t="s">
        <v>84</v>
      </c>
      <c r="AY160" s="18" t="s">
        <v>171</v>
      </c>
      <c r="BE160" s="226">
        <f>IF(N160="základní",J160,0)</f>
        <v>0</v>
      </c>
      <c r="BF160" s="226">
        <f>IF(N160="snížená",J160,0)</f>
        <v>0</v>
      </c>
      <c r="BG160" s="226">
        <f>IF(N160="zákl. přenesená",J160,0)</f>
        <v>0</v>
      </c>
      <c r="BH160" s="226">
        <f>IF(N160="sníž. přenesená",J160,0)</f>
        <v>0</v>
      </c>
      <c r="BI160" s="226">
        <f>IF(N160="nulová",J160,0)</f>
        <v>0</v>
      </c>
      <c r="BJ160" s="18" t="s">
        <v>22</v>
      </c>
      <c r="BK160" s="226">
        <f>ROUND(I160*H160,2)</f>
        <v>0</v>
      </c>
      <c r="BL160" s="18" t="s">
        <v>178</v>
      </c>
      <c r="BM160" s="225" t="s">
        <v>1032</v>
      </c>
    </row>
    <row r="161" spans="1:47" s="2" customFormat="1" ht="12">
      <c r="A161" s="39"/>
      <c r="B161" s="40"/>
      <c r="C161" s="41"/>
      <c r="D161" s="227" t="s">
        <v>180</v>
      </c>
      <c r="E161" s="41"/>
      <c r="F161" s="228" t="s">
        <v>1033</v>
      </c>
      <c r="G161" s="41"/>
      <c r="H161" s="41"/>
      <c r="I161" s="229"/>
      <c r="J161" s="41"/>
      <c r="K161" s="41"/>
      <c r="L161" s="45"/>
      <c r="M161" s="230"/>
      <c r="N161" s="231"/>
      <c r="O161" s="85"/>
      <c r="P161" s="85"/>
      <c r="Q161" s="85"/>
      <c r="R161" s="85"/>
      <c r="S161" s="85"/>
      <c r="T161" s="86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T161" s="18" t="s">
        <v>180</v>
      </c>
      <c r="AU161" s="18" t="s">
        <v>84</v>
      </c>
    </row>
    <row r="162" spans="1:47" s="2" customFormat="1" ht="12">
      <c r="A162" s="39"/>
      <c r="B162" s="40"/>
      <c r="C162" s="41"/>
      <c r="D162" s="232" t="s">
        <v>182</v>
      </c>
      <c r="E162" s="41"/>
      <c r="F162" s="233" t="s">
        <v>1034</v>
      </c>
      <c r="G162" s="41"/>
      <c r="H162" s="41"/>
      <c r="I162" s="229"/>
      <c r="J162" s="41"/>
      <c r="K162" s="41"/>
      <c r="L162" s="45"/>
      <c r="M162" s="230"/>
      <c r="N162" s="231"/>
      <c r="O162" s="85"/>
      <c r="P162" s="85"/>
      <c r="Q162" s="85"/>
      <c r="R162" s="85"/>
      <c r="S162" s="85"/>
      <c r="T162" s="86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T162" s="18" t="s">
        <v>182</v>
      </c>
      <c r="AU162" s="18" t="s">
        <v>84</v>
      </c>
    </row>
    <row r="163" spans="1:63" s="12" customFormat="1" ht="22.8" customHeight="1">
      <c r="A163" s="12"/>
      <c r="B163" s="198"/>
      <c r="C163" s="199"/>
      <c r="D163" s="200" t="s">
        <v>75</v>
      </c>
      <c r="E163" s="212" t="s">
        <v>178</v>
      </c>
      <c r="F163" s="212" t="s">
        <v>1035</v>
      </c>
      <c r="G163" s="199"/>
      <c r="H163" s="199"/>
      <c r="I163" s="202"/>
      <c r="J163" s="213">
        <f>BK163</f>
        <v>0</v>
      </c>
      <c r="K163" s="199"/>
      <c r="L163" s="204"/>
      <c r="M163" s="205"/>
      <c r="N163" s="206"/>
      <c r="O163" s="206"/>
      <c r="P163" s="207">
        <f>SUM(P164:P200)</f>
        <v>0</v>
      </c>
      <c r="Q163" s="206"/>
      <c r="R163" s="207">
        <f>SUM(R164:R200)</f>
        <v>13.465488512</v>
      </c>
      <c r="S163" s="206"/>
      <c r="T163" s="208">
        <f>SUM(T164:T200)</f>
        <v>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209" t="s">
        <v>22</v>
      </c>
      <c r="AT163" s="210" t="s">
        <v>75</v>
      </c>
      <c r="AU163" s="210" t="s">
        <v>22</v>
      </c>
      <c r="AY163" s="209" t="s">
        <v>171</v>
      </c>
      <c r="BK163" s="211">
        <f>SUM(BK164:BK200)</f>
        <v>0</v>
      </c>
    </row>
    <row r="164" spans="1:65" s="2" customFormat="1" ht="24.15" customHeight="1">
      <c r="A164" s="39"/>
      <c r="B164" s="40"/>
      <c r="C164" s="214" t="s">
        <v>269</v>
      </c>
      <c r="D164" s="214" t="s">
        <v>173</v>
      </c>
      <c r="E164" s="215" t="s">
        <v>1456</v>
      </c>
      <c r="F164" s="216" t="s">
        <v>1457</v>
      </c>
      <c r="G164" s="217" t="s">
        <v>410</v>
      </c>
      <c r="H164" s="218">
        <v>4</v>
      </c>
      <c r="I164" s="219"/>
      <c r="J164" s="220">
        <f>ROUND(I164*H164,2)</f>
        <v>0</v>
      </c>
      <c r="K164" s="216" t="s">
        <v>177</v>
      </c>
      <c r="L164" s="45"/>
      <c r="M164" s="221" t="s">
        <v>20</v>
      </c>
      <c r="N164" s="222" t="s">
        <v>47</v>
      </c>
      <c r="O164" s="85"/>
      <c r="P164" s="223">
        <f>O164*H164</f>
        <v>0</v>
      </c>
      <c r="Q164" s="223">
        <v>0.00165</v>
      </c>
      <c r="R164" s="223">
        <f>Q164*H164</f>
        <v>0.0066</v>
      </c>
      <c r="S164" s="223">
        <v>0</v>
      </c>
      <c r="T164" s="224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25" t="s">
        <v>178</v>
      </c>
      <c r="AT164" s="225" t="s">
        <v>173</v>
      </c>
      <c r="AU164" s="225" t="s">
        <v>84</v>
      </c>
      <c r="AY164" s="18" t="s">
        <v>171</v>
      </c>
      <c r="BE164" s="226">
        <f>IF(N164="základní",J164,0)</f>
        <v>0</v>
      </c>
      <c r="BF164" s="226">
        <f>IF(N164="snížená",J164,0)</f>
        <v>0</v>
      </c>
      <c r="BG164" s="226">
        <f>IF(N164="zákl. přenesená",J164,0)</f>
        <v>0</v>
      </c>
      <c r="BH164" s="226">
        <f>IF(N164="sníž. přenesená",J164,0)</f>
        <v>0</v>
      </c>
      <c r="BI164" s="226">
        <f>IF(N164="nulová",J164,0)</f>
        <v>0</v>
      </c>
      <c r="BJ164" s="18" t="s">
        <v>22</v>
      </c>
      <c r="BK164" s="226">
        <f>ROUND(I164*H164,2)</f>
        <v>0</v>
      </c>
      <c r="BL164" s="18" t="s">
        <v>178</v>
      </c>
      <c r="BM164" s="225" t="s">
        <v>1038</v>
      </c>
    </row>
    <row r="165" spans="1:47" s="2" customFormat="1" ht="12">
      <c r="A165" s="39"/>
      <c r="B165" s="40"/>
      <c r="C165" s="41"/>
      <c r="D165" s="227" t="s">
        <v>180</v>
      </c>
      <c r="E165" s="41"/>
      <c r="F165" s="228" t="s">
        <v>1458</v>
      </c>
      <c r="G165" s="41"/>
      <c r="H165" s="41"/>
      <c r="I165" s="229"/>
      <c r="J165" s="41"/>
      <c r="K165" s="41"/>
      <c r="L165" s="45"/>
      <c r="M165" s="230"/>
      <c r="N165" s="231"/>
      <c r="O165" s="85"/>
      <c r="P165" s="85"/>
      <c r="Q165" s="85"/>
      <c r="R165" s="85"/>
      <c r="S165" s="85"/>
      <c r="T165" s="86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T165" s="18" t="s">
        <v>180</v>
      </c>
      <c r="AU165" s="18" t="s">
        <v>84</v>
      </c>
    </row>
    <row r="166" spans="1:47" s="2" customFormat="1" ht="12">
      <c r="A166" s="39"/>
      <c r="B166" s="40"/>
      <c r="C166" s="41"/>
      <c r="D166" s="232" t="s">
        <v>182</v>
      </c>
      <c r="E166" s="41"/>
      <c r="F166" s="233" t="s">
        <v>1459</v>
      </c>
      <c r="G166" s="41"/>
      <c r="H166" s="41"/>
      <c r="I166" s="229"/>
      <c r="J166" s="41"/>
      <c r="K166" s="41"/>
      <c r="L166" s="45"/>
      <c r="M166" s="230"/>
      <c r="N166" s="231"/>
      <c r="O166" s="85"/>
      <c r="P166" s="85"/>
      <c r="Q166" s="85"/>
      <c r="R166" s="85"/>
      <c r="S166" s="85"/>
      <c r="T166" s="86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T166" s="18" t="s">
        <v>182</v>
      </c>
      <c r="AU166" s="18" t="s">
        <v>84</v>
      </c>
    </row>
    <row r="167" spans="1:51" s="13" customFormat="1" ht="12">
      <c r="A167" s="13"/>
      <c r="B167" s="234"/>
      <c r="C167" s="235"/>
      <c r="D167" s="227" t="s">
        <v>184</v>
      </c>
      <c r="E167" s="236" t="s">
        <v>20</v>
      </c>
      <c r="F167" s="237" t="s">
        <v>1022</v>
      </c>
      <c r="G167" s="235"/>
      <c r="H167" s="236" t="s">
        <v>20</v>
      </c>
      <c r="I167" s="238"/>
      <c r="J167" s="235"/>
      <c r="K167" s="235"/>
      <c r="L167" s="239"/>
      <c r="M167" s="240"/>
      <c r="N167" s="241"/>
      <c r="O167" s="241"/>
      <c r="P167" s="241"/>
      <c r="Q167" s="241"/>
      <c r="R167" s="241"/>
      <c r="S167" s="241"/>
      <c r="T167" s="242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3" t="s">
        <v>184</v>
      </c>
      <c r="AU167" s="243" t="s">
        <v>84</v>
      </c>
      <c r="AV167" s="13" t="s">
        <v>22</v>
      </c>
      <c r="AW167" s="13" t="s">
        <v>37</v>
      </c>
      <c r="AX167" s="13" t="s">
        <v>76</v>
      </c>
      <c r="AY167" s="243" t="s">
        <v>171</v>
      </c>
    </row>
    <row r="168" spans="1:51" s="14" customFormat="1" ht="12">
      <c r="A168" s="14"/>
      <c r="B168" s="244"/>
      <c r="C168" s="245"/>
      <c r="D168" s="227" t="s">
        <v>184</v>
      </c>
      <c r="E168" s="246" t="s">
        <v>20</v>
      </c>
      <c r="F168" s="247" t="s">
        <v>1521</v>
      </c>
      <c r="G168" s="245"/>
      <c r="H168" s="248">
        <v>4</v>
      </c>
      <c r="I168" s="249"/>
      <c r="J168" s="245"/>
      <c r="K168" s="245"/>
      <c r="L168" s="250"/>
      <c r="M168" s="251"/>
      <c r="N168" s="252"/>
      <c r="O168" s="252"/>
      <c r="P168" s="252"/>
      <c r="Q168" s="252"/>
      <c r="R168" s="252"/>
      <c r="S168" s="252"/>
      <c r="T168" s="253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54" t="s">
        <v>184</v>
      </c>
      <c r="AU168" s="254" t="s">
        <v>84</v>
      </c>
      <c r="AV168" s="14" t="s">
        <v>84</v>
      </c>
      <c r="AW168" s="14" t="s">
        <v>37</v>
      </c>
      <c r="AX168" s="14" t="s">
        <v>76</v>
      </c>
      <c r="AY168" s="254" t="s">
        <v>171</v>
      </c>
    </row>
    <row r="169" spans="1:65" s="2" customFormat="1" ht="16.5" customHeight="1">
      <c r="A169" s="39"/>
      <c r="B169" s="40"/>
      <c r="C169" s="256" t="s">
        <v>276</v>
      </c>
      <c r="D169" s="256" t="s">
        <v>286</v>
      </c>
      <c r="E169" s="257" t="s">
        <v>1461</v>
      </c>
      <c r="F169" s="258" t="s">
        <v>1462</v>
      </c>
      <c r="G169" s="259" t="s">
        <v>410</v>
      </c>
      <c r="H169" s="260">
        <v>4</v>
      </c>
      <c r="I169" s="261"/>
      <c r="J169" s="262">
        <f>ROUND(I169*H169,2)</f>
        <v>0</v>
      </c>
      <c r="K169" s="258" t="s">
        <v>177</v>
      </c>
      <c r="L169" s="263"/>
      <c r="M169" s="264" t="s">
        <v>20</v>
      </c>
      <c r="N169" s="265" t="s">
        <v>47</v>
      </c>
      <c r="O169" s="85"/>
      <c r="P169" s="223">
        <f>O169*H169</f>
        <v>0</v>
      </c>
      <c r="Q169" s="223">
        <v>0.04</v>
      </c>
      <c r="R169" s="223">
        <f>Q169*H169</f>
        <v>0.16</v>
      </c>
      <c r="S169" s="223">
        <v>0</v>
      </c>
      <c r="T169" s="224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25" t="s">
        <v>235</v>
      </c>
      <c r="AT169" s="225" t="s">
        <v>286</v>
      </c>
      <c r="AU169" s="225" t="s">
        <v>84</v>
      </c>
      <c r="AY169" s="18" t="s">
        <v>171</v>
      </c>
      <c r="BE169" s="226">
        <f>IF(N169="základní",J169,0)</f>
        <v>0</v>
      </c>
      <c r="BF169" s="226">
        <f>IF(N169="snížená",J169,0)</f>
        <v>0</v>
      </c>
      <c r="BG169" s="226">
        <f>IF(N169="zákl. přenesená",J169,0)</f>
        <v>0</v>
      </c>
      <c r="BH169" s="226">
        <f>IF(N169="sníž. přenesená",J169,0)</f>
        <v>0</v>
      </c>
      <c r="BI169" s="226">
        <f>IF(N169="nulová",J169,0)</f>
        <v>0</v>
      </c>
      <c r="BJ169" s="18" t="s">
        <v>22</v>
      </c>
      <c r="BK169" s="226">
        <f>ROUND(I169*H169,2)</f>
        <v>0</v>
      </c>
      <c r="BL169" s="18" t="s">
        <v>178</v>
      </c>
      <c r="BM169" s="225" t="s">
        <v>1044</v>
      </c>
    </row>
    <row r="170" spans="1:47" s="2" customFormat="1" ht="12">
      <c r="A170" s="39"/>
      <c r="B170" s="40"/>
      <c r="C170" s="41"/>
      <c r="D170" s="227" t="s">
        <v>180</v>
      </c>
      <c r="E170" s="41"/>
      <c r="F170" s="228" t="s">
        <v>1462</v>
      </c>
      <c r="G170" s="41"/>
      <c r="H170" s="41"/>
      <c r="I170" s="229"/>
      <c r="J170" s="41"/>
      <c r="K170" s="41"/>
      <c r="L170" s="45"/>
      <c r="M170" s="230"/>
      <c r="N170" s="231"/>
      <c r="O170" s="85"/>
      <c r="P170" s="85"/>
      <c r="Q170" s="85"/>
      <c r="R170" s="85"/>
      <c r="S170" s="85"/>
      <c r="T170" s="86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T170" s="18" t="s">
        <v>180</v>
      </c>
      <c r="AU170" s="18" t="s">
        <v>84</v>
      </c>
    </row>
    <row r="171" spans="1:65" s="2" customFormat="1" ht="33" customHeight="1">
      <c r="A171" s="39"/>
      <c r="B171" s="40"/>
      <c r="C171" s="214" t="s">
        <v>285</v>
      </c>
      <c r="D171" s="214" t="s">
        <v>173</v>
      </c>
      <c r="E171" s="215" t="s">
        <v>1045</v>
      </c>
      <c r="F171" s="216" t="s">
        <v>1046</v>
      </c>
      <c r="G171" s="217" t="s">
        <v>230</v>
      </c>
      <c r="H171" s="218">
        <v>2.373</v>
      </c>
      <c r="I171" s="219"/>
      <c r="J171" s="220">
        <f>ROUND(I171*H171,2)</f>
        <v>0</v>
      </c>
      <c r="K171" s="216" t="s">
        <v>177</v>
      </c>
      <c r="L171" s="45"/>
      <c r="M171" s="221" t="s">
        <v>20</v>
      </c>
      <c r="N171" s="222" t="s">
        <v>47</v>
      </c>
      <c r="O171" s="85"/>
      <c r="P171" s="223">
        <f>O171*H171</f>
        <v>0</v>
      </c>
      <c r="Q171" s="223">
        <v>0</v>
      </c>
      <c r="R171" s="223">
        <f>Q171*H171</f>
        <v>0</v>
      </c>
      <c r="S171" s="223">
        <v>0</v>
      </c>
      <c r="T171" s="224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25" t="s">
        <v>178</v>
      </c>
      <c r="AT171" s="225" t="s">
        <v>173</v>
      </c>
      <c r="AU171" s="225" t="s">
        <v>84</v>
      </c>
      <c r="AY171" s="18" t="s">
        <v>171</v>
      </c>
      <c r="BE171" s="226">
        <f>IF(N171="základní",J171,0)</f>
        <v>0</v>
      </c>
      <c r="BF171" s="226">
        <f>IF(N171="snížená",J171,0)</f>
        <v>0</v>
      </c>
      <c r="BG171" s="226">
        <f>IF(N171="zákl. přenesená",J171,0)</f>
        <v>0</v>
      </c>
      <c r="BH171" s="226">
        <f>IF(N171="sníž. přenesená",J171,0)</f>
        <v>0</v>
      </c>
      <c r="BI171" s="226">
        <f>IF(N171="nulová",J171,0)</f>
        <v>0</v>
      </c>
      <c r="BJ171" s="18" t="s">
        <v>22</v>
      </c>
      <c r="BK171" s="226">
        <f>ROUND(I171*H171,2)</f>
        <v>0</v>
      </c>
      <c r="BL171" s="18" t="s">
        <v>178</v>
      </c>
      <c r="BM171" s="225" t="s">
        <v>1047</v>
      </c>
    </row>
    <row r="172" spans="1:47" s="2" customFormat="1" ht="12">
      <c r="A172" s="39"/>
      <c r="B172" s="40"/>
      <c r="C172" s="41"/>
      <c r="D172" s="227" t="s">
        <v>180</v>
      </c>
      <c r="E172" s="41"/>
      <c r="F172" s="228" t="s">
        <v>1048</v>
      </c>
      <c r="G172" s="41"/>
      <c r="H172" s="41"/>
      <c r="I172" s="229"/>
      <c r="J172" s="41"/>
      <c r="K172" s="41"/>
      <c r="L172" s="45"/>
      <c r="M172" s="230"/>
      <c r="N172" s="231"/>
      <c r="O172" s="85"/>
      <c r="P172" s="85"/>
      <c r="Q172" s="85"/>
      <c r="R172" s="85"/>
      <c r="S172" s="85"/>
      <c r="T172" s="86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T172" s="18" t="s">
        <v>180</v>
      </c>
      <c r="AU172" s="18" t="s">
        <v>84</v>
      </c>
    </row>
    <row r="173" spans="1:47" s="2" customFormat="1" ht="12">
      <c r="A173" s="39"/>
      <c r="B173" s="40"/>
      <c r="C173" s="41"/>
      <c r="D173" s="232" t="s">
        <v>182</v>
      </c>
      <c r="E173" s="41"/>
      <c r="F173" s="233" t="s">
        <v>1049</v>
      </c>
      <c r="G173" s="41"/>
      <c r="H173" s="41"/>
      <c r="I173" s="229"/>
      <c r="J173" s="41"/>
      <c r="K173" s="41"/>
      <c r="L173" s="45"/>
      <c r="M173" s="230"/>
      <c r="N173" s="231"/>
      <c r="O173" s="85"/>
      <c r="P173" s="85"/>
      <c r="Q173" s="85"/>
      <c r="R173" s="85"/>
      <c r="S173" s="85"/>
      <c r="T173" s="86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T173" s="18" t="s">
        <v>182</v>
      </c>
      <c r="AU173" s="18" t="s">
        <v>84</v>
      </c>
    </row>
    <row r="174" spans="1:51" s="13" customFormat="1" ht="12">
      <c r="A174" s="13"/>
      <c r="B174" s="234"/>
      <c r="C174" s="235"/>
      <c r="D174" s="227" t="s">
        <v>184</v>
      </c>
      <c r="E174" s="236" t="s">
        <v>20</v>
      </c>
      <c r="F174" s="237" t="s">
        <v>1022</v>
      </c>
      <c r="G174" s="235"/>
      <c r="H174" s="236" t="s">
        <v>20</v>
      </c>
      <c r="I174" s="238"/>
      <c r="J174" s="235"/>
      <c r="K174" s="235"/>
      <c r="L174" s="239"/>
      <c r="M174" s="240"/>
      <c r="N174" s="241"/>
      <c r="O174" s="241"/>
      <c r="P174" s="241"/>
      <c r="Q174" s="241"/>
      <c r="R174" s="241"/>
      <c r="S174" s="241"/>
      <c r="T174" s="242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3" t="s">
        <v>184</v>
      </c>
      <c r="AU174" s="243" t="s">
        <v>84</v>
      </c>
      <c r="AV174" s="13" t="s">
        <v>22</v>
      </c>
      <c r="AW174" s="13" t="s">
        <v>37</v>
      </c>
      <c r="AX174" s="13" t="s">
        <v>76</v>
      </c>
      <c r="AY174" s="243" t="s">
        <v>171</v>
      </c>
    </row>
    <row r="175" spans="1:51" s="13" customFormat="1" ht="12">
      <c r="A175" s="13"/>
      <c r="B175" s="234"/>
      <c r="C175" s="235"/>
      <c r="D175" s="227" t="s">
        <v>184</v>
      </c>
      <c r="E175" s="236" t="s">
        <v>20</v>
      </c>
      <c r="F175" s="237" t="s">
        <v>1050</v>
      </c>
      <c r="G175" s="235"/>
      <c r="H175" s="236" t="s">
        <v>20</v>
      </c>
      <c r="I175" s="238"/>
      <c r="J175" s="235"/>
      <c r="K175" s="235"/>
      <c r="L175" s="239"/>
      <c r="M175" s="240"/>
      <c r="N175" s="241"/>
      <c r="O175" s="241"/>
      <c r="P175" s="241"/>
      <c r="Q175" s="241"/>
      <c r="R175" s="241"/>
      <c r="S175" s="241"/>
      <c r="T175" s="242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3" t="s">
        <v>184</v>
      </c>
      <c r="AU175" s="243" t="s">
        <v>84</v>
      </c>
      <c r="AV175" s="13" t="s">
        <v>22</v>
      </c>
      <c r="AW175" s="13" t="s">
        <v>37</v>
      </c>
      <c r="AX175" s="13" t="s">
        <v>76</v>
      </c>
      <c r="AY175" s="243" t="s">
        <v>171</v>
      </c>
    </row>
    <row r="176" spans="1:51" s="14" customFormat="1" ht="12">
      <c r="A176" s="14"/>
      <c r="B176" s="244"/>
      <c r="C176" s="245"/>
      <c r="D176" s="227" t="s">
        <v>184</v>
      </c>
      <c r="E176" s="246" t="s">
        <v>20</v>
      </c>
      <c r="F176" s="247" t="s">
        <v>1522</v>
      </c>
      <c r="G176" s="245"/>
      <c r="H176" s="248">
        <v>2.373</v>
      </c>
      <c r="I176" s="249"/>
      <c r="J176" s="245"/>
      <c r="K176" s="245"/>
      <c r="L176" s="250"/>
      <c r="M176" s="251"/>
      <c r="N176" s="252"/>
      <c r="O176" s="252"/>
      <c r="P176" s="252"/>
      <c r="Q176" s="252"/>
      <c r="R176" s="252"/>
      <c r="S176" s="252"/>
      <c r="T176" s="253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54" t="s">
        <v>184</v>
      </c>
      <c r="AU176" s="254" t="s">
        <v>84</v>
      </c>
      <c r="AV176" s="14" t="s">
        <v>84</v>
      </c>
      <c r="AW176" s="14" t="s">
        <v>37</v>
      </c>
      <c r="AX176" s="14" t="s">
        <v>76</v>
      </c>
      <c r="AY176" s="254" t="s">
        <v>171</v>
      </c>
    </row>
    <row r="177" spans="1:65" s="2" customFormat="1" ht="33" customHeight="1">
      <c r="A177" s="39"/>
      <c r="B177" s="40"/>
      <c r="C177" s="214" t="s">
        <v>8</v>
      </c>
      <c r="D177" s="214" t="s">
        <v>173</v>
      </c>
      <c r="E177" s="215" t="s">
        <v>1052</v>
      </c>
      <c r="F177" s="216" t="s">
        <v>1053</v>
      </c>
      <c r="G177" s="217" t="s">
        <v>230</v>
      </c>
      <c r="H177" s="218">
        <v>4.934</v>
      </c>
      <c r="I177" s="219"/>
      <c r="J177" s="220">
        <f>ROUND(I177*H177,2)</f>
        <v>0</v>
      </c>
      <c r="K177" s="216" t="s">
        <v>177</v>
      </c>
      <c r="L177" s="45"/>
      <c r="M177" s="221" t="s">
        <v>20</v>
      </c>
      <c r="N177" s="222" t="s">
        <v>47</v>
      </c>
      <c r="O177" s="85"/>
      <c r="P177" s="223">
        <f>O177*H177</f>
        <v>0</v>
      </c>
      <c r="Q177" s="223">
        <v>0</v>
      </c>
      <c r="R177" s="223">
        <f>Q177*H177</f>
        <v>0</v>
      </c>
      <c r="S177" s="223">
        <v>0</v>
      </c>
      <c r="T177" s="224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25" t="s">
        <v>178</v>
      </c>
      <c r="AT177" s="225" t="s">
        <v>173</v>
      </c>
      <c r="AU177" s="225" t="s">
        <v>84</v>
      </c>
      <c r="AY177" s="18" t="s">
        <v>171</v>
      </c>
      <c r="BE177" s="226">
        <f>IF(N177="základní",J177,0)</f>
        <v>0</v>
      </c>
      <c r="BF177" s="226">
        <f>IF(N177="snížená",J177,0)</f>
        <v>0</v>
      </c>
      <c r="BG177" s="226">
        <f>IF(N177="zákl. přenesená",J177,0)</f>
        <v>0</v>
      </c>
      <c r="BH177" s="226">
        <f>IF(N177="sníž. přenesená",J177,0)</f>
        <v>0</v>
      </c>
      <c r="BI177" s="226">
        <f>IF(N177="nulová",J177,0)</f>
        <v>0</v>
      </c>
      <c r="BJ177" s="18" t="s">
        <v>22</v>
      </c>
      <c r="BK177" s="226">
        <f>ROUND(I177*H177,2)</f>
        <v>0</v>
      </c>
      <c r="BL177" s="18" t="s">
        <v>178</v>
      </c>
      <c r="BM177" s="225" t="s">
        <v>1054</v>
      </c>
    </row>
    <row r="178" spans="1:47" s="2" customFormat="1" ht="12">
      <c r="A178" s="39"/>
      <c r="B178" s="40"/>
      <c r="C178" s="41"/>
      <c r="D178" s="227" t="s">
        <v>180</v>
      </c>
      <c r="E178" s="41"/>
      <c r="F178" s="228" t="s">
        <v>1055</v>
      </c>
      <c r="G178" s="41"/>
      <c r="H178" s="41"/>
      <c r="I178" s="229"/>
      <c r="J178" s="41"/>
      <c r="K178" s="41"/>
      <c r="L178" s="45"/>
      <c r="M178" s="230"/>
      <c r="N178" s="231"/>
      <c r="O178" s="85"/>
      <c r="P178" s="85"/>
      <c r="Q178" s="85"/>
      <c r="R178" s="85"/>
      <c r="S178" s="85"/>
      <c r="T178" s="86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T178" s="18" t="s">
        <v>180</v>
      </c>
      <c r="AU178" s="18" t="s">
        <v>84</v>
      </c>
    </row>
    <row r="179" spans="1:47" s="2" customFormat="1" ht="12">
      <c r="A179" s="39"/>
      <c r="B179" s="40"/>
      <c r="C179" s="41"/>
      <c r="D179" s="232" t="s">
        <v>182</v>
      </c>
      <c r="E179" s="41"/>
      <c r="F179" s="233" t="s">
        <v>1056</v>
      </c>
      <c r="G179" s="41"/>
      <c r="H179" s="41"/>
      <c r="I179" s="229"/>
      <c r="J179" s="41"/>
      <c r="K179" s="41"/>
      <c r="L179" s="45"/>
      <c r="M179" s="230"/>
      <c r="N179" s="231"/>
      <c r="O179" s="85"/>
      <c r="P179" s="85"/>
      <c r="Q179" s="85"/>
      <c r="R179" s="85"/>
      <c r="S179" s="85"/>
      <c r="T179" s="86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T179" s="18" t="s">
        <v>182</v>
      </c>
      <c r="AU179" s="18" t="s">
        <v>84</v>
      </c>
    </row>
    <row r="180" spans="1:51" s="13" customFormat="1" ht="12">
      <c r="A180" s="13"/>
      <c r="B180" s="234"/>
      <c r="C180" s="235"/>
      <c r="D180" s="227" t="s">
        <v>184</v>
      </c>
      <c r="E180" s="236" t="s">
        <v>20</v>
      </c>
      <c r="F180" s="237" t="s">
        <v>1022</v>
      </c>
      <c r="G180" s="235"/>
      <c r="H180" s="236" t="s">
        <v>20</v>
      </c>
      <c r="I180" s="238"/>
      <c r="J180" s="235"/>
      <c r="K180" s="235"/>
      <c r="L180" s="239"/>
      <c r="M180" s="240"/>
      <c r="N180" s="241"/>
      <c r="O180" s="241"/>
      <c r="P180" s="241"/>
      <c r="Q180" s="241"/>
      <c r="R180" s="241"/>
      <c r="S180" s="241"/>
      <c r="T180" s="242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3" t="s">
        <v>184</v>
      </c>
      <c r="AU180" s="243" t="s">
        <v>84</v>
      </c>
      <c r="AV180" s="13" t="s">
        <v>22</v>
      </c>
      <c r="AW180" s="13" t="s">
        <v>37</v>
      </c>
      <c r="AX180" s="13" t="s">
        <v>76</v>
      </c>
      <c r="AY180" s="243" t="s">
        <v>171</v>
      </c>
    </row>
    <row r="181" spans="1:51" s="13" customFormat="1" ht="12">
      <c r="A181" s="13"/>
      <c r="B181" s="234"/>
      <c r="C181" s="235"/>
      <c r="D181" s="227" t="s">
        <v>184</v>
      </c>
      <c r="E181" s="236" t="s">
        <v>20</v>
      </c>
      <c r="F181" s="237" t="s">
        <v>1057</v>
      </c>
      <c r="G181" s="235"/>
      <c r="H181" s="236" t="s">
        <v>20</v>
      </c>
      <c r="I181" s="238"/>
      <c r="J181" s="235"/>
      <c r="K181" s="235"/>
      <c r="L181" s="239"/>
      <c r="M181" s="240"/>
      <c r="N181" s="241"/>
      <c r="O181" s="241"/>
      <c r="P181" s="241"/>
      <c r="Q181" s="241"/>
      <c r="R181" s="241"/>
      <c r="S181" s="241"/>
      <c r="T181" s="242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3" t="s">
        <v>184</v>
      </c>
      <c r="AU181" s="243" t="s">
        <v>84</v>
      </c>
      <c r="AV181" s="13" t="s">
        <v>22</v>
      </c>
      <c r="AW181" s="13" t="s">
        <v>37</v>
      </c>
      <c r="AX181" s="13" t="s">
        <v>76</v>
      </c>
      <c r="AY181" s="243" t="s">
        <v>171</v>
      </c>
    </row>
    <row r="182" spans="1:51" s="14" customFormat="1" ht="12">
      <c r="A182" s="14"/>
      <c r="B182" s="244"/>
      <c r="C182" s="245"/>
      <c r="D182" s="227" t="s">
        <v>184</v>
      </c>
      <c r="E182" s="246" t="s">
        <v>20</v>
      </c>
      <c r="F182" s="247" t="s">
        <v>1523</v>
      </c>
      <c r="G182" s="245"/>
      <c r="H182" s="248">
        <v>4.934</v>
      </c>
      <c r="I182" s="249"/>
      <c r="J182" s="245"/>
      <c r="K182" s="245"/>
      <c r="L182" s="250"/>
      <c r="M182" s="251"/>
      <c r="N182" s="252"/>
      <c r="O182" s="252"/>
      <c r="P182" s="252"/>
      <c r="Q182" s="252"/>
      <c r="R182" s="252"/>
      <c r="S182" s="252"/>
      <c r="T182" s="253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54" t="s">
        <v>184</v>
      </c>
      <c r="AU182" s="254" t="s">
        <v>84</v>
      </c>
      <c r="AV182" s="14" t="s">
        <v>84</v>
      </c>
      <c r="AW182" s="14" t="s">
        <v>37</v>
      </c>
      <c r="AX182" s="14" t="s">
        <v>76</v>
      </c>
      <c r="AY182" s="254" t="s">
        <v>171</v>
      </c>
    </row>
    <row r="183" spans="1:65" s="2" customFormat="1" ht="24.15" customHeight="1">
      <c r="A183" s="39"/>
      <c r="B183" s="40"/>
      <c r="C183" s="214" t="s">
        <v>298</v>
      </c>
      <c r="D183" s="214" t="s">
        <v>173</v>
      </c>
      <c r="E183" s="215" t="s">
        <v>1059</v>
      </c>
      <c r="F183" s="216" t="s">
        <v>1060</v>
      </c>
      <c r="G183" s="217" t="s">
        <v>230</v>
      </c>
      <c r="H183" s="218">
        <v>0.818</v>
      </c>
      <c r="I183" s="219"/>
      <c r="J183" s="220">
        <f>ROUND(I183*H183,2)</f>
        <v>0</v>
      </c>
      <c r="K183" s="216" t="s">
        <v>177</v>
      </c>
      <c r="L183" s="45"/>
      <c r="M183" s="221" t="s">
        <v>20</v>
      </c>
      <c r="N183" s="222" t="s">
        <v>47</v>
      </c>
      <c r="O183" s="85"/>
      <c r="P183" s="223">
        <f>O183*H183</f>
        <v>0</v>
      </c>
      <c r="Q183" s="223">
        <v>0</v>
      </c>
      <c r="R183" s="223">
        <f>Q183*H183</f>
        <v>0</v>
      </c>
      <c r="S183" s="223">
        <v>0</v>
      </c>
      <c r="T183" s="224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25" t="s">
        <v>178</v>
      </c>
      <c r="AT183" s="225" t="s">
        <v>173</v>
      </c>
      <c r="AU183" s="225" t="s">
        <v>84</v>
      </c>
      <c r="AY183" s="18" t="s">
        <v>171</v>
      </c>
      <c r="BE183" s="226">
        <f>IF(N183="základní",J183,0)</f>
        <v>0</v>
      </c>
      <c r="BF183" s="226">
        <f>IF(N183="snížená",J183,0)</f>
        <v>0</v>
      </c>
      <c r="BG183" s="226">
        <f>IF(N183="zákl. přenesená",J183,0)</f>
        <v>0</v>
      </c>
      <c r="BH183" s="226">
        <f>IF(N183="sníž. přenesená",J183,0)</f>
        <v>0</v>
      </c>
      <c r="BI183" s="226">
        <f>IF(N183="nulová",J183,0)</f>
        <v>0</v>
      </c>
      <c r="BJ183" s="18" t="s">
        <v>22</v>
      </c>
      <c r="BK183" s="226">
        <f>ROUND(I183*H183,2)</f>
        <v>0</v>
      </c>
      <c r="BL183" s="18" t="s">
        <v>178</v>
      </c>
      <c r="BM183" s="225" t="s">
        <v>1061</v>
      </c>
    </row>
    <row r="184" spans="1:47" s="2" customFormat="1" ht="12">
      <c r="A184" s="39"/>
      <c r="B184" s="40"/>
      <c r="C184" s="41"/>
      <c r="D184" s="227" t="s">
        <v>180</v>
      </c>
      <c r="E184" s="41"/>
      <c r="F184" s="228" t="s">
        <v>1062</v>
      </c>
      <c r="G184" s="41"/>
      <c r="H184" s="41"/>
      <c r="I184" s="229"/>
      <c r="J184" s="41"/>
      <c r="K184" s="41"/>
      <c r="L184" s="45"/>
      <c r="M184" s="230"/>
      <c r="N184" s="231"/>
      <c r="O184" s="85"/>
      <c r="P184" s="85"/>
      <c r="Q184" s="85"/>
      <c r="R184" s="85"/>
      <c r="S184" s="85"/>
      <c r="T184" s="86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T184" s="18" t="s">
        <v>180</v>
      </c>
      <c r="AU184" s="18" t="s">
        <v>84</v>
      </c>
    </row>
    <row r="185" spans="1:47" s="2" customFormat="1" ht="12">
      <c r="A185" s="39"/>
      <c r="B185" s="40"/>
      <c r="C185" s="41"/>
      <c r="D185" s="232" t="s">
        <v>182</v>
      </c>
      <c r="E185" s="41"/>
      <c r="F185" s="233" t="s">
        <v>1063</v>
      </c>
      <c r="G185" s="41"/>
      <c r="H185" s="41"/>
      <c r="I185" s="229"/>
      <c r="J185" s="41"/>
      <c r="K185" s="41"/>
      <c r="L185" s="45"/>
      <c r="M185" s="230"/>
      <c r="N185" s="231"/>
      <c r="O185" s="85"/>
      <c r="P185" s="85"/>
      <c r="Q185" s="85"/>
      <c r="R185" s="85"/>
      <c r="S185" s="85"/>
      <c r="T185" s="86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T185" s="18" t="s">
        <v>182</v>
      </c>
      <c r="AU185" s="18" t="s">
        <v>84</v>
      </c>
    </row>
    <row r="186" spans="1:51" s="13" customFormat="1" ht="12">
      <c r="A186" s="13"/>
      <c r="B186" s="234"/>
      <c r="C186" s="235"/>
      <c r="D186" s="227" t="s">
        <v>184</v>
      </c>
      <c r="E186" s="236" t="s">
        <v>20</v>
      </c>
      <c r="F186" s="237" t="s">
        <v>1022</v>
      </c>
      <c r="G186" s="235"/>
      <c r="H186" s="236" t="s">
        <v>20</v>
      </c>
      <c r="I186" s="238"/>
      <c r="J186" s="235"/>
      <c r="K186" s="235"/>
      <c r="L186" s="239"/>
      <c r="M186" s="240"/>
      <c r="N186" s="241"/>
      <c r="O186" s="241"/>
      <c r="P186" s="241"/>
      <c r="Q186" s="241"/>
      <c r="R186" s="241"/>
      <c r="S186" s="241"/>
      <c r="T186" s="242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3" t="s">
        <v>184</v>
      </c>
      <c r="AU186" s="243" t="s">
        <v>84</v>
      </c>
      <c r="AV186" s="13" t="s">
        <v>22</v>
      </c>
      <c r="AW186" s="13" t="s">
        <v>37</v>
      </c>
      <c r="AX186" s="13" t="s">
        <v>76</v>
      </c>
      <c r="AY186" s="243" t="s">
        <v>171</v>
      </c>
    </row>
    <row r="187" spans="1:51" s="13" customFormat="1" ht="12">
      <c r="A187" s="13"/>
      <c r="B187" s="234"/>
      <c r="C187" s="235"/>
      <c r="D187" s="227" t="s">
        <v>184</v>
      </c>
      <c r="E187" s="236" t="s">
        <v>20</v>
      </c>
      <c r="F187" s="237" t="s">
        <v>1050</v>
      </c>
      <c r="G187" s="235"/>
      <c r="H187" s="236" t="s">
        <v>20</v>
      </c>
      <c r="I187" s="238"/>
      <c r="J187" s="235"/>
      <c r="K187" s="235"/>
      <c r="L187" s="239"/>
      <c r="M187" s="240"/>
      <c r="N187" s="241"/>
      <c r="O187" s="241"/>
      <c r="P187" s="241"/>
      <c r="Q187" s="241"/>
      <c r="R187" s="241"/>
      <c r="S187" s="241"/>
      <c r="T187" s="242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3" t="s">
        <v>184</v>
      </c>
      <c r="AU187" s="243" t="s">
        <v>84</v>
      </c>
      <c r="AV187" s="13" t="s">
        <v>22</v>
      </c>
      <c r="AW187" s="13" t="s">
        <v>37</v>
      </c>
      <c r="AX187" s="13" t="s">
        <v>76</v>
      </c>
      <c r="AY187" s="243" t="s">
        <v>171</v>
      </c>
    </row>
    <row r="188" spans="1:51" s="14" customFormat="1" ht="12">
      <c r="A188" s="14"/>
      <c r="B188" s="244"/>
      <c r="C188" s="245"/>
      <c r="D188" s="227" t="s">
        <v>184</v>
      </c>
      <c r="E188" s="246" t="s">
        <v>20</v>
      </c>
      <c r="F188" s="247" t="s">
        <v>1524</v>
      </c>
      <c r="G188" s="245"/>
      <c r="H188" s="248">
        <v>0.818</v>
      </c>
      <c r="I188" s="249"/>
      <c r="J188" s="245"/>
      <c r="K188" s="245"/>
      <c r="L188" s="250"/>
      <c r="M188" s="251"/>
      <c r="N188" s="252"/>
      <c r="O188" s="252"/>
      <c r="P188" s="252"/>
      <c r="Q188" s="252"/>
      <c r="R188" s="252"/>
      <c r="S188" s="252"/>
      <c r="T188" s="253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54" t="s">
        <v>184</v>
      </c>
      <c r="AU188" s="254" t="s">
        <v>84</v>
      </c>
      <c r="AV188" s="14" t="s">
        <v>84</v>
      </c>
      <c r="AW188" s="14" t="s">
        <v>37</v>
      </c>
      <c r="AX188" s="14" t="s">
        <v>76</v>
      </c>
      <c r="AY188" s="254" t="s">
        <v>171</v>
      </c>
    </row>
    <row r="189" spans="1:65" s="2" customFormat="1" ht="24.15" customHeight="1">
      <c r="A189" s="39"/>
      <c r="B189" s="40"/>
      <c r="C189" s="214" t="s">
        <v>308</v>
      </c>
      <c r="D189" s="214" t="s">
        <v>173</v>
      </c>
      <c r="E189" s="215" t="s">
        <v>1065</v>
      </c>
      <c r="F189" s="216" t="s">
        <v>1066</v>
      </c>
      <c r="G189" s="217" t="s">
        <v>230</v>
      </c>
      <c r="H189" s="218">
        <v>1.265</v>
      </c>
      <c r="I189" s="219"/>
      <c r="J189" s="220">
        <f>ROUND(I189*H189,2)</f>
        <v>0</v>
      </c>
      <c r="K189" s="216" t="s">
        <v>177</v>
      </c>
      <c r="L189" s="45"/>
      <c r="M189" s="221" t="s">
        <v>20</v>
      </c>
      <c r="N189" s="222" t="s">
        <v>47</v>
      </c>
      <c r="O189" s="85"/>
      <c r="P189" s="223">
        <f>O189*H189</f>
        <v>0</v>
      </c>
      <c r="Q189" s="223">
        <v>0</v>
      </c>
      <c r="R189" s="223">
        <f>Q189*H189</f>
        <v>0</v>
      </c>
      <c r="S189" s="223">
        <v>0</v>
      </c>
      <c r="T189" s="224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25" t="s">
        <v>178</v>
      </c>
      <c r="AT189" s="225" t="s">
        <v>173</v>
      </c>
      <c r="AU189" s="225" t="s">
        <v>84</v>
      </c>
      <c r="AY189" s="18" t="s">
        <v>171</v>
      </c>
      <c r="BE189" s="226">
        <f>IF(N189="základní",J189,0)</f>
        <v>0</v>
      </c>
      <c r="BF189" s="226">
        <f>IF(N189="snížená",J189,0)</f>
        <v>0</v>
      </c>
      <c r="BG189" s="226">
        <f>IF(N189="zákl. přenesená",J189,0)</f>
        <v>0</v>
      </c>
      <c r="BH189" s="226">
        <f>IF(N189="sníž. přenesená",J189,0)</f>
        <v>0</v>
      </c>
      <c r="BI189" s="226">
        <f>IF(N189="nulová",J189,0)</f>
        <v>0</v>
      </c>
      <c r="BJ189" s="18" t="s">
        <v>22</v>
      </c>
      <c r="BK189" s="226">
        <f>ROUND(I189*H189,2)</f>
        <v>0</v>
      </c>
      <c r="BL189" s="18" t="s">
        <v>178</v>
      </c>
      <c r="BM189" s="225" t="s">
        <v>1067</v>
      </c>
    </row>
    <row r="190" spans="1:47" s="2" customFormat="1" ht="12">
      <c r="A190" s="39"/>
      <c r="B190" s="40"/>
      <c r="C190" s="41"/>
      <c r="D190" s="227" t="s">
        <v>180</v>
      </c>
      <c r="E190" s="41"/>
      <c r="F190" s="228" t="s">
        <v>1068</v>
      </c>
      <c r="G190" s="41"/>
      <c r="H190" s="41"/>
      <c r="I190" s="229"/>
      <c r="J190" s="41"/>
      <c r="K190" s="41"/>
      <c r="L190" s="45"/>
      <c r="M190" s="230"/>
      <c r="N190" s="231"/>
      <c r="O190" s="85"/>
      <c r="P190" s="85"/>
      <c r="Q190" s="85"/>
      <c r="R190" s="85"/>
      <c r="S190" s="85"/>
      <c r="T190" s="86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T190" s="18" t="s">
        <v>180</v>
      </c>
      <c r="AU190" s="18" t="s">
        <v>84</v>
      </c>
    </row>
    <row r="191" spans="1:47" s="2" customFormat="1" ht="12">
      <c r="A191" s="39"/>
      <c r="B191" s="40"/>
      <c r="C191" s="41"/>
      <c r="D191" s="232" t="s">
        <v>182</v>
      </c>
      <c r="E191" s="41"/>
      <c r="F191" s="233" t="s">
        <v>1069</v>
      </c>
      <c r="G191" s="41"/>
      <c r="H191" s="41"/>
      <c r="I191" s="229"/>
      <c r="J191" s="41"/>
      <c r="K191" s="41"/>
      <c r="L191" s="45"/>
      <c r="M191" s="230"/>
      <c r="N191" s="231"/>
      <c r="O191" s="85"/>
      <c r="P191" s="85"/>
      <c r="Q191" s="85"/>
      <c r="R191" s="85"/>
      <c r="S191" s="85"/>
      <c r="T191" s="86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T191" s="18" t="s">
        <v>182</v>
      </c>
      <c r="AU191" s="18" t="s">
        <v>84</v>
      </c>
    </row>
    <row r="192" spans="1:51" s="13" customFormat="1" ht="12">
      <c r="A192" s="13"/>
      <c r="B192" s="234"/>
      <c r="C192" s="235"/>
      <c r="D192" s="227" t="s">
        <v>184</v>
      </c>
      <c r="E192" s="236" t="s">
        <v>20</v>
      </c>
      <c r="F192" s="237" t="s">
        <v>1022</v>
      </c>
      <c r="G192" s="235"/>
      <c r="H192" s="236" t="s">
        <v>20</v>
      </c>
      <c r="I192" s="238"/>
      <c r="J192" s="235"/>
      <c r="K192" s="235"/>
      <c r="L192" s="239"/>
      <c r="M192" s="240"/>
      <c r="N192" s="241"/>
      <c r="O192" s="241"/>
      <c r="P192" s="241"/>
      <c r="Q192" s="241"/>
      <c r="R192" s="241"/>
      <c r="S192" s="241"/>
      <c r="T192" s="242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3" t="s">
        <v>184</v>
      </c>
      <c r="AU192" s="243" t="s">
        <v>84</v>
      </c>
      <c r="AV192" s="13" t="s">
        <v>22</v>
      </c>
      <c r="AW192" s="13" t="s">
        <v>37</v>
      </c>
      <c r="AX192" s="13" t="s">
        <v>76</v>
      </c>
      <c r="AY192" s="243" t="s">
        <v>171</v>
      </c>
    </row>
    <row r="193" spans="1:51" s="13" customFormat="1" ht="12">
      <c r="A193" s="13"/>
      <c r="B193" s="234"/>
      <c r="C193" s="235"/>
      <c r="D193" s="227" t="s">
        <v>184</v>
      </c>
      <c r="E193" s="236" t="s">
        <v>20</v>
      </c>
      <c r="F193" s="237" t="s">
        <v>1070</v>
      </c>
      <c r="G193" s="235"/>
      <c r="H193" s="236" t="s">
        <v>20</v>
      </c>
      <c r="I193" s="238"/>
      <c r="J193" s="235"/>
      <c r="K193" s="235"/>
      <c r="L193" s="239"/>
      <c r="M193" s="240"/>
      <c r="N193" s="241"/>
      <c r="O193" s="241"/>
      <c r="P193" s="241"/>
      <c r="Q193" s="241"/>
      <c r="R193" s="241"/>
      <c r="S193" s="241"/>
      <c r="T193" s="242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3" t="s">
        <v>184</v>
      </c>
      <c r="AU193" s="243" t="s">
        <v>84</v>
      </c>
      <c r="AV193" s="13" t="s">
        <v>22</v>
      </c>
      <c r="AW193" s="13" t="s">
        <v>37</v>
      </c>
      <c r="AX193" s="13" t="s">
        <v>76</v>
      </c>
      <c r="AY193" s="243" t="s">
        <v>171</v>
      </c>
    </row>
    <row r="194" spans="1:51" s="14" customFormat="1" ht="12">
      <c r="A194" s="14"/>
      <c r="B194" s="244"/>
      <c r="C194" s="245"/>
      <c r="D194" s="227" t="s">
        <v>184</v>
      </c>
      <c r="E194" s="246" t="s">
        <v>20</v>
      </c>
      <c r="F194" s="247" t="s">
        <v>1525</v>
      </c>
      <c r="G194" s="245"/>
      <c r="H194" s="248">
        <v>1.265</v>
      </c>
      <c r="I194" s="249"/>
      <c r="J194" s="245"/>
      <c r="K194" s="245"/>
      <c r="L194" s="250"/>
      <c r="M194" s="251"/>
      <c r="N194" s="252"/>
      <c r="O194" s="252"/>
      <c r="P194" s="252"/>
      <c r="Q194" s="252"/>
      <c r="R194" s="252"/>
      <c r="S194" s="252"/>
      <c r="T194" s="253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54" t="s">
        <v>184</v>
      </c>
      <c r="AU194" s="254" t="s">
        <v>84</v>
      </c>
      <c r="AV194" s="14" t="s">
        <v>84</v>
      </c>
      <c r="AW194" s="14" t="s">
        <v>37</v>
      </c>
      <c r="AX194" s="14" t="s">
        <v>76</v>
      </c>
      <c r="AY194" s="254" t="s">
        <v>171</v>
      </c>
    </row>
    <row r="195" spans="1:65" s="2" customFormat="1" ht="33" customHeight="1">
      <c r="A195" s="39"/>
      <c r="B195" s="40"/>
      <c r="C195" s="214" t="s">
        <v>316</v>
      </c>
      <c r="D195" s="214" t="s">
        <v>173</v>
      </c>
      <c r="E195" s="215" t="s">
        <v>1078</v>
      </c>
      <c r="F195" s="216" t="s">
        <v>1079</v>
      </c>
      <c r="G195" s="217" t="s">
        <v>176</v>
      </c>
      <c r="H195" s="218">
        <v>29.9</v>
      </c>
      <c r="I195" s="219"/>
      <c r="J195" s="220">
        <f>ROUND(I195*H195,2)</f>
        <v>0</v>
      </c>
      <c r="K195" s="216" t="s">
        <v>177</v>
      </c>
      <c r="L195" s="45"/>
      <c r="M195" s="221" t="s">
        <v>20</v>
      </c>
      <c r="N195" s="222" t="s">
        <v>47</v>
      </c>
      <c r="O195" s="85"/>
      <c r="P195" s="223">
        <f>O195*H195</f>
        <v>0</v>
      </c>
      <c r="Q195" s="223">
        <v>0.44477888</v>
      </c>
      <c r="R195" s="223">
        <f>Q195*H195</f>
        <v>13.298888512</v>
      </c>
      <c r="S195" s="223">
        <v>0</v>
      </c>
      <c r="T195" s="224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25" t="s">
        <v>178</v>
      </c>
      <c r="AT195" s="225" t="s">
        <v>173</v>
      </c>
      <c r="AU195" s="225" t="s">
        <v>84</v>
      </c>
      <c r="AY195" s="18" t="s">
        <v>171</v>
      </c>
      <c r="BE195" s="226">
        <f>IF(N195="základní",J195,0)</f>
        <v>0</v>
      </c>
      <c r="BF195" s="226">
        <f>IF(N195="snížená",J195,0)</f>
        <v>0</v>
      </c>
      <c r="BG195" s="226">
        <f>IF(N195="zákl. přenesená",J195,0)</f>
        <v>0</v>
      </c>
      <c r="BH195" s="226">
        <f>IF(N195="sníž. přenesená",J195,0)</f>
        <v>0</v>
      </c>
      <c r="BI195" s="226">
        <f>IF(N195="nulová",J195,0)</f>
        <v>0</v>
      </c>
      <c r="BJ195" s="18" t="s">
        <v>22</v>
      </c>
      <c r="BK195" s="226">
        <f>ROUND(I195*H195,2)</f>
        <v>0</v>
      </c>
      <c r="BL195" s="18" t="s">
        <v>178</v>
      </c>
      <c r="BM195" s="225" t="s">
        <v>1080</v>
      </c>
    </row>
    <row r="196" spans="1:47" s="2" customFormat="1" ht="12">
      <c r="A196" s="39"/>
      <c r="B196" s="40"/>
      <c r="C196" s="41"/>
      <c r="D196" s="227" t="s">
        <v>180</v>
      </c>
      <c r="E196" s="41"/>
      <c r="F196" s="228" t="s">
        <v>1081</v>
      </c>
      <c r="G196" s="41"/>
      <c r="H196" s="41"/>
      <c r="I196" s="229"/>
      <c r="J196" s="41"/>
      <c r="K196" s="41"/>
      <c r="L196" s="45"/>
      <c r="M196" s="230"/>
      <c r="N196" s="231"/>
      <c r="O196" s="85"/>
      <c r="P196" s="85"/>
      <c r="Q196" s="85"/>
      <c r="R196" s="85"/>
      <c r="S196" s="85"/>
      <c r="T196" s="86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T196" s="18" t="s">
        <v>180</v>
      </c>
      <c r="AU196" s="18" t="s">
        <v>84</v>
      </c>
    </row>
    <row r="197" spans="1:47" s="2" customFormat="1" ht="12">
      <c r="A197" s="39"/>
      <c r="B197" s="40"/>
      <c r="C197" s="41"/>
      <c r="D197" s="232" t="s">
        <v>182</v>
      </c>
      <c r="E197" s="41"/>
      <c r="F197" s="233" t="s">
        <v>1082</v>
      </c>
      <c r="G197" s="41"/>
      <c r="H197" s="41"/>
      <c r="I197" s="229"/>
      <c r="J197" s="41"/>
      <c r="K197" s="41"/>
      <c r="L197" s="45"/>
      <c r="M197" s="230"/>
      <c r="N197" s="231"/>
      <c r="O197" s="85"/>
      <c r="P197" s="85"/>
      <c r="Q197" s="85"/>
      <c r="R197" s="85"/>
      <c r="S197" s="85"/>
      <c r="T197" s="86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T197" s="18" t="s">
        <v>182</v>
      </c>
      <c r="AU197" s="18" t="s">
        <v>84</v>
      </c>
    </row>
    <row r="198" spans="1:47" s="2" customFormat="1" ht="12">
      <c r="A198" s="39"/>
      <c r="B198" s="40"/>
      <c r="C198" s="41"/>
      <c r="D198" s="227" t="s">
        <v>224</v>
      </c>
      <c r="E198" s="41"/>
      <c r="F198" s="255" t="s">
        <v>1083</v>
      </c>
      <c r="G198" s="41"/>
      <c r="H198" s="41"/>
      <c r="I198" s="229"/>
      <c r="J198" s="41"/>
      <c r="K198" s="41"/>
      <c r="L198" s="45"/>
      <c r="M198" s="230"/>
      <c r="N198" s="231"/>
      <c r="O198" s="85"/>
      <c r="P198" s="85"/>
      <c r="Q198" s="85"/>
      <c r="R198" s="85"/>
      <c r="S198" s="85"/>
      <c r="T198" s="86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T198" s="18" t="s">
        <v>224</v>
      </c>
      <c r="AU198" s="18" t="s">
        <v>84</v>
      </c>
    </row>
    <row r="199" spans="1:51" s="13" customFormat="1" ht="12">
      <c r="A199" s="13"/>
      <c r="B199" s="234"/>
      <c r="C199" s="235"/>
      <c r="D199" s="227" t="s">
        <v>184</v>
      </c>
      <c r="E199" s="236" t="s">
        <v>20</v>
      </c>
      <c r="F199" s="237" t="s">
        <v>1022</v>
      </c>
      <c r="G199" s="235"/>
      <c r="H199" s="236" t="s">
        <v>20</v>
      </c>
      <c r="I199" s="238"/>
      <c r="J199" s="235"/>
      <c r="K199" s="235"/>
      <c r="L199" s="239"/>
      <c r="M199" s="240"/>
      <c r="N199" s="241"/>
      <c r="O199" s="241"/>
      <c r="P199" s="241"/>
      <c r="Q199" s="241"/>
      <c r="R199" s="241"/>
      <c r="S199" s="241"/>
      <c r="T199" s="242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3" t="s">
        <v>184</v>
      </c>
      <c r="AU199" s="243" t="s">
        <v>84</v>
      </c>
      <c r="AV199" s="13" t="s">
        <v>22</v>
      </c>
      <c r="AW199" s="13" t="s">
        <v>37</v>
      </c>
      <c r="AX199" s="13" t="s">
        <v>76</v>
      </c>
      <c r="AY199" s="243" t="s">
        <v>171</v>
      </c>
    </row>
    <row r="200" spans="1:51" s="14" customFormat="1" ht="12">
      <c r="A200" s="14"/>
      <c r="B200" s="244"/>
      <c r="C200" s="245"/>
      <c r="D200" s="227" t="s">
        <v>184</v>
      </c>
      <c r="E200" s="246" t="s">
        <v>20</v>
      </c>
      <c r="F200" s="247" t="s">
        <v>1526</v>
      </c>
      <c r="G200" s="245"/>
      <c r="H200" s="248">
        <v>29.9</v>
      </c>
      <c r="I200" s="249"/>
      <c r="J200" s="245"/>
      <c r="K200" s="245"/>
      <c r="L200" s="250"/>
      <c r="M200" s="251"/>
      <c r="N200" s="252"/>
      <c r="O200" s="252"/>
      <c r="P200" s="252"/>
      <c r="Q200" s="252"/>
      <c r="R200" s="252"/>
      <c r="S200" s="252"/>
      <c r="T200" s="253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54" t="s">
        <v>184</v>
      </c>
      <c r="AU200" s="254" t="s">
        <v>84</v>
      </c>
      <c r="AV200" s="14" t="s">
        <v>84</v>
      </c>
      <c r="AW200" s="14" t="s">
        <v>37</v>
      </c>
      <c r="AX200" s="14" t="s">
        <v>76</v>
      </c>
      <c r="AY200" s="254" t="s">
        <v>171</v>
      </c>
    </row>
    <row r="201" spans="1:63" s="12" customFormat="1" ht="22.8" customHeight="1">
      <c r="A201" s="12"/>
      <c r="B201" s="198"/>
      <c r="C201" s="199"/>
      <c r="D201" s="200" t="s">
        <v>75</v>
      </c>
      <c r="E201" s="212" t="s">
        <v>210</v>
      </c>
      <c r="F201" s="212" t="s">
        <v>249</v>
      </c>
      <c r="G201" s="199"/>
      <c r="H201" s="199"/>
      <c r="I201" s="202"/>
      <c r="J201" s="213">
        <f>BK201</f>
        <v>0</v>
      </c>
      <c r="K201" s="199"/>
      <c r="L201" s="204"/>
      <c r="M201" s="205"/>
      <c r="N201" s="206"/>
      <c r="O201" s="206"/>
      <c r="P201" s="207">
        <f>SUM(P202:P215)</f>
        <v>0</v>
      </c>
      <c r="Q201" s="206"/>
      <c r="R201" s="207">
        <f>SUM(R202:R215)</f>
        <v>0</v>
      </c>
      <c r="S201" s="206"/>
      <c r="T201" s="208">
        <f>SUM(T202:T215)</f>
        <v>0</v>
      </c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R201" s="209" t="s">
        <v>22</v>
      </c>
      <c r="AT201" s="210" t="s">
        <v>75</v>
      </c>
      <c r="AU201" s="210" t="s">
        <v>22</v>
      </c>
      <c r="AY201" s="209" t="s">
        <v>171</v>
      </c>
      <c r="BK201" s="211">
        <f>SUM(BK202:BK215)</f>
        <v>0</v>
      </c>
    </row>
    <row r="202" spans="1:65" s="2" customFormat="1" ht="21.75" customHeight="1">
      <c r="A202" s="39"/>
      <c r="B202" s="40"/>
      <c r="C202" s="214" t="s">
        <v>424</v>
      </c>
      <c r="D202" s="214" t="s">
        <v>173</v>
      </c>
      <c r="E202" s="215" t="s">
        <v>1085</v>
      </c>
      <c r="F202" s="216" t="s">
        <v>1086</v>
      </c>
      <c r="G202" s="217" t="s">
        <v>176</v>
      </c>
      <c r="H202" s="218">
        <v>33.12</v>
      </c>
      <c r="I202" s="219"/>
      <c r="J202" s="220">
        <f>ROUND(I202*H202,2)</f>
        <v>0</v>
      </c>
      <c r="K202" s="216" t="s">
        <v>177</v>
      </c>
      <c r="L202" s="45"/>
      <c r="M202" s="221" t="s">
        <v>20</v>
      </c>
      <c r="N202" s="222" t="s">
        <v>47</v>
      </c>
      <c r="O202" s="85"/>
      <c r="P202" s="223">
        <f>O202*H202</f>
        <v>0</v>
      </c>
      <c r="Q202" s="223">
        <v>0</v>
      </c>
      <c r="R202" s="223">
        <f>Q202*H202</f>
        <v>0</v>
      </c>
      <c r="S202" s="223">
        <v>0</v>
      </c>
      <c r="T202" s="224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25" t="s">
        <v>178</v>
      </c>
      <c r="AT202" s="225" t="s">
        <v>173</v>
      </c>
      <c r="AU202" s="225" t="s">
        <v>84</v>
      </c>
      <c r="AY202" s="18" t="s">
        <v>171</v>
      </c>
      <c r="BE202" s="226">
        <f>IF(N202="základní",J202,0)</f>
        <v>0</v>
      </c>
      <c r="BF202" s="226">
        <f>IF(N202="snížená",J202,0)</f>
        <v>0</v>
      </c>
      <c r="BG202" s="226">
        <f>IF(N202="zákl. přenesená",J202,0)</f>
        <v>0</v>
      </c>
      <c r="BH202" s="226">
        <f>IF(N202="sníž. přenesená",J202,0)</f>
        <v>0</v>
      </c>
      <c r="BI202" s="226">
        <f>IF(N202="nulová",J202,0)</f>
        <v>0</v>
      </c>
      <c r="BJ202" s="18" t="s">
        <v>22</v>
      </c>
      <c r="BK202" s="226">
        <f>ROUND(I202*H202,2)</f>
        <v>0</v>
      </c>
      <c r="BL202" s="18" t="s">
        <v>178</v>
      </c>
      <c r="BM202" s="225" t="s">
        <v>1527</v>
      </c>
    </row>
    <row r="203" spans="1:47" s="2" customFormat="1" ht="12">
      <c r="A203" s="39"/>
      <c r="B203" s="40"/>
      <c r="C203" s="41"/>
      <c r="D203" s="227" t="s">
        <v>180</v>
      </c>
      <c r="E203" s="41"/>
      <c r="F203" s="228" t="s">
        <v>1088</v>
      </c>
      <c r="G203" s="41"/>
      <c r="H203" s="41"/>
      <c r="I203" s="229"/>
      <c r="J203" s="41"/>
      <c r="K203" s="41"/>
      <c r="L203" s="45"/>
      <c r="M203" s="230"/>
      <c r="N203" s="231"/>
      <c r="O203" s="85"/>
      <c r="P203" s="85"/>
      <c r="Q203" s="85"/>
      <c r="R203" s="85"/>
      <c r="S203" s="85"/>
      <c r="T203" s="86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T203" s="18" t="s">
        <v>180</v>
      </c>
      <c r="AU203" s="18" t="s">
        <v>84</v>
      </c>
    </row>
    <row r="204" spans="1:47" s="2" customFormat="1" ht="12">
      <c r="A204" s="39"/>
      <c r="B204" s="40"/>
      <c r="C204" s="41"/>
      <c r="D204" s="232" t="s">
        <v>182</v>
      </c>
      <c r="E204" s="41"/>
      <c r="F204" s="233" t="s">
        <v>1089</v>
      </c>
      <c r="G204" s="41"/>
      <c r="H204" s="41"/>
      <c r="I204" s="229"/>
      <c r="J204" s="41"/>
      <c r="K204" s="41"/>
      <c r="L204" s="45"/>
      <c r="M204" s="230"/>
      <c r="N204" s="231"/>
      <c r="O204" s="85"/>
      <c r="P204" s="85"/>
      <c r="Q204" s="85"/>
      <c r="R204" s="85"/>
      <c r="S204" s="85"/>
      <c r="T204" s="86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T204" s="18" t="s">
        <v>182</v>
      </c>
      <c r="AU204" s="18" t="s">
        <v>84</v>
      </c>
    </row>
    <row r="205" spans="1:51" s="13" customFormat="1" ht="12">
      <c r="A205" s="13"/>
      <c r="B205" s="234"/>
      <c r="C205" s="235"/>
      <c r="D205" s="227" t="s">
        <v>184</v>
      </c>
      <c r="E205" s="236" t="s">
        <v>20</v>
      </c>
      <c r="F205" s="237" t="s">
        <v>1090</v>
      </c>
      <c r="G205" s="235"/>
      <c r="H205" s="236" t="s">
        <v>20</v>
      </c>
      <c r="I205" s="238"/>
      <c r="J205" s="235"/>
      <c r="K205" s="235"/>
      <c r="L205" s="239"/>
      <c r="M205" s="240"/>
      <c r="N205" s="241"/>
      <c r="O205" s="241"/>
      <c r="P205" s="241"/>
      <c r="Q205" s="241"/>
      <c r="R205" s="241"/>
      <c r="S205" s="241"/>
      <c r="T205" s="242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43" t="s">
        <v>184</v>
      </c>
      <c r="AU205" s="243" t="s">
        <v>84</v>
      </c>
      <c r="AV205" s="13" t="s">
        <v>22</v>
      </c>
      <c r="AW205" s="13" t="s">
        <v>37</v>
      </c>
      <c r="AX205" s="13" t="s">
        <v>76</v>
      </c>
      <c r="AY205" s="243" t="s">
        <v>171</v>
      </c>
    </row>
    <row r="206" spans="1:51" s="13" customFormat="1" ht="12">
      <c r="A206" s="13"/>
      <c r="B206" s="234"/>
      <c r="C206" s="235"/>
      <c r="D206" s="227" t="s">
        <v>184</v>
      </c>
      <c r="E206" s="236" t="s">
        <v>20</v>
      </c>
      <c r="F206" s="237" t="s">
        <v>1091</v>
      </c>
      <c r="G206" s="235"/>
      <c r="H206" s="236" t="s">
        <v>20</v>
      </c>
      <c r="I206" s="238"/>
      <c r="J206" s="235"/>
      <c r="K206" s="235"/>
      <c r="L206" s="239"/>
      <c r="M206" s="240"/>
      <c r="N206" s="241"/>
      <c r="O206" s="241"/>
      <c r="P206" s="241"/>
      <c r="Q206" s="241"/>
      <c r="R206" s="241"/>
      <c r="S206" s="241"/>
      <c r="T206" s="242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3" t="s">
        <v>184</v>
      </c>
      <c r="AU206" s="243" t="s">
        <v>84</v>
      </c>
      <c r="AV206" s="13" t="s">
        <v>22</v>
      </c>
      <c r="AW206" s="13" t="s">
        <v>37</v>
      </c>
      <c r="AX206" s="13" t="s">
        <v>76</v>
      </c>
      <c r="AY206" s="243" t="s">
        <v>171</v>
      </c>
    </row>
    <row r="207" spans="1:51" s="13" customFormat="1" ht="12">
      <c r="A207" s="13"/>
      <c r="B207" s="234"/>
      <c r="C207" s="235"/>
      <c r="D207" s="227" t="s">
        <v>184</v>
      </c>
      <c r="E207" s="236" t="s">
        <v>20</v>
      </c>
      <c r="F207" s="237" t="s">
        <v>1092</v>
      </c>
      <c r="G207" s="235"/>
      <c r="H207" s="236" t="s">
        <v>20</v>
      </c>
      <c r="I207" s="238"/>
      <c r="J207" s="235"/>
      <c r="K207" s="235"/>
      <c r="L207" s="239"/>
      <c r="M207" s="240"/>
      <c r="N207" s="241"/>
      <c r="O207" s="241"/>
      <c r="P207" s="241"/>
      <c r="Q207" s="241"/>
      <c r="R207" s="241"/>
      <c r="S207" s="241"/>
      <c r="T207" s="242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43" t="s">
        <v>184</v>
      </c>
      <c r="AU207" s="243" t="s">
        <v>84</v>
      </c>
      <c r="AV207" s="13" t="s">
        <v>22</v>
      </c>
      <c r="AW207" s="13" t="s">
        <v>37</v>
      </c>
      <c r="AX207" s="13" t="s">
        <v>76</v>
      </c>
      <c r="AY207" s="243" t="s">
        <v>171</v>
      </c>
    </row>
    <row r="208" spans="1:51" s="14" customFormat="1" ht="12">
      <c r="A208" s="14"/>
      <c r="B208" s="244"/>
      <c r="C208" s="245"/>
      <c r="D208" s="227" t="s">
        <v>184</v>
      </c>
      <c r="E208" s="246" t="s">
        <v>20</v>
      </c>
      <c r="F208" s="247" t="s">
        <v>1528</v>
      </c>
      <c r="G208" s="245"/>
      <c r="H208" s="248">
        <v>33.12</v>
      </c>
      <c r="I208" s="249"/>
      <c r="J208" s="245"/>
      <c r="K208" s="245"/>
      <c r="L208" s="250"/>
      <c r="M208" s="251"/>
      <c r="N208" s="252"/>
      <c r="O208" s="252"/>
      <c r="P208" s="252"/>
      <c r="Q208" s="252"/>
      <c r="R208" s="252"/>
      <c r="S208" s="252"/>
      <c r="T208" s="253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54" t="s">
        <v>184</v>
      </c>
      <c r="AU208" s="254" t="s">
        <v>84</v>
      </c>
      <c r="AV208" s="14" t="s">
        <v>84</v>
      </c>
      <c r="AW208" s="14" t="s">
        <v>37</v>
      </c>
      <c r="AX208" s="14" t="s">
        <v>76</v>
      </c>
      <c r="AY208" s="254" t="s">
        <v>171</v>
      </c>
    </row>
    <row r="209" spans="1:65" s="2" customFormat="1" ht="24.15" customHeight="1">
      <c r="A209" s="39"/>
      <c r="B209" s="40"/>
      <c r="C209" s="214" t="s">
        <v>431</v>
      </c>
      <c r="D209" s="214" t="s">
        <v>173</v>
      </c>
      <c r="E209" s="215" t="s">
        <v>1094</v>
      </c>
      <c r="F209" s="216" t="s">
        <v>1095</v>
      </c>
      <c r="G209" s="217" t="s">
        <v>176</v>
      </c>
      <c r="H209" s="218">
        <v>31.68</v>
      </c>
      <c r="I209" s="219"/>
      <c r="J209" s="220">
        <f>ROUND(I209*H209,2)</f>
        <v>0</v>
      </c>
      <c r="K209" s="216" t="s">
        <v>177</v>
      </c>
      <c r="L209" s="45"/>
      <c r="M209" s="221" t="s">
        <v>20</v>
      </c>
      <c r="N209" s="222" t="s">
        <v>47</v>
      </c>
      <c r="O209" s="85"/>
      <c r="P209" s="223">
        <f>O209*H209</f>
        <v>0</v>
      </c>
      <c r="Q209" s="223">
        <v>0</v>
      </c>
      <c r="R209" s="223">
        <f>Q209*H209</f>
        <v>0</v>
      </c>
      <c r="S209" s="223">
        <v>0</v>
      </c>
      <c r="T209" s="224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25" t="s">
        <v>178</v>
      </c>
      <c r="AT209" s="225" t="s">
        <v>173</v>
      </c>
      <c r="AU209" s="225" t="s">
        <v>84</v>
      </c>
      <c r="AY209" s="18" t="s">
        <v>171</v>
      </c>
      <c r="BE209" s="226">
        <f>IF(N209="základní",J209,0)</f>
        <v>0</v>
      </c>
      <c r="BF209" s="226">
        <f>IF(N209="snížená",J209,0)</f>
        <v>0</v>
      </c>
      <c r="BG209" s="226">
        <f>IF(N209="zákl. přenesená",J209,0)</f>
        <v>0</v>
      </c>
      <c r="BH209" s="226">
        <f>IF(N209="sníž. přenesená",J209,0)</f>
        <v>0</v>
      </c>
      <c r="BI209" s="226">
        <f>IF(N209="nulová",J209,0)</f>
        <v>0</v>
      </c>
      <c r="BJ209" s="18" t="s">
        <v>22</v>
      </c>
      <c r="BK209" s="226">
        <f>ROUND(I209*H209,2)</f>
        <v>0</v>
      </c>
      <c r="BL209" s="18" t="s">
        <v>178</v>
      </c>
      <c r="BM209" s="225" t="s">
        <v>1529</v>
      </c>
    </row>
    <row r="210" spans="1:47" s="2" customFormat="1" ht="12">
      <c r="A210" s="39"/>
      <c r="B210" s="40"/>
      <c r="C210" s="41"/>
      <c r="D210" s="227" t="s">
        <v>180</v>
      </c>
      <c r="E210" s="41"/>
      <c r="F210" s="228" t="s">
        <v>1097</v>
      </c>
      <c r="G210" s="41"/>
      <c r="H210" s="41"/>
      <c r="I210" s="229"/>
      <c r="J210" s="41"/>
      <c r="K210" s="41"/>
      <c r="L210" s="45"/>
      <c r="M210" s="230"/>
      <c r="N210" s="231"/>
      <c r="O210" s="85"/>
      <c r="P210" s="85"/>
      <c r="Q210" s="85"/>
      <c r="R210" s="85"/>
      <c r="S210" s="85"/>
      <c r="T210" s="86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T210" s="18" t="s">
        <v>180</v>
      </c>
      <c r="AU210" s="18" t="s">
        <v>84</v>
      </c>
    </row>
    <row r="211" spans="1:47" s="2" customFormat="1" ht="12">
      <c r="A211" s="39"/>
      <c r="B211" s="40"/>
      <c r="C211" s="41"/>
      <c r="D211" s="232" t="s">
        <v>182</v>
      </c>
      <c r="E211" s="41"/>
      <c r="F211" s="233" t="s">
        <v>1098</v>
      </c>
      <c r="G211" s="41"/>
      <c r="H211" s="41"/>
      <c r="I211" s="229"/>
      <c r="J211" s="41"/>
      <c r="K211" s="41"/>
      <c r="L211" s="45"/>
      <c r="M211" s="230"/>
      <c r="N211" s="231"/>
      <c r="O211" s="85"/>
      <c r="P211" s="85"/>
      <c r="Q211" s="85"/>
      <c r="R211" s="85"/>
      <c r="S211" s="85"/>
      <c r="T211" s="86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T211" s="18" t="s">
        <v>182</v>
      </c>
      <c r="AU211" s="18" t="s">
        <v>84</v>
      </c>
    </row>
    <row r="212" spans="1:51" s="13" customFormat="1" ht="12">
      <c r="A212" s="13"/>
      <c r="B212" s="234"/>
      <c r="C212" s="235"/>
      <c r="D212" s="227" t="s">
        <v>184</v>
      </c>
      <c r="E212" s="236" t="s">
        <v>20</v>
      </c>
      <c r="F212" s="237" t="s">
        <v>1090</v>
      </c>
      <c r="G212" s="235"/>
      <c r="H212" s="236" t="s">
        <v>20</v>
      </c>
      <c r="I212" s="238"/>
      <c r="J212" s="235"/>
      <c r="K212" s="235"/>
      <c r="L212" s="239"/>
      <c r="M212" s="240"/>
      <c r="N212" s="241"/>
      <c r="O212" s="241"/>
      <c r="P212" s="241"/>
      <c r="Q212" s="241"/>
      <c r="R212" s="241"/>
      <c r="S212" s="241"/>
      <c r="T212" s="242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43" t="s">
        <v>184</v>
      </c>
      <c r="AU212" s="243" t="s">
        <v>84</v>
      </c>
      <c r="AV212" s="13" t="s">
        <v>22</v>
      </c>
      <c r="AW212" s="13" t="s">
        <v>37</v>
      </c>
      <c r="AX212" s="13" t="s">
        <v>76</v>
      </c>
      <c r="AY212" s="243" t="s">
        <v>171</v>
      </c>
    </row>
    <row r="213" spans="1:51" s="13" customFormat="1" ht="12">
      <c r="A213" s="13"/>
      <c r="B213" s="234"/>
      <c r="C213" s="235"/>
      <c r="D213" s="227" t="s">
        <v>184</v>
      </c>
      <c r="E213" s="236" t="s">
        <v>20</v>
      </c>
      <c r="F213" s="237" t="s">
        <v>1099</v>
      </c>
      <c r="G213" s="235"/>
      <c r="H213" s="236" t="s">
        <v>20</v>
      </c>
      <c r="I213" s="238"/>
      <c r="J213" s="235"/>
      <c r="K213" s="235"/>
      <c r="L213" s="239"/>
      <c r="M213" s="240"/>
      <c r="N213" s="241"/>
      <c r="O213" s="241"/>
      <c r="P213" s="241"/>
      <c r="Q213" s="241"/>
      <c r="R213" s="241"/>
      <c r="S213" s="241"/>
      <c r="T213" s="242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3" t="s">
        <v>184</v>
      </c>
      <c r="AU213" s="243" t="s">
        <v>84</v>
      </c>
      <c r="AV213" s="13" t="s">
        <v>22</v>
      </c>
      <c r="AW213" s="13" t="s">
        <v>37</v>
      </c>
      <c r="AX213" s="13" t="s">
        <v>76</v>
      </c>
      <c r="AY213" s="243" t="s">
        <v>171</v>
      </c>
    </row>
    <row r="214" spans="1:51" s="13" customFormat="1" ht="12">
      <c r="A214" s="13"/>
      <c r="B214" s="234"/>
      <c r="C214" s="235"/>
      <c r="D214" s="227" t="s">
        <v>184</v>
      </c>
      <c r="E214" s="236" t="s">
        <v>20</v>
      </c>
      <c r="F214" s="237" t="s">
        <v>1100</v>
      </c>
      <c r="G214" s="235"/>
      <c r="H214" s="236" t="s">
        <v>20</v>
      </c>
      <c r="I214" s="238"/>
      <c r="J214" s="235"/>
      <c r="K214" s="235"/>
      <c r="L214" s="239"/>
      <c r="M214" s="240"/>
      <c r="N214" s="241"/>
      <c r="O214" s="241"/>
      <c r="P214" s="241"/>
      <c r="Q214" s="241"/>
      <c r="R214" s="241"/>
      <c r="S214" s="241"/>
      <c r="T214" s="242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43" t="s">
        <v>184</v>
      </c>
      <c r="AU214" s="243" t="s">
        <v>84</v>
      </c>
      <c r="AV214" s="13" t="s">
        <v>22</v>
      </c>
      <c r="AW214" s="13" t="s">
        <v>37</v>
      </c>
      <c r="AX214" s="13" t="s">
        <v>76</v>
      </c>
      <c r="AY214" s="243" t="s">
        <v>171</v>
      </c>
    </row>
    <row r="215" spans="1:51" s="14" customFormat="1" ht="12">
      <c r="A215" s="14"/>
      <c r="B215" s="244"/>
      <c r="C215" s="245"/>
      <c r="D215" s="227" t="s">
        <v>184</v>
      </c>
      <c r="E215" s="246" t="s">
        <v>20</v>
      </c>
      <c r="F215" s="247" t="s">
        <v>1530</v>
      </c>
      <c r="G215" s="245"/>
      <c r="H215" s="248">
        <v>31.68</v>
      </c>
      <c r="I215" s="249"/>
      <c r="J215" s="245"/>
      <c r="K215" s="245"/>
      <c r="L215" s="250"/>
      <c r="M215" s="251"/>
      <c r="N215" s="252"/>
      <c r="O215" s="252"/>
      <c r="P215" s="252"/>
      <c r="Q215" s="252"/>
      <c r="R215" s="252"/>
      <c r="S215" s="252"/>
      <c r="T215" s="253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54" t="s">
        <v>184</v>
      </c>
      <c r="AU215" s="254" t="s">
        <v>84</v>
      </c>
      <c r="AV215" s="14" t="s">
        <v>84</v>
      </c>
      <c r="AW215" s="14" t="s">
        <v>37</v>
      </c>
      <c r="AX215" s="14" t="s">
        <v>76</v>
      </c>
      <c r="AY215" s="254" t="s">
        <v>171</v>
      </c>
    </row>
    <row r="216" spans="1:63" s="12" customFormat="1" ht="22.8" customHeight="1">
      <c r="A216" s="12"/>
      <c r="B216" s="198"/>
      <c r="C216" s="199"/>
      <c r="D216" s="200" t="s">
        <v>75</v>
      </c>
      <c r="E216" s="212" t="s">
        <v>241</v>
      </c>
      <c r="F216" s="212" t="s">
        <v>387</v>
      </c>
      <c r="G216" s="199"/>
      <c r="H216" s="199"/>
      <c r="I216" s="202"/>
      <c r="J216" s="213">
        <f>BK216</f>
        <v>0</v>
      </c>
      <c r="K216" s="199"/>
      <c r="L216" s="204"/>
      <c r="M216" s="205"/>
      <c r="N216" s="206"/>
      <c r="O216" s="206"/>
      <c r="P216" s="207">
        <f>SUM(P217:P249)</f>
        <v>0</v>
      </c>
      <c r="Q216" s="206"/>
      <c r="R216" s="207">
        <f>SUM(R217:R249)</f>
        <v>37.494415464</v>
      </c>
      <c r="S216" s="206"/>
      <c r="T216" s="208">
        <f>SUM(T217:T249)</f>
        <v>26.1003</v>
      </c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R216" s="209" t="s">
        <v>22</v>
      </c>
      <c r="AT216" s="210" t="s">
        <v>75</v>
      </c>
      <c r="AU216" s="210" t="s">
        <v>22</v>
      </c>
      <c r="AY216" s="209" t="s">
        <v>171</v>
      </c>
      <c r="BK216" s="211">
        <f>SUM(BK217:BK249)</f>
        <v>0</v>
      </c>
    </row>
    <row r="217" spans="1:65" s="2" customFormat="1" ht="24.15" customHeight="1">
      <c r="A217" s="39"/>
      <c r="B217" s="40"/>
      <c r="C217" s="214" t="s">
        <v>328</v>
      </c>
      <c r="D217" s="214" t="s">
        <v>173</v>
      </c>
      <c r="E217" s="215" t="s">
        <v>1473</v>
      </c>
      <c r="F217" s="216" t="s">
        <v>1474</v>
      </c>
      <c r="G217" s="217" t="s">
        <v>391</v>
      </c>
      <c r="H217" s="218">
        <v>15.6</v>
      </c>
      <c r="I217" s="219"/>
      <c r="J217" s="220">
        <f>ROUND(I217*H217,2)</f>
        <v>0</v>
      </c>
      <c r="K217" s="216" t="s">
        <v>177</v>
      </c>
      <c r="L217" s="45"/>
      <c r="M217" s="221" t="s">
        <v>20</v>
      </c>
      <c r="N217" s="222" t="s">
        <v>47</v>
      </c>
      <c r="O217" s="85"/>
      <c r="P217" s="223">
        <f>O217*H217</f>
        <v>0</v>
      </c>
      <c r="Q217" s="223">
        <v>0.8853469</v>
      </c>
      <c r="R217" s="223">
        <f>Q217*H217</f>
        <v>13.811411640000001</v>
      </c>
      <c r="S217" s="223">
        <v>0</v>
      </c>
      <c r="T217" s="224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25" t="s">
        <v>178</v>
      </c>
      <c r="AT217" s="225" t="s">
        <v>173</v>
      </c>
      <c r="AU217" s="225" t="s">
        <v>84</v>
      </c>
      <c r="AY217" s="18" t="s">
        <v>171</v>
      </c>
      <c r="BE217" s="226">
        <f>IF(N217="základní",J217,0)</f>
        <v>0</v>
      </c>
      <c r="BF217" s="226">
        <f>IF(N217="snížená",J217,0)</f>
        <v>0</v>
      </c>
      <c r="BG217" s="226">
        <f>IF(N217="zákl. přenesená",J217,0)</f>
        <v>0</v>
      </c>
      <c r="BH217" s="226">
        <f>IF(N217="sníž. přenesená",J217,0)</f>
        <v>0</v>
      </c>
      <c r="BI217" s="226">
        <f>IF(N217="nulová",J217,0)</f>
        <v>0</v>
      </c>
      <c r="BJ217" s="18" t="s">
        <v>22</v>
      </c>
      <c r="BK217" s="226">
        <f>ROUND(I217*H217,2)</f>
        <v>0</v>
      </c>
      <c r="BL217" s="18" t="s">
        <v>178</v>
      </c>
      <c r="BM217" s="225" t="s">
        <v>1104</v>
      </c>
    </row>
    <row r="218" spans="1:47" s="2" customFormat="1" ht="12">
      <c r="A218" s="39"/>
      <c r="B218" s="40"/>
      <c r="C218" s="41"/>
      <c r="D218" s="227" t="s">
        <v>180</v>
      </c>
      <c r="E218" s="41"/>
      <c r="F218" s="228" t="s">
        <v>1475</v>
      </c>
      <c r="G218" s="41"/>
      <c r="H218" s="41"/>
      <c r="I218" s="229"/>
      <c r="J218" s="41"/>
      <c r="K218" s="41"/>
      <c r="L218" s="45"/>
      <c r="M218" s="230"/>
      <c r="N218" s="231"/>
      <c r="O218" s="85"/>
      <c r="P218" s="85"/>
      <c r="Q218" s="85"/>
      <c r="R218" s="85"/>
      <c r="S218" s="85"/>
      <c r="T218" s="86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T218" s="18" t="s">
        <v>180</v>
      </c>
      <c r="AU218" s="18" t="s">
        <v>84</v>
      </c>
    </row>
    <row r="219" spans="1:47" s="2" customFormat="1" ht="12">
      <c r="A219" s="39"/>
      <c r="B219" s="40"/>
      <c r="C219" s="41"/>
      <c r="D219" s="232" t="s">
        <v>182</v>
      </c>
      <c r="E219" s="41"/>
      <c r="F219" s="233" t="s">
        <v>1476</v>
      </c>
      <c r="G219" s="41"/>
      <c r="H219" s="41"/>
      <c r="I219" s="229"/>
      <c r="J219" s="41"/>
      <c r="K219" s="41"/>
      <c r="L219" s="45"/>
      <c r="M219" s="230"/>
      <c r="N219" s="231"/>
      <c r="O219" s="85"/>
      <c r="P219" s="85"/>
      <c r="Q219" s="85"/>
      <c r="R219" s="85"/>
      <c r="S219" s="85"/>
      <c r="T219" s="86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T219" s="18" t="s">
        <v>182</v>
      </c>
      <c r="AU219" s="18" t="s">
        <v>84</v>
      </c>
    </row>
    <row r="220" spans="1:47" s="2" customFormat="1" ht="12">
      <c r="A220" s="39"/>
      <c r="B220" s="40"/>
      <c r="C220" s="41"/>
      <c r="D220" s="227" t="s">
        <v>224</v>
      </c>
      <c r="E220" s="41"/>
      <c r="F220" s="255" t="s">
        <v>1477</v>
      </c>
      <c r="G220" s="41"/>
      <c r="H220" s="41"/>
      <c r="I220" s="229"/>
      <c r="J220" s="41"/>
      <c r="K220" s="41"/>
      <c r="L220" s="45"/>
      <c r="M220" s="230"/>
      <c r="N220" s="231"/>
      <c r="O220" s="85"/>
      <c r="P220" s="85"/>
      <c r="Q220" s="85"/>
      <c r="R220" s="85"/>
      <c r="S220" s="85"/>
      <c r="T220" s="86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T220" s="18" t="s">
        <v>224</v>
      </c>
      <c r="AU220" s="18" t="s">
        <v>84</v>
      </c>
    </row>
    <row r="221" spans="1:51" s="13" customFormat="1" ht="12">
      <c r="A221" s="13"/>
      <c r="B221" s="234"/>
      <c r="C221" s="235"/>
      <c r="D221" s="227" t="s">
        <v>184</v>
      </c>
      <c r="E221" s="236" t="s">
        <v>20</v>
      </c>
      <c r="F221" s="237" t="s">
        <v>1022</v>
      </c>
      <c r="G221" s="235"/>
      <c r="H221" s="236" t="s">
        <v>20</v>
      </c>
      <c r="I221" s="238"/>
      <c r="J221" s="235"/>
      <c r="K221" s="235"/>
      <c r="L221" s="239"/>
      <c r="M221" s="240"/>
      <c r="N221" s="241"/>
      <c r="O221" s="241"/>
      <c r="P221" s="241"/>
      <c r="Q221" s="241"/>
      <c r="R221" s="241"/>
      <c r="S221" s="241"/>
      <c r="T221" s="242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43" t="s">
        <v>184</v>
      </c>
      <c r="AU221" s="243" t="s">
        <v>84</v>
      </c>
      <c r="AV221" s="13" t="s">
        <v>22</v>
      </c>
      <c r="AW221" s="13" t="s">
        <v>37</v>
      </c>
      <c r="AX221" s="13" t="s">
        <v>76</v>
      </c>
      <c r="AY221" s="243" t="s">
        <v>171</v>
      </c>
    </row>
    <row r="222" spans="1:51" s="14" customFormat="1" ht="12">
      <c r="A222" s="14"/>
      <c r="B222" s="244"/>
      <c r="C222" s="245"/>
      <c r="D222" s="227" t="s">
        <v>184</v>
      </c>
      <c r="E222" s="246" t="s">
        <v>20</v>
      </c>
      <c r="F222" s="247" t="s">
        <v>1531</v>
      </c>
      <c r="G222" s="245"/>
      <c r="H222" s="248">
        <v>15.6</v>
      </c>
      <c r="I222" s="249"/>
      <c r="J222" s="245"/>
      <c r="K222" s="245"/>
      <c r="L222" s="250"/>
      <c r="M222" s="251"/>
      <c r="N222" s="252"/>
      <c r="O222" s="252"/>
      <c r="P222" s="252"/>
      <c r="Q222" s="252"/>
      <c r="R222" s="252"/>
      <c r="S222" s="252"/>
      <c r="T222" s="253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54" t="s">
        <v>184</v>
      </c>
      <c r="AU222" s="254" t="s">
        <v>84</v>
      </c>
      <c r="AV222" s="14" t="s">
        <v>84</v>
      </c>
      <c r="AW222" s="14" t="s">
        <v>37</v>
      </c>
      <c r="AX222" s="14" t="s">
        <v>76</v>
      </c>
      <c r="AY222" s="254" t="s">
        <v>171</v>
      </c>
    </row>
    <row r="223" spans="1:65" s="2" customFormat="1" ht="16.5" customHeight="1">
      <c r="A223" s="39"/>
      <c r="B223" s="40"/>
      <c r="C223" s="256" t="s">
        <v>336</v>
      </c>
      <c r="D223" s="256" t="s">
        <v>286</v>
      </c>
      <c r="E223" s="257" t="s">
        <v>1479</v>
      </c>
      <c r="F223" s="258" t="s">
        <v>1480</v>
      </c>
      <c r="G223" s="259" t="s">
        <v>391</v>
      </c>
      <c r="H223" s="260">
        <v>15.756</v>
      </c>
      <c r="I223" s="261"/>
      <c r="J223" s="262">
        <f>ROUND(I223*H223,2)</f>
        <v>0</v>
      </c>
      <c r="K223" s="258" t="s">
        <v>177</v>
      </c>
      <c r="L223" s="263"/>
      <c r="M223" s="264" t="s">
        <v>20</v>
      </c>
      <c r="N223" s="265" t="s">
        <v>47</v>
      </c>
      <c r="O223" s="85"/>
      <c r="P223" s="223">
        <f>O223*H223</f>
        <v>0</v>
      </c>
      <c r="Q223" s="223">
        <v>0.6</v>
      </c>
      <c r="R223" s="223">
        <f>Q223*H223</f>
        <v>9.4536</v>
      </c>
      <c r="S223" s="223">
        <v>0</v>
      </c>
      <c r="T223" s="224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25" t="s">
        <v>235</v>
      </c>
      <c r="AT223" s="225" t="s">
        <v>286</v>
      </c>
      <c r="AU223" s="225" t="s">
        <v>84</v>
      </c>
      <c r="AY223" s="18" t="s">
        <v>171</v>
      </c>
      <c r="BE223" s="226">
        <f>IF(N223="základní",J223,0)</f>
        <v>0</v>
      </c>
      <c r="BF223" s="226">
        <f>IF(N223="snížená",J223,0)</f>
        <v>0</v>
      </c>
      <c r="BG223" s="226">
        <f>IF(N223="zákl. přenesená",J223,0)</f>
        <v>0</v>
      </c>
      <c r="BH223" s="226">
        <f>IF(N223="sníž. přenesená",J223,0)</f>
        <v>0</v>
      </c>
      <c r="BI223" s="226">
        <f>IF(N223="nulová",J223,0)</f>
        <v>0</v>
      </c>
      <c r="BJ223" s="18" t="s">
        <v>22</v>
      </c>
      <c r="BK223" s="226">
        <f>ROUND(I223*H223,2)</f>
        <v>0</v>
      </c>
      <c r="BL223" s="18" t="s">
        <v>178</v>
      </c>
      <c r="BM223" s="225" t="s">
        <v>1111</v>
      </c>
    </row>
    <row r="224" spans="1:47" s="2" customFormat="1" ht="12">
      <c r="A224" s="39"/>
      <c r="B224" s="40"/>
      <c r="C224" s="41"/>
      <c r="D224" s="227" t="s">
        <v>180</v>
      </c>
      <c r="E224" s="41"/>
      <c r="F224" s="228" t="s">
        <v>1480</v>
      </c>
      <c r="G224" s="41"/>
      <c r="H224" s="41"/>
      <c r="I224" s="229"/>
      <c r="J224" s="41"/>
      <c r="K224" s="41"/>
      <c r="L224" s="45"/>
      <c r="M224" s="230"/>
      <c r="N224" s="231"/>
      <c r="O224" s="85"/>
      <c r="P224" s="85"/>
      <c r="Q224" s="85"/>
      <c r="R224" s="85"/>
      <c r="S224" s="85"/>
      <c r="T224" s="86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T224" s="18" t="s">
        <v>180</v>
      </c>
      <c r="AU224" s="18" t="s">
        <v>84</v>
      </c>
    </row>
    <row r="225" spans="1:51" s="14" customFormat="1" ht="12">
      <c r="A225" s="14"/>
      <c r="B225" s="244"/>
      <c r="C225" s="245"/>
      <c r="D225" s="227" t="s">
        <v>184</v>
      </c>
      <c r="E225" s="245"/>
      <c r="F225" s="247" t="s">
        <v>1532</v>
      </c>
      <c r="G225" s="245"/>
      <c r="H225" s="248">
        <v>15.756</v>
      </c>
      <c r="I225" s="249"/>
      <c r="J225" s="245"/>
      <c r="K225" s="245"/>
      <c r="L225" s="250"/>
      <c r="M225" s="251"/>
      <c r="N225" s="252"/>
      <c r="O225" s="252"/>
      <c r="P225" s="252"/>
      <c r="Q225" s="252"/>
      <c r="R225" s="252"/>
      <c r="S225" s="252"/>
      <c r="T225" s="253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54" t="s">
        <v>184</v>
      </c>
      <c r="AU225" s="254" t="s">
        <v>84</v>
      </c>
      <c r="AV225" s="14" t="s">
        <v>84</v>
      </c>
      <c r="AW225" s="14" t="s">
        <v>4</v>
      </c>
      <c r="AX225" s="14" t="s">
        <v>22</v>
      </c>
      <c r="AY225" s="254" t="s">
        <v>171</v>
      </c>
    </row>
    <row r="226" spans="1:65" s="2" customFormat="1" ht="24.15" customHeight="1">
      <c r="A226" s="39"/>
      <c r="B226" s="40"/>
      <c r="C226" s="214" t="s">
        <v>7</v>
      </c>
      <c r="D226" s="214" t="s">
        <v>173</v>
      </c>
      <c r="E226" s="215" t="s">
        <v>1113</v>
      </c>
      <c r="F226" s="216" t="s">
        <v>1114</v>
      </c>
      <c r="G226" s="217" t="s">
        <v>230</v>
      </c>
      <c r="H226" s="218">
        <v>5.664</v>
      </c>
      <c r="I226" s="219"/>
      <c r="J226" s="220">
        <f>ROUND(I226*H226,2)</f>
        <v>0</v>
      </c>
      <c r="K226" s="216" t="s">
        <v>177</v>
      </c>
      <c r="L226" s="45"/>
      <c r="M226" s="221" t="s">
        <v>20</v>
      </c>
      <c r="N226" s="222" t="s">
        <v>47</v>
      </c>
      <c r="O226" s="85"/>
      <c r="P226" s="223">
        <f>O226*H226</f>
        <v>0</v>
      </c>
      <c r="Q226" s="223">
        <v>2.5122535</v>
      </c>
      <c r="R226" s="223">
        <f>Q226*H226</f>
        <v>14.229403823999998</v>
      </c>
      <c r="S226" s="223">
        <v>0</v>
      </c>
      <c r="T226" s="224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25" t="s">
        <v>178</v>
      </c>
      <c r="AT226" s="225" t="s">
        <v>173</v>
      </c>
      <c r="AU226" s="225" t="s">
        <v>84</v>
      </c>
      <c r="AY226" s="18" t="s">
        <v>171</v>
      </c>
      <c r="BE226" s="226">
        <f>IF(N226="základní",J226,0)</f>
        <v>0</v>
      </c>
      <c r="BF226" s="226">
        <f>IF(N226="snížená",J226,0)</f>
        <v>0</v>
      </c>
      <c r="BG226" s="226">
        <f>IF(N226="zákl. přenesená",J226,0)</f>
        <v>0</v>
      </c>
      <c r="BH226" s="226">
        <f>IF(N226="sníž. přenesená",J226,0)</f>
        <v>0</v>
      </c>
      <c r="BI226" s="226">
        <f>IF(N226="nulová",J226,0)</f>
        <v>0</v>
      </c>
      <c r="BJ226" s="18" t="s">
        <v>22</v>
      </c>
      <c r="BK226" s="226">
        <f>ROUND(I226*H226,2)</f>
        <v>0</v>
      </c>
      <c r="BL226" s="18" t="s">
        <v>178</v>
      </c>
      <c r="BM226" s="225" t="s">
        <v>1115</v>
      </c>
    </row>
    <row r="227" spans="1:47" s="2" customFormat="1" ht="12">
      <c r="A227" s="39"/>
      <c r="B227" s="40"/>
      <c r="C227" s="41"/>
      <c r="D227" s="227" t="s">
        <v>180</v>
      </c>
      <c r="E227" s="41"/>
      <c r="F227" s="228" t="s">
        <v>1116</v>
      </c>
      <c r="G227" s="41"/>
      <c r="H227" s="41"/>
      <c r="I227" s="229"/>
      <c r="J227" s="41"/>
      <c r="K227" s="41"/>
      <c r="L227" s="45"/>
      <c r="M227" s="230"/>
      <c r="N227" s="231"/>
      <c r="O227" s="85"/>
      <c r="P227" s="85"/>
      <c r="Q227" s="85"/>
      <c r="R227" s="85"/>
      <c r="S227" s="85"/>
      <c r="T227" s="86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T227" s="18" t="s">
        <v>180</v>
      </c>
      <c r="AU227" s="18" t="s">
        <v>84</v>
      </c>
    </row>
    <row r="228" spans="1:47" s="2" customFormat="1" ht="12">
      <c r="A228" s="39"/>
      <c r="B228" s="40"/>
      <c r="C228" s="41"/>
      <c r="D228" s="232" t="s">
        <v>182</v>
      </c>
      <c r="E228" s="41"/>
      <c r="F228" s="233" t="s">
        <v>1117</v>
      </c>
      <c r="G228" s="41"/>
      <c r="H228" s="41"/>
      <c r="I228" s="229"/>
      <c r="J228" s="41"/>
      <c r="K228" s="41"/>
      <c r="L228" s="45"/>
      <c r="M228" s="230"/>
      <c r="N228" s="231"/>
      <c r="O228" s="85"/>
      <c r="P228" s="85"/>
      <c r="Q228" s="85"/>
      <c r="R228" s="85"/>
      <c r="S228" s="85"/>
      <c r="T228" s="86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T228" s="18" t="s">
        <v>182</v>
      </c>
      <c r="AU228" s="18" t="s">
        <v>84</v>
      </c>
    </row>
    <row r="229" spans="1:51" s="13" customFormat="1" ht="12">
      <c r="A229" s="13"/>
      <c r="B229" s="234"/>
      <c r="C229" s="235"/>
      <c r="D229" s="227" t="s">
        <v>184</v>
      </c>
      <c r="E229" s="236" t="s">
        <v>20</v>
      </c>
      <c r="F229" s="237" t="s">
        <v>1022</v>
      </c>
      <c r="G229" s="235"/>
      <c r="H229" s="236" t="s">
        <v>20</v>
      </c>
      <c r="I229" s="238"/>
      <c r="J229" s="235"/>
      <c r="K229" s="235"/>
      <c r="L229" s="239"/>
      <c r="M229" s="240"/>
      <c r="N229" s="241"/>
      <c r="O229" s="241"/>
      <c r="P229" s="241"/>
      <c r="Q229" s="241"/>
      <c r="R229" s="241"/>
      <c r="S229" s="241"/>
      <c r="T229" s="242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43" t="s">
        <v>184</v>
      </c>
      <c r="AU229" s="243" t="s">
        <v>84</v>
      </c>
      <c r="AV229" s="13" t="s">
        <v>22</v>
      </c>
      <c r="AW229" s="13" t="s">
        <v>37</v>
      </c>
      <c r="AX229" s="13" t="s">
        <v>76</v>
      </c>
      <c r="AY229" s="243" t="s">
        <v>171</v>
      </c>
    </row>
    <row r="230" spans="1:51" s="14" customFormat="1" ht="12">
      <c r="A230" s="14"/>
      <c r="B230" s="244"/>
      <c r="C230" s="245"/>
      <c r="D230" s="227" t="s">
        <v>184</v>
      </c>
      <c r="E230" s="246" t="s">
        <v>20</v>
      </c>
      <c r="F230" s="247" t="s">
        <v>1533</v>
      </c>
      <c r="G230" s="245"/>
      <c r="H230" s="248">
        <v>5.664</v>
      </c>
      <c r="I230" s="249"/>
      <c r="J230" s="245"/>
      <c r="K230" s="245"/>
      <c r="L230" s="250"/>
      <c r="M230" s="251"/>
      <c r="N230" s="252"/>
      <c r="O230" s="252"/>
      <c r="P230" s="252"/>
      <c r="Q230" s="252"/>
      <c r="R230" s="252"/>
      <c r="S230" s="252"/>
      <c r="T230" s="253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54" t="s">
        <v>184</v>
      </c>
      <c r="AU230" s="254" t="s">
        <v>84</v>
      </c>
      <c r="AV230" s="14" t="s">
        <v>84</v>
      </c>
      <c r="AW230" s="14" t="s">
        <v>37</v>
      </c>
      <c r="AX230" s="14" t="s">
        <v>76</v>
      </c>
      <c r="AY230" s="254" t="s">
        <v>171</v>
      </c>
    </row>
    <row r="231" spans="1:65" s="2" customFormat="1" ht="16.5" customHeight="1">
      <c r="A231" s="39"/>
      <c r="B231" s="40"/>
      <c r="C231" s="214" t="s">
        <v>350</v>
      </c>
      <c r="D231" s="214" t="s">
        <v>173</v>
      </c>
      <c r="E231" s="215" t="s">
        <v>1534</v>
      </c>
      <c r="F231" s="216" t="s">
        <v>1535</v>
      </c>
      <c r="G231" s="217" t="s">
        <v>410</v>
      </c>
      <c r="H231" s="218">
        <v>1</v>
      </c>
      <c r="I231" s="219"/>
      <c r="J231" s="220">
        <f>ROUND(I231*H231,2)</f>
        <v>0</v>
      </c>
      <c r="K231" s="216" t="s">
        <v>20</v>
      </c>
      <c r="L231" s="45"/>
      <c r="M231" s="221" t="s">
        <v>20</v>
      </c>
      <c r="N231" s="222" t="s">
        <v>47</v>
      </c>
      <c r="O231" s="85"/>
      <c r="P231" s="223">
        <f>O231*H231</f>
        <v>0</v>
      </c>
      <c r="Q231" s="223">
        <v>0</v>
      </c>
      <c r="R231" s="223">
        <f>Q231*H231</f>
        <v>0</v>
      </c>
      <c r="S231" s="223">
        <v>0</v>
      </c>
      <c r="T231" s="224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25" t="s">
        <v>178</v>
      </c>
      <c r="AT231" s="225" t="s">
        <v>173</v>
      </c>
      <c r="AU231" s="225" t="s">
        <v>84</v>
      </c>
      <c r="AY231" s="18" t="s">
        <v>171</v>
      </c>
      <c r="BE231" s="226">
        <f>IF(N231="základní",J231,0)</f>
        <v>0</v>
      </c>
      <c r="BF231" s="226">
        <f>IF(N231="snížená",J231,0)</f>
        <v>0</v>
      </c>
      <c r="BG231" s="226">
        <f>IF(N231="zákl. přenesená",J231,0)</f>
        <v>0</v>
      </c>
      <c r="BH231" s="226">
        <f>IF(N231="sníž. přenesená",J231,0)</f>
        <v>0</v>
      </c>
      <c r="BI231" s="226">
        <f>IF(N231="nulová",J231,0)</f>
        <v>0</v>
      </c>
      <c r="BJ231" s="18" t="s">
        <v>22</v>
      </c>
      <c r="BK231" s="226">
        <f>ROUND(I231*H231,2)</f>
        <v>0</v>
      </c>
      <c r="BL231" s="18" t="s">
        <v>178</v>
      </c>
      <c r="BM231" s="225" t="s">
        <v>1536</v>
      </c>
    </row>
    <row r="232" spans="1:47" s="2" customFormat="1" ht="12">
      <c r="A232" s="39"/>
      <c r="B232" s="40"/>
      <c r="C232" s="41"/>
      <c r="D232" s="227" t="s">
        <v>180</v>
      </c>
      <c r="E232" s="41"/>
      <c r="F232" s="228" t="s">
        <v>1535</v>
      </c>
      <c r="G232" s="41"/>
      <c r="H232" s="41"/>
      <c r="I232" s="229"/>
      <c r="J232" s="41"/>
      <c r="K232" s="41"/>
      <c r="L232" s="45"/>
      <c r="M232" s="230"/>
      <c r="N232" s="231"/>
      <c r="O232" s="85"/>
      <c r="P232" s="85"/>
      <c r="Q232" s="85"/>
      <c r="R232" s="85"/>
      <c r="S232" s="85"/>
      <c r="T232" s="86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T232" s="18" t="s">
        <v>180</v>
      </c>
      <c r="AU232" s="18" t="s">
        <v>84</v>
      </c>
    </row>
    <row r="233" spans="1:51" s="13" customFormat="1" ht="12">
      <c r="A233" s="13"/>
      <c r="B233" s="234"/>
      <c r="C233" s="235"/>
      <c r="D233" s="227" t="s">
        <v>184</v>
      </c>
      <c r="E233" s="236" t="s">
        <v>20</v>
      </c>
      <c r="F233" s="237" t="s">
        <v>1537</v>
      </c>
      <c r="G233" s="235"/>
      <c r="H233" s="236" t="s">
        <v>20</v>
      </c>
      <c r="I233" s="238"/>
      <c r="J233" s="235"/>
      <c r="K233" s="235"/>
      <c r="L233" s="239"/>
      <c r="M233" s="240"/>
      <c r="N233" s="241"/>
      <c r="O233" s="241"/>
      <c r="P233" s="241"/>
      <c r="Q233" s="241"/>
      <c r="R233" s="241"/>
      <c r="S233" s="241"/>
      <c r="T233" s="242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43" t="s">
        <v>184</v>
      </c>
      <c r="AU233" s="243" t="s">
        <v>84</v>
      </c>
      <c r="AV233" s="13" t="s">
        <v>22</v>
      </c>
      <c r="AW233" s="13" t="s">
        <v>37</v>
      </c>
      <c r="AX233" s="13" t="s">
        <v>76</v>
      </c>
      <c r="AY233" s="243" t="s">
        <v>171</v>
      </c>
    </row>
    <row r="234" spans="1:51" s="14" customFormat="1" ht="12">
      <c r="A234" s="14"/>
      <c r="B234" s="244"/>
      <c r="C234" s="245"/>
      <c r="D234" s="227" t="s">
        <v>184</v>
      </c>
      <c r="E234" s="246" t="s">
        <v>20</v>
      </c>
      <c r="F234" s="247" t="s">
        <v>1538</v>
      </c>
      <c r="G234" s="245"/>
      <c r="H234" s="248">
        <v>1</v>
      </c>
      <c r="I234" s="249"/>
      <c r="J234" s="245"/>
      <c r="K234" s="245"/>
      <c r="L234" s="250"/>
      <c r="M234" s="251"/>
      <c r="N234" s="252"/>
      <c r="O234" s="252"/>
      <c r="P234" s="252"/>
      <c r="Q234" s="252"/>
      <c r="R234" s="252"/>
      <c r="S234" s="252"/>
      <c r="T234" s="253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54" t="s">
        <v>184</v>
      </c>
      <c r="AU234" s="254" t="s">
        <v>84</v>
      </c>
      <c r="AV234" s="14" t="s">
        <v>84</v>
      </c>
      <c r="AW234" s="14" t="s">
        <v>37</v>
      </c>
      <c r="AX234" s="14" t="s">
        <v>76</v>
      </c>
      <c r="AY234" s="254" t="s">
        <v>171</v>
      </c>
    </row>
    <row r="235" spans="1:65" s="2" customFormat="1" ht="33" customHeight="1">
      <c r="A235" s="39"/>
      <c r="B235" s="40"/>
      <c r="C235" s="214" t="s">
        <v>357</v>
      </c>
      <c r="D235" s="214" t="s">
        <v>173</v>
      </c>
      <c r="E235" s="215" t="s">
        <v>1483</v>
      </c>
      <c r="F235" s="216" t="s">
        <v>1484</v>
      </c>
      <c r="G235" s="217" t="s">
        <v>391</v>
      </c>
      <c r="H235" s="218">
        <v>25</v>
      </c>
      <c r="I235" s="219"/>
      <c r="J235" s="220">
        <f>ROUND(I235*H235,2)</f>
        <v>0</v>
      </c>
      <c r="K235" s="216" t="s">
        <v>177</v>
      </c>
      <c r="L235" s="45"/>
      <c r="M235" s="221" t="s">
        <v>20</v>
      </c>
      <c r="N235" s="222" t="s">
        <v>47</v>
      </c>
      <c r="O235" s="85"/>
      <c r="P235" s="223">
        <f>O235*H235</f>
        <v>0</v>
      </c>
      <c r="Q235" s="223">
        <v>0</v>
      </c>
      <c r="R235" s="223">
        <f>Q235*H235</f>
        <v>0</v>
      </c>
      <c r="S235" s="223">
        <v>0.129</v>
      </c>
      <c r="T235" s="224">
        <f>S235*H235</f>
        <v>3.225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25" t="s">
        <v>178</v>
      </c>
      <c r="AT235" s="225" t="s">
        <v>173</v>
      </c>
      <c r="AU235" s="225" t="s">
        <v>84</v>
      </c>
      <c r="AY235" s="18" t="s">
        <v>171</v>
      </c>
      <c r="BE235" s="226">
        <f>IF(N235="základní",J235,0)</f>
        <v>0</v>
      </c>
      <c r="BF235" s="226">
        <f>IF(N235="snížená",J235,0)</f>
        <v>0</v>
      </c>
      <c r="BG235" s="226">
        <f>IF(N235="zákl. přenesená",J235,0)</f>
        <v>0</v>
      </c>
      <c r="BH235" s="226">
        <f>IF(N235="sníž. přenesená",J235,0)</f>
        <v>0</v>
      </c>
      <c r="BI235" s="226">
        <f>IF(N235="nulová",J235,0)</f>
        <v>0</v>
      </c>
      <c r="BJ235" s="18" t="s">
        <v>22</v>
      </c>
      <c r="BK235" s="226">
        <f>ROUND(I235*H235,2)</f>
        <v>0</v>
      </c>
      <c r="BL235" s="18" t="s">
        <v>178</v>
      </c>
      <c r="BM235" s="225" t="s">
        <v>1485</v>
      </c>
    </row>
    <row r="236" spans="1:47" s="2" customFormat="1" ht="12">
      <c r="A236" s="39"/>
      <c r="B236" s="40"/>
      <c r="C236" s="41"/>
      <c r="D236" s="227" t="s">
        <v>180</v>
      </c>
      <c r="E236" s="41"/>
      <c r="F236" s="228" t="s">
        <v>1486</v>
      </c>
      <c r="G236" s="41"/>
      <c r="H236" s="41"/>
      <c r="I236" s="229"/>
      <c r="J236" s="41"/>
      <c r="K236" s="41"/>
      <c r="L236" s="45"/>
      <c r="M236" s="230"/>
      <c r="N236" s="231"/>
      <c r="O236" s="85"/>
      <c r="P236" s="85"/>
      <c r="Q236" s="85"/>
      <c r="R236" s="85"/>
      <c r="S236" s="85"/>
      <c r="T236" s="86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T236" s="18" t="s">
        <v>180</v>
      </c>
      <c r="AU236" s="18" t="s">
        <v>84</v>
      </c>
    </row>
    <row r="237" spans="1:47" s="2" customFormat="1" ht="12">
      <c r="A237" s="39"/>
      <c r="B237" s="40"/>
      <c r="C237" s="41"/>
      <c r="D237" s="232" t="s">
        <v>182</v>
      </c>
      <c r="E237" s="41"/>
      <c r="F237" s="233" t="s">
        <v>1487</v>
      </c>
      <c r="G237" s="41"/>
      <c r="H237" s="41"/>
      <c r="I237" s="229"/>
      <c r="J237" s="41"/>
      <c r="K237" s="41"/>
      <c r="L237" s="45"/>
      <c r="M237" s="230"/>
      <c r="N237" s="231"/>
      <c r="O237" s="85"/>
      <c r="P237" s="85"/>
      <c r="Q237" s="85"/>
      <c r="R237" s="85"/>
      <c r="S237" s="85"/>
      <c r="T237" s="86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T237" s="18" t="s">
        <v>182</v>
      </c>
      <c r="AU237" s="18" t="s">
        <v>84</v>
      </c>
    </row>
    <row r="238" spans="1:51" s="13" customFormat="1" ht="12">
      <c r="A238" s="13"/>
      <c r="B238" s="234"/>
      <c r="C238" s="235"/>
      <c r="D238" s="227" t="s">
        <v>184</v>
      </c>
      <c r="E238" s="236" t="s">
        <v>20</v>
      </c>
      <c r="F238" s="237" t="s">
        <v>1022</v>
      </c>
      <c r="G238" s="235"/>
      <c r="H238" s="236" t="s">
        <v>20</v>
      </c>
      <c r="I238" s="238"/>
      <c r="J238" s="235"/>
      <c r="K238" s="235"/>
      <c r="L238" s="239"/>
      <c r="M238" s="240"/>
      <c r="N238" s="241"/>
      <c r="O238" s="241"/>
      <c r="P238" s="241"/>
      <c r="Q238" s="241"/>
      <c r="R238" s="241"/>
      <c r="S238" s="241"/>
      <c r="T238" s="242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43" t="s">
        <v>184</v>
      </c>
      <c r="AU238" s="243" t="s">
        <v>84</v>
      </c>
      <c r="AV238" s="13" t="s">
        <v>22</v>
      </c>
      <c r="AW238" s="13" t="s">
        <v>37</v>
      </c>
      <c r="AX238" s="13" t="s">
        <v>76</v>
      </c>
      <c r="AY238" s="243" t="s">
        <v>171</v>
      </c>
    </row>
    <row r="239" spans="1:51" s="14" customFormat="1" ht="12">
      <c r="A239" s="14"/>
      <c r="B239" s="244"/>
      <c r="C239" s="245"/>
      <c r="D239" s="227" t="s">
        <v>184</v>
      </c>
      <c r="E239" s="246" t="s">
        <v>20</v>
      </c>
      <c r="F239" s="247" t="s">
        <v>1539</v>
      </c>
      <c r="G239" s="245"/>
      <c r="H239" s="248">
        <v>25</v>
      </c>
      <c r="I239" s="249"/>
      <c r="J239" s="245"/>
      <c r="K239" s="245"/>
      <c r="L239" s="250"/>
      <c r="M239" s="251"/>
      <c r="N239" s="252"/>
      <c r="O239" s="252"/>
      <c r="P239" s="252"/>
      <c r="Q239" s="252"/>
      <c r="R239" s="252"/>
      <c r="S239" s="252"/>
      <c r="T239" s="253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54" t="s">
        <v>184</v>
      </c>
      <c r="AU239" s="254" t="s">
        <v>84</v>
      </c>
      <c r="AV239" s="14" t="s">
        <v>84</v>
      </c>
      <c r="AW239" s="14" t="s">
        <v>37</v>
      </c>
      <c r="AX239" s="14" t="s">
        <v>76</v>
      </c>
      <c r="AY239" s="254" t="s">
        <v>171</v>
      </c>
    </row>
    <row r="240" spans="1:65" s="2" customFormat="1" ht="21.75" customHeight="1">
      <c r="A240" s="39"/>
      <c r="B240" s="40"/>
      <c r="C240" s="214" t="s">
        <v>364</v>
      </c>
      <c r="D240" s="214" t="s">
        <v>173</v>
      </c>
      <c r="E240" s="215" t="s">
        <v>1489</v>
      </c>
      <c r="F240" s="216" t="s">
        <v>1490</v>
      </c>
      <c r="G240" s="217" t="s">
        <v>391</v>
      </c>
      <c r="H240" s="218">
        <v>4.86</v>
      </c>
      <c r="I240" s="219"/>
      <c r="J240" s="220">
        <f>ROUND(I240*H240,2)</f>
        <v>0</v>
      </c>
      <c r="K240" s="216" t="s">
        <v>177</v>
      </c>
      <c r="L240" s="45"/>
      <c r="M240" s="221" t="s">
        <v>20</v>
      </c>
      <c r="N240" s="222" t="s">
        <v>47</v>
      </c>
      <c r="O240" s="85"/>
      <c r="P240" s="223">
        <f>O240*H240</f>
        <v>0</v>
      </c>
      <c r="Q240" s="223">
        <v>0</v>
      </c>
      <c r="R240" s="223">
        <f>Q240*H240</f>
        <v>0</v>
      </c>
      <c r="S240" s="223">
        <v>2.055</v>
      </c>
      <c r="T240" s="224">
        <f>S240*H240</f>
        <v>9.987300000000001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225" t="s">
        <v>178</v>
      </c>
      <c r="AT240" s="225" t="s">
        <v>173</v>
      </c>
      <c r="AU240" s="225" t="s">
        <v>84</v>
      </c>
      <c r="AY240" s="18" t="s">
        <v>171</v>
      </c>
      <c r="BE240" s="226">
        <f>IF(N240="základní",J240,0)</f>
        <v>0</v>
      </c>
      <c r="BF240" s="226">
        <f>IF(N240="snížená",J240,0)</f>
        <v>0</v>
      </c>
      <c r="BG240" s="226">
        <f>IF(N240="zákl. přenesená",J240,0)</f>
        <v>0</v>
      </c>
      <c r="BH240" s="226">
        <f>IF(N240="sníž. přenesená",J240,0)</f>
        <v>0</v>
      </c>
      <c r="BI240" s="226">
        <f>IF(N240="nulová",J240,0)</f>
        <v>0</v>
      </c>
      <c r="BJ240" s="18" t="s">
        <v>22</v>
      </c>
      <c r="BK240" s="226">
        <f>ROUND(I240*H240,2)</f>
        <v>0</v>
      </c>
      <c r="BL240" s="18" t="s">
        <v>178</v>
      </c>
      <c r="BM240" s="225" t="s">
        <v>1121</v>
      </c>
    </row>
    <row r="241" spans="1:47" s="2" customFormat="1" ht="12">
      <c r="A241" s="39"/>
      <c r="B241" s="40"/>
      <c r="C241" s="41"/>
      <c r="D241" s="227" t="s">
        <v>180</v>
      </c>
      <c r="E241" s="41"/>
      <c r="F241" s="228" t="s">
        <v>1491</v>
      </c>
      <c r="G241" s="41"/>
      <c r="H241" s="41"/>
      <c r="I241" s="229"/>
      <c r="J241" s="41"/>
      <c r="K241" s="41"/>
      <c r="L241" s="45"/>
      <c r="M241" s="230"/>
      <c r="N241" s="231"/>
      <c r="O241" s="85"/>
      <c r="P241" s="85"/>
      <c r="Q241" s="85"/>
      <c r="R241" s="85"/>
      <c r="S241" s="85"/>
      <c r="T241" s="86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T241" s="18" t="s">
        <v>180</v>
      </c>
      <c r="AU241" s="18" t="s">
        <v>84</v>
      </c>
    </row>
    <row r="242" spans="1:47" s="2" customFormat="1" ht="12">
      <c r="A242" s="39"/>
      <c r="B242" s="40"/>
      <c r="C242" s="41"/>
      <c r="D242" s="232" t="s">
        <v>182</v>
      </c>
      <c r="E242" s="41"/>
      <c r="F242" s="233" t="s">
        <v>1492</v>
      </c>
      <c r="G242" s="41"/>
      <c r="H242" s="41"/>
      <c r="I242" s="229"/>
      <c r="J242" s="41"/>
      <c r="K242" s="41"/>
      <c r="L242" s="45"/>
      <c r="M242" s="230"/>
      <c r="N242" s="231"/>
      <c r="O242" s="85"/>
      <c r="P242" s="85"/>
      <c r="Q242" s="85"/>
      <c r="R242" s="85"/>
      <c r="S242" s="85"/>
      <c r="T242" s="86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T242" s="18" t="s">
        <v>182</v>
      </c>
      <c r="AU242" s="18" t="s">
        <v>84</v>
      </c>
    </row>
    <row r="243" spans="1:51" s="13" customFormat="1" ht="12">
      <c r="A243" s="13"/>
      <c r="B243" s="234"/>
      <c r="C243" s="235"/>
      <c r="D243" s="227" t="s">
        <v>184</v>
      </c>
      <c r="E243" s="236" t="s">
        <v>20</v>
      </c>
      <c r="F243" s="237" t="s">
        <v>1124</v>
      </c>
      <c r="G243" s="235"/>
      <c r="H243" s="236" t="s">
        <v>20</v>
      </c>
      <c r="I243" s="238"/>
      <c r="J243" s="235"/>
      <c r="K243" s="235"/>
      <c r="L243" s="239"/>
      <c r="M243" s="240"/>
      <c r="N243" s="241"/>
      <c r="O243" s="241"/>
      <c r="P243" s="241"/>
      <c r="Q243" s="241"/>
      <c r="R243" s="241"/>
      <c r="S243" s="241"/>
      <c r="T243" s="242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43" t="s">
        <v>184</v>
      </c>
      <c r="AU243" s="243" t="s">
        <v>84</v>
      </c>
      <c r="AV243" s="13" t="s">
        <v>22</v>
      </c>
      <c r="AW243" s="13" t="s">
        <v>37</v>
      </c>
      <c r="AX243" s="13" t="s">
        <v>76</v>
      </c>
      <c r="AY243" s="243" t="s">
        <v>171</v>
      </c>
    </row>
    <row r="244" spans="1:51" s="14" customFormat="1" ht="12">
      <c r="A244" s="14"/>
      <c r="B244" s="244"/>
      <c r="C244" s="245"/>
      <c r="D244" s="227" t="s">
        <v>184</v>
      </c>
      <c r="E244" s="246" t="s">
        <v>20</v>
      </c>
      <c r="F244" s="247" t="s">
        <v>1540</v>
      </c>
      <c r="G244" s="245"/>
      <c r="H244" s="248">
        <v>4.86</v>
      </c>
      <c r="I244" s="249"/>
      <c r="J244" s="245"/>
      <c r="K244" s="245"/>
      <c r="L244" s="250"/>
      <c r="M244" s="251"/>
      <c r="N244" s="252"/>
      <c r="O244" s="252"/>
      <c r="P244" s="252"/>
      <c r="Q244" s="252"/>
      <c r="R244" s="252"/>
      <c r="S244" s="252"/>
      <c r="T244" s="253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54" t="s">
        <v>184</v>
      </c>
      <c r="AU244" s="254" t="s">
        <v>84</v>
      </c>
      <c r="AV244" s="14" t="s">
        <v>84</v>
      </c>
      <c r="AW244" s="14" t="s">
        <v>37</v>
      </c>
      <c r="AX244" s="14" t="s">
        <v>76</v>
      </c>
      <c r="AY244" s="254" t="s">
        <v>171</v>
      </c>
    </row>
    <row r="245" spans="1:65" s="2" customFormat="1" ht="21.75" customHeight="1">
      <c r="A245" s="39"/>
      <c r="B245" s="40"/>
      <c r="C245" s="214" t="s">
        <v>374</v>
      </c>
      <c r="D245" s="214" t="s">
        <v>173</v>
      </c>
      <c r="E245" s="215" t="s">
        <v>1494</v>
      </c>
      <c r="F245" s="216" t="s">
        <v>1495</v>
      </c>
      <c r="G245" s="217" t="s">
        <v>230</v>
      </c>
      <c r="H245" s="218">
        <v>5.37</v>
      </c>
      <c r="I245" s="219"/>
      <c r="J245" s="220">
        <f>ROUND(I245*H245,2)</f>
        <v>0</v>
      </c>
      <c r="K245" s="216" t="s">
        <v>177</v>
      </c>
      <c r="L245" s="45"/>
      <c r="M245" s="221" t="s">
        <v>20</v>
      </c>
      <c r="N245" s="222" t="s">
        <v>47</v>
      </c>
      <c r="O245" s="85"/>
      <c r="P245" s="223">
        <f>O245*H245</f>
        <v>0</v>
      </c>
      <c r="Q245" s="223">
        <v>0</v>
      </c>
      <c r="R245" s="223">
        <f>Q245*H245</f>
        <v>0</v>
      </c>
      <c r="S245" s="223">
        <v>2.4</v>
      </c>
      <c r="T245" s="224">
        <f>S245*H245</f>
        <v>12.888</v>
      </c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R245" s="225" t="s">
        <v>178</v>
      </c>
      <c r="AT245" s="225" t="s">
        <v>173</v>
      </c>
      <c r="AU245" s="225" t="s">
        <v>84</v>
      </c>
      <c r="AY245" s="18" t="s">
        <v>171</v>
      </c>
      <c r="BE245" s="226">
        <f>IF(N245="základní",J245,0)</f>
        <v>0</v>
      </c>
      <c r="BF245" s="226">
        <f>IF(N245="snížená",J245,0)</f>
        <v>0</v>
      </c>
      <c r="BG245" s="226">
        <f>IF(N245="zákl. přenesená",J245,0)</f>
        <v>0</v>
      </c>
      <c r="BH245" s="226">
        <f>IF(N245="sníž. přenesená",J245,0)</f>
        <v>0</v>
      </c>
      <c r="BI245" s="226">
        <f>IF(N245="nulová",J245,0)</f>
        <v>0</v>
      </c>
      <c r="BJ245" s="18" t="s">
        <v>22</v>
      </c>
      <c r="BK245" s="226">
        <f>ROUND(I245*H245,2)</f>
        <v>0</v>
      </c>
      <c r="BL245" s="18" t="s">
        <v>178</v>
      </c>
      <c r="BM245" s="225" t="s">
        <v>1128</v>
      </c>
    </row>
    <row r="246" spans="1:47" s="2" customFormat="1" ht="12">
      <c r="A246" s="39"/>
      <c r="B246" s="40"/>
      <c r="C246" s="41"/>
      <c r="D246" s="227" t="s">
        <v>180</v>
      </c>
      <c r="E246" s="41"/>
      <c r="F246" s="228" t="s">
        <v>1496</v>
      </c>
      <c r="G246" s="41"/>
      <c r="H246" s="41"/>
      <c r="I246" s="229"/>
      <c r="J246" s="41"/>
      <c r="K246" s="41"/>
      <c r="L246" s="45"/>
      <c r="M246" s="230"/>
      <c r="N246" s="231"/>
      <c r="O246" s="85"/>
      <c r="P246" s="85"/>
      <c r="Q246" s="85"/>
      <c r="R246" s="85"/>
      <c r="S246" s="85"/>
      <c r="T246" s="86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T246" s="18" t="s">
        <v>180</v>
      </c>
      <c r="AU246" s="18" t="s">
        <v>84</v>
      </c>
    </row>
    <row r="247" spans="1:47" s="2" customFormat="1" ht="12">
      <c r="A247" s="39"/>
      <c r="B247" s="40"/>
      <c r="C247" s="41"/>
      <c r="D247" s="232" t="s">
        <v>182</v>
      </c>
      <c r="E247" s="41"/>
      <c r="F247" s="233" t="s">
        <v>1497</v>
      </c>
      <c r="G247" s="41"/>
      <c r="H247" s="41"/>
      <c r="I247" s="229"/>
      <c r="J247" s="41"/>
      <c r="K247" s="41"/>
      <c r="L247" s="45"/>
      <c r="M247" s="230"/>
      <c r="N247" s="231"/>
      <c r="O247" s="85"/>
      <c r="P247" s="85"/>
      <c r="Q247" s="85"/>
      <c r="R247" s="85"/>
      <c r="S247" s="85"/>
      <c r="T247" s="86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T247" s="18" t="s">
        <v>182</v>
      </c>
      <c r="AU247" s="18" t="s">
        <v>84</v>
      </c>
    </row>
    <row r="248" spans="1:51" s="13" customFormat="1" ht="12">
      <c r="A248" s="13"/>
      <c r="B248" s="234"/>
      <c r="C248" s="235"/>
      <c r="D248" s="227" t="s">
        <v>184</v>
      </c>
      <c r="E248" s="236" t="s">
        <v>20</v>
      </c>
      <c r="F248" s="237" t="s">
        <v>1124</v>
      </c>
      <c r="G248" s="235"/>
      <c r="H248" s="236" t="s">
        <v>20</v>
      </c>
      <c r="I248" s="238"/>
      <c r="J248" s="235"/>
      <c r="K248" s="235"/>
      <c r="L248" s="239"/>
      <c r="M248" s="240"/>
      <c r="N248" s="241"/>
      <c r="O248" s="241"/>
      <c r="P248" s="241"/>
      <c r="Q248" s="241"/>
      <c r="R248" s="241"/>
      <c r="S248" s="241"/>
      <c r="T248" s="242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43" t="s">
        <v>184</v>
      </c>
      <c r="AU248" s="243" t="s">
        <v>84</v>
      </c>
      <c r="AV248" s="13" t="s">
        <v>22</v>
      </c>
      <c r="AW248" s="13" t="s">
        <v>37</v>
      </c>
      <c r="AX248" s="13" t="s">
        <v>76</v>
      </c>
      <c r="AY248" s="243" t="s">
        <v>171</v>
      </c>
    </row>
    <row r="249" spans="1:51" s="14" customFormat="1" ht="12">
      <c r="A249" s="14"/>
      <c r="B249" s="244"/>
      <c r="C249" s="245"/>
      <c r="D249" s="227" t="s">
        <v>184</v>
      </c>
      <c r="E249" s="246" t="s">
        <v>20</v>
      </c>
      <c r="F249" s="247" t="s">
        <v>1541</v>
      </c>
      <c r="G249" s="245"/>
      <c r="H249" s="248">
        <v>5.37</v>
      </c>
      <c r="I249" s="249"/>
      <c r="J249" s="245"/>
      <c r="K249" s="245"/>
      <c r="L249" s="250"/>
      <c r="M249" s="251"/>
      <c r="N249" s="252"/>
      <c r="O249" s="252"/>
      <c r="P249" s="252"/>
      <c r="Q249" s="252"/>
      <c r="R249" s="252"/>
      <c r="S249" s="252"/>
      <c r="T249" s="253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54" t="s">
        <v>184</v>
      </c>
      <c r="AU249" s="254" t="s">
        <v>84</v>
      </c>
      <c r="AV249" s="14" t="s">
        <v>84</v>
      </c>
      <c r="AW249" s="14" t="s">
        <v>37</v>
      </c>
      <c r="AX249" s="14" t="s">
        <v>76</v>
      </c>
      <c r="AY249" s="254" t="s">
        <v>171</v>
      </c>
    </row>
    <row r="250" spans="1:63" s="12" customFormat="1" ht="22.8" customHeight="1">
      <c r="A250" s="12"/>
      <c r="B250" s="198"/>
      <c r="C250" s="199"/>
      <c r="D250" s="200" t="s">
        <v>75</v>
      </c>
      <c r="E250" s="212" t="s">
        <v>624</v>
      </c>
      <c r="F250" s="212" t="s">
        <v>625</v>
      </c>
      <c r="G250" s="199"/>
      <c r="H250" s="199"/>
      <c r="I250" s="202"/>
      <c r="J250" s="213">
        <f>BK250</f>
        <v>0</v>
      </c>
      <c r="K250" s="199"/>
      <c r="L250" s="204"/>
      <c r="M250" s="205"/>
      <c r="N250" s="206"/>
      <c r="O250" s="206"/>
      <c r="P250" s="207">
        <f>SUM(P251:P266)</f>
        <v>0</v>
      </c>
      <c r="Q250" s="206"/>
      <c r="R250" s="207">
        <f>SUM(R251:R266)</f>
        <v>0</v>
      </c>
      <c r="S250" s="206"/>
      <c r="T250" s="208">
        <f>SUM(T251:T266)</f>
        <v>0</v>
      </c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R250" s="209" t="s">
        <v>22</v>
      </c>
      <c r="AT250" s="210" t="s">
        <v>75</v>
      </c>
      <c r="AU250" s="210" t="s">
        <v>22</v>
      </c>
      <c r="AY250" s="209" t="s">
        <v>171</v>
      </c>
      <c r="BK250" s="211">
        <f>SUM(BK251:BK266)</f>
        <v>0</v>
      </c>
    </row>
    <row r="251" spans="1:65" s="2" customFormat="1" ht="37.8" customHeight="1">
      <c r="A251" s="39"/>
      <c r="B251" s="40"/>
      <c r="C251" s="214" t="s">
        <v>380</v>
      </c>
      <c r="D251" s="214" t="s">
        <v>173</v>
      </c>
      <c r="E251" s="215" t="s">
        <v>727</v>
      </c>
      <c r="F251" s="216" t="s">
        <v>728</v>
      </c>
      <c r="G251" s="217" t="s">
        <v>244</v>
      </c>
      <c r="H251" s="218">
        <v>17.798</v>
      </c>
      <c r="I251" s="219"/>
      <c r="J251" s="220">
        <f>ROUND(I251*H251,2)</f>
        <v>0</v>
      </c>
      <c r="K251" s="216" t="s">
        <v>20</v>
      </c>
      <c r="L251" s="45"/>
      <c r="M251" s="221" t="s">
        <v>20</v>
      </c>
      <c r="N251" s="222" t="s">
        <v>47</v>
      </c>
      <c r="O251" s="85"/>
      <c r="P251" s="223">
        <f>O251*H251</f>
        <v>0</v>
      </c>
      <c r="Q251" s="223">
        <v>0</v>
      </c>
      <c r="R251" s="223">
        <f>Q251*H251</f>
        <v>0</v>
      </c>
      <c r="S251" s="223">
        <v>0</v>
      </c>
      <c r="T251" s="224">
        <f>S251*H251</f>
        <v>0</v>
      </c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R251" s="225" t="s">
        <v>178</v>
      </c>
      <c r="AT251" s="225" t="s">
        <v>173</v>
      </c>
      <c r="AU251" s="225" t="s">
        <v>84</v>
      </c>
      <c r="AY251" s="18" t="s">
        <v>171</v>
      </c>
      <c r="BE251" s="226">
        <f>IF(N251="základní",J251,0)</f>
        <v>0</v>
      </c>
      <c r="BF251" s="226">
        <f>IF(N251="snížená",J251,0)</f>
        <v>0</v>
      </c>
      <c r="BG251" s="226">
        <f>IF(N251="zákl. přenesená",J251,0)</f>
        <v>0</v>
      </c>
      <c r="BH251" s="226">
        <f>IF(N251="sníž. přenesená",J251,0)</f>
        <v>0</v>
      </c>
      <c r="BI251" s="226">
        <f>IF(N251="nulová",J251,0)</f>
        <v>0</v>
      </c>
      <c r="BJ251" s="18" t="s">
        <v>22</v>
      </c>
      <c r="BK251" s="226">
        <f>ROUND(I251*H251,2)</f>
        <v>0</v>
      </c>
      <c r="BL251" s="18" t="s">
        <v>178</v>
      </c>
      <c r="BM251" s="225" t="s">
        <v>1542</v>
      </c>
    </row>
    <row r="252" spans="1:47" s="2" customFormat="1" ht="12">
      <c r="A252" s="39"/>
      <c r="B252" s="40"/>
      <c r="C252" s="41"/>
      <c r="D252" s="227" t="s">
        <v>180</v>
      </c>
      <c r="E252" s="41"/>
      <c r="F252" s="228" t="s">
        <v>730</v>
      </c>
      <c r="G252" s="41"/>
      <c r="H252" s="41"/>
      <c r="I252" s="229"/>
      <c r="J252" s="41"/>
      <c r="K252" s="41"/>
      <c r="L252" s="45"/>
      <c r="M252" s="230"/>
      <c r="N252" s="231"/>
      <c r="O252" s="85"/>
      <c r="P252" s="85"/>
      <c r="Q252" s="85"/>
      <c r="R252" s="85"/>
      <c r="S252" s="85"/>
      <c r="T252" s="86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T252" s="18" t="s">
        <v>180</v>
      </c>
      <c r="AU252" s="18" t="s">
        <v>84</v>
      </c>
    </row>
    <row r="253" spans="1:51" s="14" customFormat="1" ht="12">
      <c r="A253" s="14"/>
      <c r="B253" s="244"/>
      <c r="C253" s="245"/>
      <c r="D253" s="227" t="s">
        <v>184</v>
      </c>
      <c r="E253" s="246" t="s">
        <v>20</v>
      </c>
      <c r="F253" s="247" t="s">
        <v>1543</v>
      </c>
      <c r="G253" s="245"/>
      <c r="H253" s="248">
        <v>3.225</v>
      </c>
      <c r="I253" s="249"/>
      <c r="J253" s="245"/>
      <c r="K253" s="245"/>
      <c r="L253" s="250"/>
      <c r="M253" s="251"/>
      <c r="N253" s="252"/>
      <c r="O253" s="252"/>
      <c r="P253" s="252"/>
      <c r="Q253" s="252"/>
      <c r="R253" s="252"/>
      <c r="S253" s="252"/>
      <c r="T253" s="253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54" t="s">
        <v>184</v>
      </c>
      <c r="AU253" s="254" t="s">
        <v>84</v>
      </c>
      <c r="AV253" s="14" t="s">
        <v>84</v>
      </c>
      <c r="AW253" s="14" t="s">
        <v>37</v>
      </c>
      <c r="AX253" s="14" t="s">
        <v>76</v>
      </c>
      <c r="AY253" s="254" t="s">
        <v>171</v>
      </c>
    </row>
    <row r="254" spans="1:51" s="14" customFormat="1" ht="12">
      <c r="A254" s="14"/>
      <c r="B254" s="244"/>
      <c r="C254" s="245"/>
      <c r="D254" s="227" t="s">
        <v>184</v>
      </c>
      <c r="E254" s="246" t="s">
        <v>20</v>
      </c>
      <c r="F254" s="247" t="s">
        <v>1544</v>
      </c>
      <c r="G254" s="245"/>
      <c r="H254" s="248">
        <v>14.573</v>
      </c>
      <c r="I254" s="249"/>
      <c r="J254" s="245"/>
      <c r="K254" s="245"/>
      <c r="L254" s="250"/>
      <c r="M254" s="251"/>
      <c r="N254" s="252"/>
      <c r="O254" s="252"/>
      <c r="P254" s="252"/>
      <c r="Q254" s="252"/>
      <c r="R254" s="252"/>
      <c r="S254" s="252"/>
      <c r="T254" s="253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54" t="s">
        <v>184</v>
      </c>
      <c r="AU254" s="254" t="s">
        <v>84</v>
      </c>
      <c r="AV254" s="14" t="s">
        <v>84</v>
      </c>
      <c r="AW254" s="14" t="s">
        <v>37</v>
      </c>
      <c r="AX254" s="14" t="s">
        <v>76</v>
      </c>
      <c r="AY254" s="254" t="s">
        <v>171</v>
      </c>
    </row>
    <row r="255" spans="1:65" s="2" customFormat="1" ht="37.8" customHeight="1">
      <c r="A255" s="39"/>
      <c r="B255" s="40"/>
      <c r="C255" s="214" t="s">
        <v>388</v>
      </c>
      <c r="D255" s="214" t="s">
        <v>173</v>
      </c>
      <c r="E255" s="215" t="s">
        <v>1133</v>
      </c>
      <c r="F255" s="216" t="s">
        <v>1134</v>
      </c>
      <c r="G255" s="217" t="s">
        <v>244</v>
      </c>
      <c r="H255" s="218">
        <v>22.875</v>
      </c>
      <c r="I255" s="219"/>
      <c r="J255" s="220">
        <f>ROUND(I255*H255,2)</f>
        <v>0</v>
      </c>
      <c r="K255" s="216" t="s">
        <v>20</v>
      </c>
      <c r="L255" s="45"/>
      <c r="M255" s="221" t="s">
        <v>20</v>
      </c>
      <c r="N255" s="222" t="s">
        <v>47</v>
      </c>
      <c r="O255" s="85"/>
      <c r="P255" s="223">
        <f>O255*H255</f>
        <v>0</v>
      </c>
      <c r="Q255" s="223">
        <v>0</v>
      </c>
      <c r="R255" s="223">
        <f>Q255*H255</f>
        <v>0</v>
      </c>
      <c r="S255" s="223">
        <v>0</v>
      </c>
      <c r="T255" s="224">
        <f>S255*H255</f>
        <v>0</v>
      </c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R255" s="225" t="s">
        <v>178</v>
      </c>
      <c r="AT255" s="225" t="s">
        <v>173</v>
      </c>
      <c r="AU255" s="225" t="s">
        <v>84</v>
      </c>
      <c r="AY255" s="18" t="s">
        <v>171</v>
      </c>
      <c r="BE255" s="226">
        <f>IF(N255="základní",J255,0)</f>
        <v>0</v>
      </c>
      <c r="BF255" s="226">
        <f>IF(N255="snížená",J255,0)</f>
        <v>0</v>
      </c>
      <c r="BG255" s="226">
        <f>IF(N255="zákl. přenesená",J255,0)</f>
        <v>0</v>
      </c>
      <c r="BH255" s="226">
        <f>IF(N255="sníž. přenesená",J255,0)</f>
        <v>0</v>
      </c>
      <c r="BI255" s="226">
        <f>IF(N255="nulová",J255,0)</f>
        <v>0</v>
      </c>
      <c r="BJ255" s="18" t="s">
        <v>22</v>
      </c>
      <c r="BK255" s="226">
        <f>ROUND(I255*H255,2)</f>
        <v>0</v>
      </c>
      <c r="BL255" s="18" t="s">
        <v>178</v>
      </c>
      <c r="BM255" s="225" t="s">
        <v>1135</v>
      </c>
    </row>
    <row r="256" spans="1:47" s="2" customFormat="1" ht="12">
      <c r="A256" s="39"/>
      <c r="B256" s="40"/>
      <c r="C256" s="41"/>
      <c r="D256" s="227" t="s">
        <v>180</v>
      </c>
      <c r="E256" s="41"/>
      <c r="F256" s="228" t="s">
        <v>1136</v>
      </c>
      <c r="G256" s="41"/>
      <c r="H256" s="41"/>
      <c r="I256" s="229"/>
      <c r="J256" s="41"/>
      <c r="K256" s="41"/>
      <c r="L256" s="45"/>
      <c r="M256" s="230"/>
      <c r="N256" s="231"/>
      <c r="O256" s="85"/>
      <c r="P256" s="85"/>
      <c r="Q256" s="85"/>
      <c r="R256" s="85"/>
      <c r="S256" s="85"/>
      <c r="T256" s="86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T256" s="18" t="s">
        <v>180</v>
      </c>
      <c r="AU256" s="18" t="s">
        <v>84</v>
      </c>
    </row>
    <row r="257" spans="1:51" s="14" customFormat="1" ht="12">
      <c r="A257" s="14"/>
      <c r="B257" s="244"/>
      <c r="C257" s="245"/>
      <c r="D257" s="227" t="s">
        <v>184</v>
      </c>
      <c r="E257" s="246" t="s">
        <v>20</v>
      </c>
      <c r="F257" s="247" t="s">
        <v>1545</v>
      </c>
      <c r="G257" s="245"/>
      <c r="H257" s="248">
        <v>22.875</v>
      </c>
      <c r="I257" s="249"/>
      <c r="J257" s="245"/>
      <c r="K257" s="245"/>
      <c r="L257" s="250"/>
      <c r="M257" s="251"/>
      <c r="N257" s="252"/>
      <c r="O257" s="252"/>
      <c r="P257" s="252"/>
      <c r="Q257" s="252"/>
      <c r="R257" s="252"/>
      <c r="S257" s="252"/>
      <c r="T257" s="253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54" t="s">
        <v>184</v>
      </c>
      <c r="AU257" s="254" t="s">
        <v>84</v>
      </c>
      <c r="AV257" s="14" t="s">
        <v>84</v>
      </c>
      <c r="AW257" s="14" t="s">
        <v>37</v>
      </c>
      <c r="AX257" s="14" t="s">
        <v>76</v>
      </c>
      <c r="AY257" s="254" t="s">
        <v>171</v>
      </c>
    </row>
    <row r="258" spans="1:65" s="2" customFormat="1" ht="37.8" customHeight="1">
      <c r="A258" s="39"/>
      <c r="B258" s="40"/>
      <c r="C258" s="214" t="s">
        <v>401</v>
      </c>
      <c r="D258" s="214" t="s">
        <v>173</v>
      </c>
      <c r="E258" s="215" t="s">
        <v>1138</v>
      </c>
      <c r="F258" s="216" t="s">
        <v>1139</v>
      </c>
      <c r="G258" s="217" t="s">
        <v>244</v>
      </c>
      <c r="H258" s="218">
        <v>22.875</v>
      </c>
      <c r="I258" s="219"/>
      <c r="J258" s="220">
        <f>ROUND(I258*H258,2)</f>
        <v>0</v>
      </c>
      <c r="K258" s="216" t="s">
        <v>177</v>
      </c>
      <c r="L258" s="45"/>
      <c r="M258" s="221" t="s">
        <v>20</v>
      </c>
      <c r="N258" s="222" t="s">
        <v>47</v>
      </c>
      <c r="O258" s="85"/>
      <c r="P258" s="223">
        <f>O258*H258</f>
        <v>0</v>
      </c>
      <c r="Q258" s="223">
        <v>0</v>
      </c>
      <c r="R258" s="223">
        <f>Q258*H258</f>
        <v>0</v>
      </c>
      <c r="S258" s="223">
        <v>0</v>
      </c>
      <c r="T258" s="224">
        <f>S258*H258</f>
        <v>0</v>
      </c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R258" s="225" t="s">
        <v>178</v>
      </c>
      <c r="AT258" s="225" t="s">
        <v>173</v>
      </c>
      <c r="AU258" s="225" t="s">
        <v>84</v>
      </c>
      <c r="AY258" s="18" t="s">
        <v>171</v>
      </c>
      <c r="BE258" s="226">
        <f>IF(N258="základní",J258,0)</f>
        <v>0</v>
      </c>
      <c r="BF258" s="226">
        <f>IF(N258="snížená",J258,0)</f>
        <v>0</v>
      </c>
      <c r="BG258" s="226">
        <f>IF(N258="zákl. přenesená",J258,0)</f>
        <v>0</v>
      </c>
      <c r="BH258" s="226">
        <f>IF(N258="sníž. přenesená",J258,0)</f>
        <v>0</v>
      </c>
      <c r="BI258" s="226">
        <f>IF(N258="nulová",J258,0)</f>
        <v>0</v>
      </c>
      <c r="BJ258" s="18" t="s">
        <v>22</v>
      </c>
      <c r="BK258" s="226">
        <f>ROUND(I258*H258,2)</f>
        <v>0</v>
      </c>
      <c r="BL258" s="18" t="s">
        <v>178</v>
      </c>
      <c r="BM258" s="225" t="s">
        <v>1140</v>
      </c>
    </row>
    <row r="259" spans="1:47" s="2" customFormat="1" ht="12">
      <c r="A259" s="39"/>
      <c r="B259" s="40"/>
      <c r="C259" s="41"/>
      <c r="D259" s="227" t="s">
        <v>180</v>
      </c>
      <c r="E259" s="41"/>
      <c r="F259" s="228" t="s">
        <v>1141</v>
      </c>
      <c r="G259" s="41"/>
      <c r="H259" s="41"/>
      <c r="I259" s="229"/>
      <c r="J259" s="41"/>
      <c r="K259" s="41"/>
      <c r="L259" s="45"/>
      <c r="M259" s="230"/>
      <c r="N259" s="231"/>
      <c r="O259" s="85"/>
      <c r="P259" s="85"/>
      <c r="Q259" s="85"/>
      <c r="R259" s="85"/>
      <c r="S259" s="85"/>
      <c r="T259" s="86"/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T259" s="18" t="s">
        <v>180</v>
      </c>
      <c r="AU259" s="18" t="s">
        <v>84</v>
      </c>
    </row>
    <row r="260" spans="1:47" s="2" customFormat="1" ht="12">
      <c r="A260" s="39"/>
      <c r="B260" s="40"/>
      <c r="C260" s="41"/>
      <c r="D260" s="232" t="s">
        <v>182</v>
      </c>
      <c r="E260" s="41"/>
      <c r="F260" s="233" t="s">
        <v>1142</v>
      </c>
      <c r="G260" s="41"/>
      <c r="H260" s="41"/>
      <c r="I260" s="229"/>
      <c r="J260" s="41"/>
      <c r="K260" s="41"/>
      <c r="L260" s="45"/>
      <c r="M260" s="230"/>
      <c r="N260" s="231"/>
      <c r="O260" s="85"/>
      <c r="P260" s="85"/>
      <c r="Q260" s="85"/>
      <c r="R260" s="85"/>
      <c r="S260" s="85"/>
      <c r="T260" s="86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T260" s="18" t="s">
        <v>182</v>
      </c>
      <c r="AU260" s="18" t="s">
        <v>84</v>
      </c>
    </row>
    <row r="261" spans="1:51" s="14" customFormat="1" ht="12">
      <c r="A261" s="14"/>
      <c r="B261" s="244"/>
      <c r="C261" s="245"/>
      <c r="D261" s="227" t="s">
        <v>184</v>
      </c>
      <c r="E261" s="246" t="s">
        <v>20</v>
      </c>
      <c r="F261" s="247" t="s">
        <v>1545</v>
      </c>
      <c r="G261" s="245"/>
      <c r="H261" s="248">
        <v>22.875</v>
      </c>
      <c r="I261" s="249"/>
      <c r="J261" s="245"/>
      <c r="K261" s="245"/>
      <c r="L261" s="250"/>
      <c r="M261" s="251"/>
      <c r="N261" s="252"/>
      <c r="O261" s="252"/>
      <c r="P261" s="252"/>
      <c r="Q261" s="252"/>
      <c r="R261" s="252"/>
      <c r="S261" s="252"/>
      <c r="T261" s="253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54" t="s">
        <v>184</v>
      </c>
      <c r="AU261" s="254" t="s">
        <v>84</v>
      </c>
      <c r="AV261" s="14" t="s">
        <v>84</v>
      </c>
      <c r="AW261" s="14" t="s">
        <v>37</v>
      </c>
      <c r="AX261" s="14" t="s">
        <v>76</v>
      </c>
      <c r="AY261" s="254" t="s">
        <v>171</v>
      </c>
    </row>
    <row r="262" spans="1:65" s="2" customFormat="1" ht="44.25" customHeight="1">
      <c r="A262" s="39"/>
      <c r="B262" s="40"/>
      <c r="C262" s="214" t="s">
        <v>407</v>
      </c>
      <c r="D262" s="214" t="s">
        <v>173</v>
      </c>
      <c r="E262" s="215" t="s">
        <v>733</v>
      </c>
      <c r="F262" s="216" t="s">
        <v>734</v>
      </c>
      <c r="G262" s="217" t="s">
        <v>244</v>
      </c>
      <c r="H262" s="218">
        <v>17.798</v>
      </c>
      <c r="I262" s="219"/>
      <c r="J262" s="220">
        <f>ROUND(I262*H262,2)</f>
        <v>0</v>
      </c>
      <c r="K262" s="216" t="s">
        <v>177</v>
      </c>
      <c r="L262" s="45"/>
      <c r="M262" s="221" t="s">
        <v>20</v>
      </c>
      <c r="N262" s="222" t="s">
        <v>47</v>
      </c>
      <c r="O262" s="85"/>
      <c r="P262" s="223">
        <f>O262*H262</f>
        <v>0</v>
      </c>
      <c r="Q262" s="223">
        <v>0</v>
      </c>
      <c r="R262" s="223">
        <f>Q262*H262</f>
        <v>0</v>
      </c>
      <c r="S262" s="223">
        <v>0</v>
      </c>
      <c r="T262" s="224">
        <f>S262*H262</f>
        <v>0</v>
      </c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R262" s="225" t="s">
        <v>178</v>
      </c>
      <c r="AT262" s="225" t="s">
        <v>173</v>
      </c>
      <c r="AU262" s="225" t="s">
        <v>84</v>
      </c>
      <c r="AY262" s="18" t="s">
        <v>171</v>
      </c>
      <c r="BE262" s="226">
        <f>IF(N262="základní",J262,0)</f>
        <v>0</v>
      </c>
      <c r="BF262" s="226">
        <f>IF(N262="snížená",J262,0)</f>
        <v>0</v>
      </c>
      <c r="BG262" s="226">
        <f>IF(N262="zákl. přenesená",J262,0)</f>
        <v>0</v>
      </c>
      <c r="BH262" s="226">
        <f>IF(N262="sníž. přenesená",J262,0)</f>
        <v>0</v>
      </c>
      <c r="BI262" s="226">
        <f>IF(N262="nulová",J262,0)</f>
        <v>0</v>
      </c>
      <c r="BJ262" s="18" t="s">
        <v>22</v>
      </c>
      <c r="BK262" s="226">
        <f>ROUND(I262*H262,2)</f>
        <v>0</v>
      </c>
      <c r="BL262" s="18" t="s">
        <v>178</v>
      </c>
      <c r="BM262" s="225" t="s">
        <v>1546</v>
      </c>
    </row>
    <row r="263" spans="1:47" s="2" customFormat="1" ht="12">
      <c r="A263" s="39"/>
      <c r="B263" s="40"/>
      <c r="C263" s="41"/>
      <c r="D263" s="227" t="s">
        <v>180</v>
      </c>
      <c r="E263" s="41"/>
      <c r="F263" s="228" t="s">
        <v>246</v>
      </c>
      <c r="G263" s="41"/>
      <c r="H263" s="41"/>
      <c r="I263" s="229"/>
      <c r="J263" s="41"/>
      <c r="K263" s="41"/>
      <c r="L263" s="45"/>
      <c r="M263" s="230"/>
      <c r="N263" s="231"/>
      <c r="O263" s="85"/>
      <c r="P263" s="85"/>
      <c r="Q263" s="85"/>
      <c r="R263" s="85"/>
      <c r="S263" s="85"/>
      <c r="T263" s="86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T263" s="18" t="s">
        <v>180</v>
      </c>
      <c r="AU263" s="18" t="s">
        <v>84</v>
      </c>
    </row>
    <row r="264" spans="1:47" s="2" customFormat="1" ht="12">
      <c r="A264" s="39"/>
      <c r="B264" s="40"/>
      <c r="C264" s="41"/>
      <c r="D264" s="232" t="s">
        <v>182</v>
      </c>
      <c r="E264" s="41"/>
      <c r="F264" s="233" t="s">
        <v>736</v>
      </c>
      <c r="G264" s="41"/>
      <c r="H264" s="41"/>
      <c r="I264" s="229"/>
      <c r="J264" s="41"/>
      <c r="K264" s="41"/>
      <c r="L264" s="45"/>
      <c r="M264" s="230"/>
      <c r="N264" s="231"/>
      <c r="O264" s="85"/>
      <c r="P264" s="85"/>
      <c r="Q264" s="85"/>
      <c r="R264" s="85"/>
      <c r="S264" s="85"/>
      <c r="T264" s="86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T264" s="18" t="s">
        <v>182</v>
      </c>
      <c r="AU264" s="18" t="s">
        <v>84</v>
      </c>
    </row>
    <row r="265" spans="1:51" s="14" customFormat="1" ht="12">
      <c r="A265" s="14"/>
      <c r="B265" s="244"/>
      <c r="C265" s="245"/>
      <c r="D265" s="227" t="s">
        <v>184</v>
      </c>
      <c r="E265" s="246" t="s">
        <v>20</v>
      </c>
      <c r="F265" s="247" t="s">
        <v>1543</v>
      </c>
      <c r="G265" s="245"/>
      <c r="H265" s="248">
        <v>3.225</v>
      </c>
      <c r="I265" s="249"/>
      <c r="J265" s="245"/>
      <c r="K265" s="245"/>
      <c r="L265" s="250"/>
      <c r="M265" s="251"/>
      <c r="N265" s="252"/>
      <c r="O265" s="252"/>
      <c r="P265" s="252"/>
      <c r="Q265" s="252"/>
      <c r="R265" s="252"/>
      <c r="S265" s="252"/>
      <c r="T265" s="253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54" t="s">
        <v>184</v>
      </c>
      <c r="AU265" s="254" t="s">
        <v>84</v>
      </c>
      <c r="AV265" s="14" t="s">
        <v>84</v>
      </c>
      <c r="AW265" s="14" t="s">
        <v>37</v>
      </c>
      <c r="AX265" s="14" t="s">
        <v>76</v>
      </c>
      <c r="AY265" s="254" t="s">
        <v>171</v>
      </c>
    </row>
    <row r="266" spans="1:51" s="14" customFormat="1" ht="12">
      <c r="A266" s="14"/>
      <c r="B266" s="244"/>
      <c r="C266" s="245"/>
      <c r="D266" s="227" t="s">
        <v>184</v>
      </c>
      <c r="E266" s="246" t="s">
        <v>20</v>
      </c>
      <c r="F266" s="247" t="s">
        <v>1544</v>
      </c>
      <c r="G266" s="245"/>
      <c r="H266" s="248">
        <v>14.573</v>
      </c>
      <c r="I266" s="249"/>
      <c r="J266" s="245"/>
      <c r="K266" s="245"/>
      <c r="L266" s="250"/>
      <c r="M266" s="251"/>
      <c r="N266" s="252"/>
      <c r="O266" s="252"/>
      <c r="P266" s="252"/>
      <c r="Q266" s="252"/>
      <c r="R266" s="252"/>
      <c r="S266" s="252"/>
      <c r="T266" s="253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54" t="s">
        <v>184</v>
      </c>
      <c r="AU266" s="254" t="s">
        <v>84</v>
      </c>
      <c r="AV266" s="14" t="s">
        <v>84</v>
      </c>
      <c r="AW266" s="14" t="s">
        <v>37</v>
      </c>
      <c r="AX266" s="14" t="s">
        <v>76</v>
      </c>
      <c r="AY266" s="254" t="s">
        <v>171</v>
      </c>
    </row>
    <row r="267" spans="1:63" s="12" customFormat="1" ht="22.8" customHeight="1">
      <c r="A267" s="12"/>
      <c r="B267" s="198"/>
      <c r="C267" s="199"/>
      <c r="D267" s="200" t="s">
        <v>75</v>
      </c>
      <c r="E267" s="212" t="s">
        <v>670</v>
      </c>
      <c r="F267" s="212" t="s">
        <v>671</v>
      </c>
      <c r="G267" s="199"/>
      <c r="H267" s="199"/>
      <c r="I267" s="202"/>
      <c r="J267" s="213">
        <f>BK267</f>
        <v>0</v>
      </c>
      <c r="K267" s="199"/>
      <c r="L267" s="204"/>
      <c r="M267" s="205"/>
      <c r="N267" s="206"/>
      <c r="O267" s="206"/>
      <c r="P267" s="207">
        <f>SUM(P268:P270)</f>
        <v>0</v>
      </c>
      <c r="Q267" s="206"/>
      <c r="R267" s="207">
        <f>SUM(R268:R270)</f>
        <v>0</v>
      </c>
      <c r="S267" s="206"/>
      <c r="T267" s="208">
        <f>SUM(T268:T270)</f>
        <v>0</v>
      </c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R267" s="209" t="s">
        <v>22</v>
      </c>
      <c r="AT267" s="210" t="s">
        <v>75</v>
      </c>
      <c r="AU267" s="210" t="s">
        <v>22</v>
      </c>
      <c r="AY267" s="209" t="s">
        <v>171</v>
      </c>
      <c r="BK267" s="211">
        <f>SUM(BK268:BK270)</f>
        <v>0</v>
      </c>
    </row>
    <row r="268" spans="1:65" s="2" customFormat="1" ht="33" customHeight="1">
      <c r="A268" s="39"/>
      <c r="B268" s="40"/>
      <c r="C268" s="214" t="s">
        <v>416</v>
      </c>
      <c r="D268" s="214" t="s">
        <v>173</v>
      </c>
      <c r="E268" s="215" t="s">
        <v>673</v>
      </c>
      <c r="F268" s="216" t="s">
        <v>674</v>
      </c>
      <c r="G268" s="217" t="s">
        <v>244</v>
      </c>
      <c r="H268" s="218">
        <v>75.806</v>
      </c>
      <c r="I268" s="219"/>
      <c r="J268" s="220">
        <f>ROUND(I268*H268,2)</f>
        <v>0</v>
      </c>
      <c r="K268" s="216" t="s">
        <v>177</v>
      </c>
      <c r="L268" s="45"/>
      <c r="M268" s="221" t="s">
        <v>20</v>
      </c>
      <c r="N268" s="222" t="s">
        <v>47</v>
      </c>
      <c r="O268" s="85"/>
      <c r="P268" s="223">
        <f>O268*H268</f>
        <v>0</v>
      </c>
      <c r="Q268" s="223">
        <v>0</v>
      </c>
      <c r="R268" s="223">
        <f>Q268*H268</f>
        <v>0</v>
      </c>
      <c r="S268" s="223">
        <v>0</v>
      </c>
      <c r="T268" s="224">
        <f>S268*H268</f>
        <v>0</v>
      </c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R268" s="225" t="s">
        <v>178</v>
      </c>
      <c r="AT268" s="225" t="s">
        <v>173</v>
      </c>
      <c r="AU268" s="225" t="s">
        <v>84</v>
      </c>
      <c r="AY268" s="18" t="s">
        <v>171</v>
      </c>
      <c r="BE268" s="226">
        <f>IF(N268="základní",J268,0)</f>
        <v>0</v>
      </c>
      <c r="BF268" s="226">
        <f>IF(N268="snížená",J268,0)</f>
        <v>0</v>
      </c>
      <c r="BG268" s="226">
        <f>IF(N268="zákl. přenesená",J268,0)</f>
        <v>0</v>
      </c>
      <c r="BH268" s="226">
        <f>IF(N268="sníž. přenesená",J268,0)</f>
        <v>0</v>
      </c>
      <c r="BI268" s="226">
        <f>IF(N268="nulová",J268,0)</f>
        <v>0</v>
      </c>
      <c r="BJ268" s="18" t="s">
        <v>22</v>
      </c>
      <c r="BK268" s="226">
        <f>ROUND(I268*H268,2)</f>
        <v>0</v>
      </c>
      <c r="BL268" s="18" t="s">
        <v>178</v>
      </c>
      <c r="BM268" s="225" t="s">
        <v>1145</v>
      </c>
    </row>
    <row r="269" spans="1:47" s="2" customFormat="1" ht="12">
      <c r="A269" s="39"/>
      <c r="B269" s="40"/>
      <c r="C269" s="41"/>
      <c r="D269" s="227" t="s">
        <v>180</v>
      </c>
      <c r="E269" s="41"/>
      <c r="F269" s="228" t="s">
        <v>676</v>
      </c>
      <c r="G269" s="41"/>
      <c r="H269" s="41"/>
      <c r="I269" s="229"/>
      <c r="J269" s="41"/>
      <c r="K269" s="41"/>
      <c r="L269" s="45"/>
      <c r="M269" s="230"/>
      <c r="N269" s="231"/>
      <c r="O269" s="85"/>
      <c r="P269" s="85"/>
      <c r="Q269" s="85"/>
      <c r="R269" s="85"/>
      <c r="S269" s="85"/>
      <c r="T269" s="86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T269" s="18" t="s">
        <v>180</v>
      </c>
      <c r="AU269" s="18" t="s">
        <v>84</v>
      </c>
    </row>
    <row r="270" spans="1:47" s="2" customFormat="1" ht="12">
      <c r="A270" s="39"/>
      <c r="B270" s="40"/>
      <c r="C270" s="41"/>
      <c r="D270" s="232" t="s">
        <v>182</v>
      </c>
      <c r="E270" s="41"/>
      <c r="F270" s="233" t="s">
        <v>677</v>
      </c>
      <c r="G270" s="41"/>
      <c r="H270" s="41"/>
      <c r="I270" s="229"/>
      <c r="J270" s="41"/>
      <c r="K270" s="41"/>
      <c r="L270" s="45"/>
      <c r="M270" s="266"/>
      <c r="N270" s="267"/>
      <c r="O270" s="268"/>
      <c r="P270" s="268"/>
      <c r="Q270" s="268"/>
      <c r="R270" s="268"/>
      <c r="S270" s="268"/>
      <c r="T270" s="269"/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T270" s="18" t="s">
        <v>182</v>
      </c>
      <c r="AU270" s="18" t="s">
        <v>84</v>
      </c>
    </row>
    <row r="271" spans="1:31" s="2" customFormat="1" ht="6.95" customHeight="1">
      <c r="A271" s="39"/>
      <c r="B271" s="60"/>
      <c r="C271" s="61"/>
      <c r="D271" s="61"/>
      <c r="E271" s="61"/>
      <c r="F271" s="61"/>
      <c r="G271" s="61"/>
      <c r="H271" s="61"/>
      <c r="I271" s="61"/>
      <c r="J271" s="61"/>
      <c r="K271" s="61"/>
      <c r="L271" s="45"/>
      <c r="M271" s="39"/>
      <c r="O271" s="39"/>
      <c r="P271" s="39"/>
      <c r="Q271" s="39"/>
      <c r="R271" s="39"/>
      <c r="S271" s="39"/>
      <c r="T271" s="39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</row>
  </sheetData>
  <sheetProtection password="CC35" sheet="1" objects="1" scenarios="1" formatColumns="0" formatRows="0" autoFilter="0"/>
  <autoFilter ref="C98:K270"/>
  <mergeCells count="15">
    <mergeCell ref="E7:H7"/>
    <mergeCell ref="E11:H11"/>
    <mergeCell ref="E9:H9"/>
    <mergeCell ref="E13:H13"/>
    <mergeCell ref="E22:H22"/>
    <mergeCell ref="E31:H31"/>
    <mergeCell ref="E52:H52"/>
    <mergeCell ref="E56:H56"/>
    <mergeCell ref="E54:H54"/>
    <mergeCell ref="E58:H58"/>
    <mergeCell ref="E85:H85"/>
    <mergeCell ref="E89:H89"/>
    <mergeCell ref="E87:H87"/>
    <mergeCell ref="E91:H91"/>
    <mergeCell ref="L2:V2"/>
  </mergeCells>
  <hyperlinks>
    <hyperlink ref="F104" r:id="rId1" display="https://podminky.urs.cz/item/CS_URS_2023_02/113107323"/>
    <hyperlink ref="F110" r:id="rId2" display="https://podminky.urs.cz/item/CS_URS_2023_02/115101201"/>
    <hyperlink ref="F115" r:id="rId3" display="https://podminky.urs.cz/item/CS_URS_2023_02/132251252"/>
    <hyperlink ref="F125" r:id="rId4" display="https://podminky.urs.cz/item/CS_URS_2023_02/171201231"/>
    <hyperlink ref="F130" r:id="rId5" display="https://podminky.urs.cz/item/CS_URS_2023_02/174151101"/>
    <hyperlink ref="F135" r:id="rId6" display="https://podminky.urs.cz/item/CS_URS_2023_02/175151101"/>
    <hyperlink ref="F146" r:id="rId7" display="https://podminky.urs.cz/item/CS_URS_2023_02/181951112"/>
    <hyperlink ref="F152" r:id="rId8" display="https://podminky.urs.cz/item/CS_URS_2023_02/275313811"/>
    <hyperlink ref="F157" r:id="rId9" display="https://podminky.urs.cz/item/CS_URS_2023_02/275351121"/>
    <hyperlink ref="F162" r:id="rId10" display="https://podminky.urs.cz/item/CS_URS_2023_02/275351122"/>
    <hyperlink ref="F166" r:id="rId11" display="https://podminky.urs.cz/item/CS_URS_2023_02/452111121"/>
    <hyperlink ref="F173" r:id="rId12" display="https://podminky.urs.cz/item/CS_URS_2023_02/452311131"/>
    <hyperlink ref="F179" r:id="rId13" display="https://podminky.urs.cz/item/CS_URS_2023_02/452311151"/>
    <hyperlink ref="F185" r:id="rId14" display="https://podminky.urs.cz/item/CS_URS_2023_02/452312131"/>
    <hyperlink ref="F191" r:id="rId15" display="https://podminky.urs.cz/item/CS_URS_2023_02/452312151"/>
    <hyperlink ref="F197" r:id="rId16" display="https://podminky.urs.cz/item/CS_URS_2023_02/465511411"/>
    <hyperlink ref="F204" r:id="rId17" display="https://podminky.urs.cz/item/CS_URS_2023_02/564871011"/>
    <hyperlink ref="F211" r:id="rId18" display="https://podminky.urs.cz/item/CS_URS_2023_02/567132112"/>
    <hyperlink ref="F219" r:id="rId19" display="https://podminky.urs.cz/item/CS_URS_2023_02/919521140"/>
    <hyperlink ref="F228" r:id="rId20" display="https://podminky.urs.cz/item/CS_URS_2023_02/919535558"/>
    <hyperlink ref="F237" r:id="rId21" display="https://podminky.urs.cz/item/CS_URS_2023_02/938902422"/>
    <hyperlink ref="F242" r:id="rId22" display="https://podminky.urs.cz/item/CS_URS_2023_02/966008113"/>
    <hyperlink ref="F247" r:id="rId23" display="https://podminky.urs.cz/item/CS_URS_2023_02/966008311"/>
    <hyperlink ref="F260" r:id="rId24" display="https://podminky.urs.cz/item/CS_URS_2023_02/997221862"/>
    <hyperlink ref="F264" r:id="rId25" display="https://podminky.urs.cz/item/CS_URS_2023_02/997221873"/>
    <hyperlink ref="F270" r:id="rId26" display="https://podminky.urs.cz/item/CS_URS_2023_02/99822511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27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8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123</v>
      </c>
    </row>
    <row r="3" spans="2:46" s="1" customFormat="1" ht="6.95" customHeight="1">
      <c r="B3" s="140"/>
      <c r="C3" s="141"/>
      <c r="D3" s="141"/>
      <c r="E3" s="141"/>
      <c r="F3" s="141"/>
      <c r="G3" s="141"/>
      <c r="H3" s="141"/>
      <c r="I3" s="141"/>
      <c r="J3" s="141"/>
      <c r="K3" s="141"/>
      <c r="L3" s="21"/>
      <c r="AT3" s="18" t="s">
        <v>84</v>
      </c>
    </row>
    <row r="4" spans="2:46" s="1" customFormat="1" ht="24.95" customHeight="1">
      <c r="B4" s="21"/>
      <c r="D4" s="142" t="s">
        <v>140</v>
      </c>
      <c r="L4" s="21"/>
      <c r="M4" s="143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4" t="s">
        <v>16</v>
      </c>
      <c r="L6" s="21"/>
    </row>
    <row r="7" spans="2:12" s="1" customFormat="1" ht="16.5" customHeight="1">
      <c r="B7" s="21"/>
      <c r="E7" s="145" t="str">
        <f>'Rekapitulace stavby'!K6</f>
        <v>Rekonstrukce komunikace II/605, úsek č.3 - aktualizace (2023)</v>
      </c>
      <c r="F7" s="144"/>
      <c r="G7" s="144"/>
      <c r="H7" s="144"/>
      <c r="L7" s="21"/>
    </row>
    <row r="8" spans="2:12" ht="12">
      <c r="B8" s="21"/>
      <c r="D8" s="144" t="s">
        <v>141</v>
      </c>
      <c r="L8" s="21"/>
    </row>
    <row r="9" spans="2:12" s="1" customFormat="1" ht="16.5" customHeight="1">
      <c r="B9" s="21"/>
      <c r="E9" s="145" t="s">
        <v>142</v>
      </c>
      <c r="F9" s="1"/>
      <c r="G9" s="1"/>
      <c r="H9" s="1"/>
      <c r="L9" s="21"/>
    </row>
    <row r="10" spans="2:12" s="1" customFormat="1" ht="12" customHeight="1">
      <c r="B10" s="21"/>
      <c r="D10" s="144" t="s">
        <v>143</v>
      </c>
      <c r="L10" s="21"/>
    </row>
    <row r="11" spans="1:31" s="2" customFormat="1" ht="23.25" customHeight="1">
      <c r="A11" s="39"/>
      <c r="B11" s="45"/>
      <c r="C11" s="39"/>
      <c r="D11" s="39"/>
      <c r="E11" s="157" t="s">
        <v>965</v>
      </c>
      <c r="F11" s="39"/>
      <c r="G11" s="39"/>
      <c r="H11" s="39"/>
      <c r="I11" s="39"/>
      <c r="J11" s="39"/>
      <c r="K11" s="39"/>
      <c r="L11" s="146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4" t="s">
        <v>966</v>
      </c>
      <c r="E12" s="39"/>
      <c r="F12" s="39"/>
      <c r="G12" s="39"/>
      <c r="H12" s="39"/>
      <c r="I12" s="39"/>
      <c r="J12" s="39"/>
      <c r="K12" s="39"/>
      <c r="L12" s="146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6.5" customHeight="1">
      <c r="A13" s="39"/>
      <c r="B13" s="45"/>
      <c r="C13" s="39"/>
      <c r="D13" s="39"/>
      <c r="E13" s="147" t="s">
        <v>1547</v>
      </c>
      <c r="F13" s="39"/>
      <c r="G13" s="39"/>
      <c r="H13" s="39"/>
      <c r="I13" s="39"/>
      <c r="J13" s="39"/>
      <c r="K13" s="39"/>
      <c r="L13" s="146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>
      <c r="A14" s="39"/>
      <c r="B14" s="45"/>
      <c r="C14" s="39"/>
      <c r="D14" s="39"/>
      <c r="E14" s="39"/>
      <c r="F14" s="39"/>
      <c r="G14" s="39"/>
      <c r="H14" s="39"/>
      <c r="I14" s="39"/>
      <c r="J14" s="39"/>
      <c r="K14" s="39"/>
      <c r="L14" s="146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2" customHeight="1">
      <c r="A15" s="39"/>
      <c r="B15" s="45"/>
      <c r="C15" s="39"/>
      <c r="D15" s="144" t="s">
        <v>19</v>
      </c>
      <c r="E15" s="39"/>
      <c r="F15" s="134" t="s">
        <v>20</v>
      </c>
      <c r="G15" s="39"/>
      <c r="H15" s="39"/>
      <c r="I15" s="144" t="s">
        <v>21</v>
      </c>
      <c r="J15" s="134" t="s">
        <v>20</v>
      </c>
      <c r="K15" s="39"/>
      <c r="L15" s="146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44" t="s">
        <v>23</v>
      </c>
      <c r="E16" s="39"/>
      <c r="F16" s="134" t="s">
        <v>24</v>
      </c>
      <c r="G16" s="39"/>
      <c r="H16" s="39"/>
      <c r="I16" s="144" t="s">
        <v>25</v>
      </c>
      <c r="J16" s="148" t="str">
        <f>'Rekapitulace stavby'!AN8</f>
        <v>13. 12. 2023</v>
      </c>
      <c r="K16" s="39"/>
      <c r="L16" s="146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0.8" customHeight="1">
      <c r="A17" s="39"/>
      <c r="B17" s="45"/>
      <c r="C17" s="39"/>
      <c r="D17" s="39"/>
      <c r="E17" s="39"/>
      <c r="F17" s="39"/>
      <c r="G17" s="39"/>
      <c r="H17" s="39"/>
      <c r="I17" s="39"/>
      <c r="J17" s="39"/>
      <c r="K17" s="39"/>
      <c r="L17" s="146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2" customHeight="1">
      <c r="A18" s="39"/>
      <c r="B18" s="45"/>
      <c r="C18" s="39"/>
      <c r="D18" s="144" t="s">
        <v>29</v>
      </c>
      <c r="E18" s="39"/>
      <c r="F18" s="39"/>
      <c r="G18" s="39"/>
      <c r="H18" s="39"/>
      <c r="I18" s="144" t="s">
        <v>30</v>
      </c>
      <c r="J18" s="134" t="s">
        <v>20</v>
      </c>
      <c r="K18" s="39"/>
      <c r="L18" s="146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8" customHeight="1">
      <c r="A19" s="39"/>
      <c r="B19" s="45"/>
      <c r="C19" s="39"/>
      <c r="D19" s="39"/>
      <c r="E19" s="134" t="s">
        <v>31</v>
      </c>
      <c r="F19" s="39"/>
      <c r="G19" s="39"/>
      <c r="H19" s="39"/>
      <c r="I19" s="144" t="s">
        <v>32</v>
      </c>
      <c r="J19" s="134" t="s">
        <v>20</v>
      </c>
      <c r="K19" s="39"/>
      <c r="L19" s="146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6.95" customHeight="1">
      <c r="A20" s="39"/>
      <c r="B20" s="45"/>
      <c r="C20" s="39"/>
      <c r="D20" s="39"/>
      <c r="E20" s="39"/>
      <c r="F20" s="39"/>
      <c r="G20" s="39"/>
      <c r="H20" s="39"/>
      <c r="I20" s="39"/>
      <c r="J20" s="39"/>
      <c r="K20" s="39"/>
      <c r="L20" s="146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2" customHeight="1">
      <c r="A21" s="39"/>
      <c r="B21" s="45"/>
      <c r="C21" s="39"/>
      <c r="D21" s="144" t="s">
        <v>33</v>
      </c>
      <c r="E21" s="39"/>
      <c r="F21" s="39"/>
      <c r="G21" s="39"/>
      <c r="H21" s="39"/>
      <c r="I21" s="144" t="s">
        <v>30</v>
      </c>
      <c r="J21" s="34" t="str">
        <f>'Rekapitulace stavby'!AN13</f>
        <v>Vyplň údaj</v>
      </c>
      <c r="K21" s="39"/>
      <c r="L21" s="146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8" customHeight="1">
      <c r="A22" s="39"/>
      <c r="B22" s="45"/>
      <c r="C22" s="39"/>
      <c r="D22" s="39"/>
      <c r="E22" s="34" t="str">
        <f>'Rekapitulace stavby'!E14</f>
        <v>Vyplň údaj</v>
      </c>
      <c r="F22" s="134"/>
      <c r="G22" s="134"/>
      <c r="H22" s="134"/>
      <c r="I22" s="144" t="s">
        <v>32</v>
      </c>
      <c r="J22" s="34" t="str">
        <f>'Rekapitulace stavby'!AN14</f>
        <v>Vyplň údaj</v>
      </c>
      <c r="K22" s="39"/>
      <c r="L22" s="146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6.95" customHeight="1">
      <c r="A23" s="39"/>
      <c r="B23" s="45"/>
      <c r="C23" s="39"/>
      <c r="D23" s="39"/>
      <c r="E23" s="39"/>
      <c r="F23" s="39"/>
      <c r="G23" s="39"/>
      <c r="H23" s="39"/>
      <c r="I23" s="39"/>
      <c r="J23" s="39"/>
      <c r="K23" s="39"/>
      <c r="L23" s="146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2" customHeight="1">
      <c r="A24" s="39"/>
      <c r="B24" s="45"/>
      <c r="C24" s="39"/>
      <c r="D24" s="144" t="s">
        <v>35</v>
      </c>
      <c r="E24" s="39"/>
      <c r="F24" s="39"/>
      <c r="G24" s="39"/>
      <c r="H24" s="39"/>
      <c r="I24" s="144" t="s">
        <v>30</v>
      </c>
      <c r="J24" s="134" t="s">
        <v>20</v>
      </c>
      <c r="K24" s="39"/>
      <c r="L24" s="146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8" customHeight="1">
      <c r="A25" s="39"/>
      <c r="B25" s="45"/>
      <c r="C25" s="39"/>
      <c r="D25" s="39"/>
      <c r="E25" s="134" t="s">
        <v>36</v>
      </c>
      <c r="F25" s="39"/>
      <c r="G25" s="39"/>
      <c r="H25" s="39"/>
      <c r="I25" s="144" t="s">
        <v>32</v>
      </c>
      <c r="J25" s="134" t="s">
        <v>20</v>
      </c>
      <c r="K25" s="39"/>
      <c r="L25" s="146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6.95" customHeight="1">
      <c r="A26" s="39"/>
      <c r="B26" s="45"/>
      <c r="C26" s="39"/>
      <c r="D26" s="39"/>
      <c r="E26" s="39"/>
      <c r="F26" s="39"/>
      <c r="G26" s="39"/>
      <c r="H26" s="39"/>
      <c r="I26" s="39"/>
      <c r="J26" s="39"/>
      <c r="K26" s="39"/>
      <c r="L26" s="146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12" customHeight="1">
      <c r="A27" s="39"/>
      <c r="B27" s="45"/>
      <c r="C27" s="39"/>
      <c r="D27" s="144" t="s">
        <v>38</v>
      </c>
      <c r="E27" s="39"/>
      <c r="F27" s="39"/>
      <c r="G27" s="39"/>
      <c r="H27" s="39"/>
      <c r="I27" s="144" t="s">
        <v>30</v>
      </c>
      <c r="J27" s="134" t="str">
        <f>IF('Rekapitulace stavby'!AN19="","",'Rekapitulace stavby'!AN19)</f>
        <v/>
      </c>
      <c r="K27" s="39"/>
      <c r="L27" s="146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8" customHeight="1">
      <c r="A28" s="39"/>
      <c r="B28" s="45"/>
      <c r="C28" s="39"/>
      <c r="D28" s="39"/>
      <c r="E28" s="134" t="str">
        <f>IF('Rekapitulace stavby'!E20="","",'Rekapitulace stavby'!E20)</f>
        <v xml:space="preserve"> </v>
      </c>
      <c r="F28" s="39"/>
      <c r="G28" s="39"/>
      <c r="H28" s="39"/>
      <c r="I28" s="144" t="s">
        <v>32</v>
      </c>
      <c r="J28" s="134" t="str">
        <f>IF('Rekapitulace stavby'!AN20="","",'Rekapitulace stavby'!AN20)</f>
        <v/>
      </c>
      <c r="K28" s="39"/>
      <c r="L28" s="146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39"/>
      <c r="E29" s="39"/>
      <c r="F29" s="39"/>
      <c r="G29" s="39"/>
      <c r="H29" s="39"/>
      <c r="I29" s="39"/>
      <c r="J29" s="39"/>
      <c r="K29" s="39"/>
      <c r="L29" s="146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12" customHeight="1">
      <c r="A30" s="39"/>
      <c r="B30" s="45"/>
      <c r="C30" s="39"/>
      <c r="D30" s="144" t="s">
        <v>40</v>
      </c>
      <c r="E30" s="39"/>
      <c r="F30" s="39"/>
      <c r="G30" s="39"/>
      <c r="H30" s="39"/>
      <c r="I30" s="39"/>
      <c r="J30" s="39"/>
      <c r="K30" s="39"/>
      <c r="L30" s="146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8" customFormat="1" ht="71.25" customHeight="1">
      <c r="A31" s="149"/>
      <c r="B31" s="150"/>
      <c r="C31" s="149"/>
      <c r="D31" s="149"/>
      <c r="E31" s="151" t="s">
        <v>41</v>
      </c>
      <c r="F31" s="151"/>
      <c r="G31" s="151"/>
      <c r="H31" s="151"/>
      <c r="I31" s="149"/>
      <c r="J31" s="149"/>
      <c r="K31" s="149"/>
      <c r="L31" s="152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  <c r="AE31" s="149"/>
    </row>
    <row r="32" spans="1:31" s="2" customFormat="1" ht="6.95" customHeight="1">
      <c r="A32" s="39"/>
      <c r="B32" s="45"/>
      <c r="C32" s="39"/>
      <c r="D32" s="39"/>
      <c r="E32" s="39"/>
      <c r="F32" s="39"/>
      <c r="G32" s="39"/>
      <c r="H32" s="39"/>
      <c r="I32" s="39"/>
      <c r="J32" s="39"/>
      <c r="K32" s="39"/>
      <c r="L32" s="146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3"/>
      <c r="E33" s="153"/>
      <c r="F33" s="153"/>
      <c r="G33" s="153"/>
      <c r="H33" s="153"/>
      <c r="I33" s="153"/>
      <c r="J33" s="153"/>
      <c r="K33" s="153"/>
      <c r="L33" s="146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25.4" customHeight="1">
      <c r="A34" s="39"/>
      <c r="B34" s="45"/>
      <c r="C34" s="39"/>
      <c r="D34" s="154" t="s">
        <v>42</v>
      </c>
      <c r="E34" s="39"/>
      <c r="F34" s="39"/>
      <c r="G34" s="39"/>
      <c r="H34" s="39"/>
      <c r="I34" s="39"/>
      <c r="J34" s="155">
        <f>ROUND(J101,2)</f>
        <v>0</v>
      </c>
      <c r="K34" s="39"/>
      <c r="L34" s="146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6.95" customHeight="1">
      <c r="A35" s="39"/>
      <c r="B35" s="45"/>
      <c r="C35" s="39"/>
      <c r="D35" s="153"/>
      <c r="E35" s="153"/>
      <c r="F35" s="153"/>
      <c r="G35" s="153"/>
      <c r="H35" s="153"/>
      <c r="I35" s="153"/>
      <c r="J35" s="153"/>
      <c r="K35" s="153"/>
      <c r="L35" s="146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39"/>
      <c r="F36" s="156" t="s">
        <v>44</v>
      </c>
      <c r="G36" s="39"/>
      <c r="H36" s="39"/>
      <c r="I36" s="156" t="s">
        <v>43</v>
      </c>
      <c r="J36" s="156" t="s">
        <v>45</v>
      </c>
      <c r="K36" s="39"/>
      <c r="L36" s="146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>
      <c r="A37" s="39"/>
      <c r="B37" s="45"/>
      <c r="C37" s="39"/>
      <c r="D37" s="157" t="s">
        <v>46</v>
      </c>
      <c r="E37" s="144" t="s">
        <v>47</v>
      </c>
      <c r="F37" s="158">
        <f>ROUND((SUM(BE101:BE286)),2)</f>
        <v>0</v>
      </c>
      <c r="G37" s="39"/>
      <c r="H37" s="39"/>
      <c r="I37" s="159">
        <v>0.21</v>
      </c>
      <c r="J37" s="158">
        <f>ROUND(((SUM(BE101:BE286))*I37),2)</f>
        <v>0</v>
      </c>
      <c r="K37" s="39"/>
      <c r="L37" s="146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>
      <c r="A38" s="39"/>
      <c r="B38" s="45"/>
      <c r="C38" s="39"/>
      <c r="D38" s="39"/>
      <c r="E38" s="144" t="s">
        <v>48</v>
      </c>
      <c r="F38" s="158">
        <f>ROUND((SUM(BF101:BF286)),2)</f>
        <v>0</v>
      </c>
      <c r="G38" s="39"/>
      <c r="H38" s="39"/>
      <c r="I38" s="159">
        <v>0.15</v>
      </c>
      <c r="J38" s="158">
        <f>ROUND(((SUM(BF101:BF286))*I38),2)</f>
        <v>0</v>
      </c>
      <c r="K38" s="39"/>
      <c r="L38" s="146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4" t="s">
        <v>49</v>
      </c>
      <c r="F39" s="158">
        <f>ROUND((SUM(BG101:BG286)),2)</f>
        <v>0</v>
      </c>
      <c r="G39" s="39"/>
      <c r="H39" s="39"/>
      <c r="I39" s="159">
        <v>0.21</v>
      </c>
      <c r="J39" s="158">
        <f>0</f>
        <v>0</v>
      </c>
      <c r="K39" s="39"/>
      <c r="L39" s="146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 hidden="1">
      <c r="A40" s="39"/>
      <c r="B40" s="45"/>
      <c r="C40" s="39"/>
      <c r="D40" s="39"/>
      <c r="E40" s="144" t="s">
        <v>50</v>
      </c>
      <c r="F40" s="158">
        <f>ROUND((SUM(BH101:BH286)),2)</f>
        <v>0</v>
      </c>
      <c r="G40" s="39"/>
      <c r="H40" s="39"/>
      <c r="I40" s="159">
        <v>0.15</v>
      </c>
      <c r="J40" s="158">
        <f>0</f>
        <v>0</v>
      </c>
      <c r="K40" s="39"/>
      <c r="L40" s="146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14.4" customHeight="1" hidden="1">
      <c r="A41" s="39"/>
      <c r="B41" s="45"/>
      <c r="C41" s="39"/>
      <c r="D41" s="39"/>
      <c r="E41" s="144" t="s">
        <v>51</v>
      </c>
      <c r="F41" s="158">
        <f>ROUND((SUM(BI101:BI286)),2)</f>
        <v>0</v>
      </c>
      <c r="G41" s="39"/>
      <c r="H41" s="39"/>
      <c r="I41" s="159">
        <v>0</v>
      </c>
      <c r="J41" s="158">
        <f>0</f>
        <v>0</v>
      </c>
      <c r="K41" s="39"/>
      <c r="L41" s="146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6.95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146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1:31" s="2" customFormat="1" ht="25.4" customHeight="1">
      <c r="A43" s="39"/>
      <c r="B43" s="45"/>
      <c r="C43" s="160"/>
      <c r="D43" s="161" t="s">
        <v>52</v>
      </c>
      <c r="E43" s="162"/>
      <c r="F43" s="162"/>
      <c r="G43" s="163" t="s">
        <v>53</v>
      </c>
      <c r="H43" s="164" t="s">
        <v>54</v>
      </c>
      <c r="I43" s="162"/>
      <c r="J43" s="165">
        <f>SUM(J34:J41)</f>
        <v>0</v>
      </c>
      <c r="K43" s="166"/>
      <c r="L43" s="146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</row>
    <row r="44" spans="1:31" s="2" customFormat="1" ht="14.4" customHeight="1">
      <c r="A44" s="39"/>
      <c r="B44" s="167"/>
      <c r="C44" s="168"/>
      <c r="D44" s="168"/>
      <c r="E44" s="168"/>
      <c r="F44" s="168"/>
      <c r="G44" s="168"/>
      <c r="H44" s="168"/>
      <c r="I44" s="168"/>
      <c r="J44" s="168"/>
      <c r="K44" s="168"/>
      <c r="L44" s="146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8" spans="1:31" s="2" customFormat="1" ht="6.95" customHeight="1">
      <c r="A48" s="39"/>
      <c r="B48" s="169"/>
      <c r="C48" s="170"/>
      <c r="D48" s="170"/>
      <c r="E48" s="170"/>
      <c r="F48" s="170"/>
      <c r="G48" s="170"/>
      <c r="H48" s="170"/>
      <c r="I48" s="170"/>
      <c r="J48" s="170"/>
      <c r="K48" s="170"/>
      <c r="L48" s="146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24.95" customHeight="1">
      <c r="A49" s="39"/>
      <c r="B49" s="40"/>
      <c r="C49" s="24" t="s">
        <v>145</v>
      </c>
      <c r="D49" s="41"/>
      <c r="E49" s="41"/>
      <c r="F49" s="41"/>
      <c r="G49" s="41"/>
      <c r="H49" s="41"/>
      <c r="I49" s="41"/>
      <c r="J49" s="41"/>
      <c r="K49" s="41"/>
      <c r="L49" s="146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6.95" customHeight="1">
      <c r="A50" s="39"/>
      <c r="B50" s="40"/>
      <c r="C50" s="41"/>
      <c r="D50" s="41"/>
      <c r="E50" s="41"/>
      <c r="F50" s="41"/>
      <c r="G50" s="41"/>
      <c r="H50" s="41"/>
      <c r="I50" s="41"/>
      <c r="J50" s="41"/>
      <c r="K50" s="41"/>
      <c r="L50" s="146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12" customHeight="1">
      <c r="A51" s="39"/>
      <c r="B51" s="40"/>
      <c r="C51" s="33" t="s">
        <v>16</v>
      </c>
      <c r="D51" s="41"/>
      <c r="E51" s="41"/>
      <c r="F51" s="41"/>
      <c r="G51" s="41"/>
      <c r="H51" s="41"/>
      <c r="I51" s="41"/>
      <c r="J51" s="41"/>
      <c r="K51" s="41"/>
      <c r="L51" s="146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6.5" customHeight="1">
      <c r="A52" s="39"/>
      <c r="B52" s="40"/>
      <c r="C52" s="41"/>
      <c r="D52" s="41"/>
      <c r="E52" s="171" t="str">
        <f>E7</f>
        <v>Rekonstrukce komunikace II/605, úsek č.3 - aktualizace (2023)</v>
      </c>
      <c r="F52" s="33"/>
      <c r="G52" s="33"/>
      <c r="H52" s="33"/>
      <c r="I52" s="41"/>
      <c r="J52" s="41"/>
      <c r="K52" s="41"/>
      <c r="L52" s="146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2:12" s="1" customFormat="1" ht="12" customHeight="1">
      <c r="B53" s="22"/>
      <c r="C53" s="33" t="s">
        <v>141</v>
      </c>
      <c r="D53" s="23"/>
      <c r="E53" s="23"/>
      <c r="F53" s="23"/>
      <c r="G53" s="23"/>
      <c r="H53" s="23"/>
      <c r="I53" s="23"/>
      <c r="J53" s="23"/>
      <c r="K53" s="23"/>
      <c r="L53" s="21"/>
    </row>
    <row r="54" spans="2:12" s="1" customFormat="1" ht="16.5" customHeight="1">
      <c r="B54" s="22"/>
      <c r="C54" s="23"/>
      <c r="D54" s="23"/>
      <c r="E54" s="171" t="s">
        <v>142</v>
      </c>
      <c r="F54" s="23"/>
      <c r="G54" s="23"/>
      <c r="H54" s="23"/>
      <c r="I54" s="23"/>
      <c r="J54" s="23"/>
      <c r="K54" s="23"/>
      <c r="L54" s="21"/>
    </row>
    <row r="55" spans="2:12" s="1" customFormat="1" ht="12" customHeight="1">
      <c r="B55" s="22"/>
      <c r="C55" s="33" t="s">
        <v>143</v>
      </c>
      <c r="D55" s="23"/>
      <c r="E55" s="23"/>
      <c r="F55" s="23"/>
      <c r="G55" s="23"/>
      <c r="H55" s="23"/>
      <c r="I55" s="23"/>
      <c r="J55" s="23"/>
      <c r="K55" s="23"/>
      <c r="L55" s="21"/>
    </row>
    <row r="56" spans="1:31" s="2" customFormat="1" ht="23.25" customHeight="1">
      <c r="A56" s="39"/>
      <c r="B56" s="40"/>
      <c r="C56" s="41"/>
      <c r="D56" s="41"/>
      <c r="E56" s="270" t="s">
        <v>965</v>
      </c>
      <c r="F56" s="41"/>
      <c r="G56" s="41"/>
      <c r="H56" s="41"/>
      <c r="I56" s="41"/>
      <c r="J56" s="41"/>
      <c r="K56" s="41"/>
      <c r="L56" s="146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12" customHeight="1">
      <c r="A57" s="39"/>
      <c r="B57" s="40"/>
      <c r="C57" s="33" t="s">
        <v>966</v>
      </c>
      <c r="D57" s="41"/>
      <c r="E57" s="41"/>
      <c r="F57" s="41"/>
      <c r="G57" s="41"/>
      <c r="H57" s="41"/>
      <c r="I57" s="41"/>
      <c r="J57" s="41"/>
      <c r="K57" s="41"/>
      <c r="L57" s="146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6.5" customHeight="1">
      <c r="A58" s="39"/>
      <c r="B58" s="40"/>
      <c r="C58" s="41"/>
      <c r="D58" s="41"/>
      <c r="E58" s="70" t="str">
        <f>E13</f>
        <v>SO 103.36 - Propustek v km 63,923 (2,789 56 km)</v>
      </c>
      <c r="F58" s="41"/>
      <c r="G58" s="41"/>
      <c r="H58" s="41"/>
      <c r="I58" s="41"/>
      <c r="J58" s="41"/>
      <c r="K58" s="41"/>
      <c r="L58" s="146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s="2" customFormat="1" ht="6.95" customHeight="1">
      <c r="A59" s="39"/>
      <c r="B59" s="40"/>
      <c r="C59" s="41"/>
      <c r="D59" s="41"/>
      <c r="E59" s="41"/>
      <c r="F59" s="41"/>
      <c r="G59" s="41"/>
      <c r="H59" s="41"/>
      <c r="I59" s="41"/>
      <c r="J59" s="41"/>
      <c r="K59" s="41"/>
      <c r="L59" s="146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s="2" customFormat="1" ht="12" customHeight="1">
      <c r="A60" s="39"/>
      <c r="B60" s="40"/>
      <c r="C60" s="33" t="s">
        <v>23</v>
      </c>
      <c r="D60" s="41"/>
      <c r="E60" s="41"/>
      <c r="F60" s="28" t="str">
        <f>F16</f>
        <v>sil. II/605</v>
      </c>
      <c r="G60" s="41"/>
      <c r="H60" s="41"/>
      <c r="I60" s="33" t="s">
        <v>25</v>
      </c>
      <c r="J60" s="73" t="str">
        <f>IF(J16="","",J16)</f>
        <v>13. 12. 2023</v>
      </c>
      <c r="K60" s="41"/>
      <c r="L60" s="146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31" s="2" customFormat="1" ht="6.95" customHeight="1">
      <c r="A61" s="39"/>
      <c r="B61" s="40"/>
      <c r="C61" s="41"/>
      <c r="D61" s="41"/>
      <c r="E61" s="41"/>
      <c r="F61" s="41"/>
      <c r="G61" s="41"/>
      <c r="H61" s="41"/>
      <c r="I61" s="41"/>
      <c r="J61" s="41"/>
      <c r="K61" s="41"/>
      <c r="L61" s="146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15.15" customHeight="1">
      <c r="A62" s="39"/>
      <c r="B62" s="40"/>
      <c r="C62" s="33" t="s">
        <v>29</v>
      </c>
      <c r="D62" s="41"/>
      <c r="E62" s="41"/>
      <c r="F62" s="28" t="str">
        <f>E19</f>
        <v>Správa a údržba silnic Plzeňského kraje, p.o.</v>
      </c>
      <c r="G62" s="41"/>
      <c r="H62" s="41"/>
      <c r="I62" s="33" t="s">
        <v>35</v>
      </c>
      <c r="J62" s="37" t="str">
        <f>E25</f>
        <v>Sweco a.s.</v>
      </c>
      <c r="K62" s="41"/>
      <c r="L62" s="146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31" s="2" customFormat="1" ht="15.15" customHeight="1">
      <c r="A63" s="39"/>
      <c r="B63" s="40"/>
      <c r="C63" s="33" t="s">
        <v>33</v>
      </c>
      <c r="D63" s="41"/>
      <c r="E63" s="41"/>
      <c r="F63" s="28" t="str">
        <f>IF(E22="","",E22)</f>
        <v>Vyplň údaj</v>
      </c>
      <c r="G63" s="41"/>
      <c r="H63" s="41"/>
      <c r="I63" s="33" t="s">
        <v>38</v>
      </c>
      <c r="J63" s="37" t="str">
        <f>E28</f>
        <v xml:space="preserve"> </v>
      </c>
      <c r="K63" s="41"/>
      <c r="L63" s="146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</row>
    <row r="64" spans="1:31" s="2" customFormat="1" ht="10.3" customHeight="1">
      <c r="A64" s="39"/>
      <c r="B64" s="40"/>
      <c r="C64" s="41"/>
      <c r="D64" s="41"/>
      <c r="E64" s="41"/>
      <c r="F64" s="41"/>
      <c r="G64" s="41"/>
      <c r="H64" s="41"/>
      <c r="I64" s="41"/>
      <c r="J64" s="41"/>
      <c r="K64" s="41"/>
      <c r="L64" s="146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</row>
    <row r="65" spans="1:31" s="2" customFormat="1" ht="29.25" customHeight="1">
      <c r="A65" s="39"/>
      <c r="B65" s="40"/>
      <c r="C65" s="172" t="s">
        <v>146</v>
      </c>
      <c r="D65" s="173"/>
      <c r="E65" s="173"/>
      <c r="F65" s="173"/>
      <c r="G65" s="173"/>
      <c r="H65" s="173"/>
      <c r="I65" s="173"/>
      <c r="J65" s="174" t="s">
        <v>147</v>
      </c>
      <c r="K65" s="173"/>
      <c r="L65" s="146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1:31" s="2" customFormat="1" ht="10.3" customHeight="1">
      <c r="A66" s="39"/>
      <c r="B66" s="40"/>
      <c r="C66" s="41"/>
      <c r="D66" s="41"/>
      <c r="E66" s="41"/>
      <c r="F66" s="41"/>
      <c r="G66" s="41"/>
      <c r="H66" s="41"/>
      <c r="I66" s="41"/>
      <c r="J66" s="41"/>
      <c r="K66" s="41"/>
      <c r="L66" s="146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</row>
    <row r="67" spans="1:47" s="2" customFormat="1" ht="22.8" customHeight="1">
      <c r="A67" s="39"/>
      <c r="B67" s="40"/>
      <c r="C67" s="175" t="s">
        <v>74</v>
      </c>
      <c r="D67" s="41"/>
      <c r="E67" s="41"/>
      <c r="F67" s="41"/>
      <c r="G67" s="41"/>
      <c r="H67" s="41"/>
      <c r="I67" s="41"/>
      <c r="J67" s="103">
        <f>J101</f>
        <v>0</v>
      </c>
      <c r="K67" s="41"/>
      <c r="L67" s="146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U67" s="18" t="s">
        <v>148</v>
      </c>
    </row>
    <row r="68" spans="1:31" s="9" customFormat="1" ht="24.95" customHeight="1">
      <c r="A68" s="9"/>
      <c r="B68" s="176"/>
      <c r="C68" s="177"/>
      <c r="D68" s="178" t="s">
        <v>149</v>
      </c>
      <c r="E68" s="179"/>
      <c r="F68" s="179"/>
      <c r="G68" s="179"/>
      <c r="H68" s="179"/>
      <c r="I68" s="179"/>
      <c r="J68" s="180">
        <f>J102</f>
        <v>0</v>
      </c>
      <c r="K68" s="177"/>
      <c r="L68" s="181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10" customFormat="1" ht="19.9" customHeight="1">
      <c r="A69" s="10"/>
      <c r="B69" s="182"/>
      <c r="C69" s="126"/>
      <c r="D69" s="183" t="s">
        <v>150</v>
      </c>
      <c r="E69" s="184"/>
      <c r="F69" s="184"/>
      <c r="G69" s="184"/>
      <c r="H69" s="184"/>
      <c r="I69" s="184"/>
      <c r="J69" s="185">
        <f>J103</f>
        <v>0</v>
      </c>
      <c r="K69" s="126"/>
      <c r="L69" s="186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2"/>
      <c r="C70" s="126"/>
      <c r="D70" s="183" t="s">
        <v>968</v>
      </c>
      <c r="E70" s="184"/>
      <c r="F70" s="184"/>
      <c r="G70" s="184"/>
      <c r="H70" s="184"/>
      <c r="I70" s="184"/>
      <c r="J70" s="185">
        <f>J151</f>
        <v>0</v>
      </c>
      <c r="K70" s="126"/>
      <c r="L70" s="186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82"/>
      <c r="C71" s="126"/>
      <c r="D71" s="183" t="s">
        <v>969</v>
      </c>
      <c r="E71" s="184"/>
      <c r="F71" s="184"/>
      <c r="G71" s="184"/>
      <c r="H71" s="184"/>
      <c r="I71" s="184"/>
      <c r="J71" s="185">
        <f>J165</f>
        <v>0</v>
      </c>
      <c r="K71" s="126"/>
      <c r="L71" s="186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82"/>
      <c r="C72" s="126"/>
      <c r="D72" s="183" t="s">
        <v>151</v>
      </c>
      <c r="E72" s="184"/>
      <c r="F72" s="184"/>
      <c r="G72" s="184"/>
      <c r="H72" s="184"/>
      <c r="I72" s="184"/>
      <c r="J72" s="185">
        <f>J203</f>
        <v>0</v>
      </c>
      <c r="K72" s="126"/>
      <c r="L72" s="186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82"/>
      <c r="C73" s="126"/>
      <c r="D73" s="183" t="s">
        <v>153</v>
      </c>
      <c r="E73" s="184"/>
      <c r="F73" s="184"/>
      <c r="G73" s="184"/>
      <c r="H73" s="184"/>
      <c r="I73" s="184"/>
      <c r="J73" s="185">
        <f>J218</f>
        <v>0</v>
      </c>
      <c r="K73" s="126"/>
      <c r="L73" s="186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82"/>
      <c r="C74" s="126"/>
      <c r="D74" s="183" t="s">
        <v>154</v>
      </c>
      <c r="E74" s="184"/>
      <c r="F74" s="184"/>
      <c r="G74" s="184"/>
      <c r="H74" s="184"/>
      <c r="I74" s="184"/>
      <c r="J74" s="185">
        <f>J254</f>
        <v>0</v>
      </c>
      <c r="K74" s="126"/>
      <c r="L74" s="186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82"/>
      <c r="C75" s="126"/>
      <c r="D75" s="183" t="s">
        <v>155</v>
      </c>
      <c r="E75" s="184"/>
      <c r="F75" s="184"/>
      <c r="G75" s="184"/>
      <c r="H75" s="184"/>
      <c r="I75" s="184"/>
      <c r="J75" s="185">
        <f>J271</f>
        <v>0</v>
      </c>
      <c r="K75" s="126"/>
      <c r="L75" s="186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9" customFormat="1" ht="24.95" customHeight="1">
      <c r="A76" s="9"/>
      <c r="B76" s="176"/>
      <c r="C76" s="177"/>
      <c r="D76" s="178" t="s">
        <v>1148</v>
      </c>
      <c r="E76" s="179"/>
      <c r="F76" s="179"/>
      <c r="G76" s="179"/>
      <c r="H76" s="179"/>
      <c r="I76" s="179"/>
      <c r="J76" s="180">
        <f>J275</f>
        <v>0</v>
      </c>
      <c r="K76" s="177"/>
      <c r="L76" s="181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</row>
    <row r="77" spans="1:31" s="10" customFormat="1" ht="19.9" customHeight="1">
      <c r="A77" s="10"/>
      <c r="B77" s="182"/>
      <c r="C77" s="126"/>
      <c r="D77" s="183" t="s">
        <v>1548</v>
      </c>
      <c r="E77" s="184"/>
      <c r="F77" s="184"/>
      <c r="G77" s="184"/>
      <c r="H77" s="184"/>
      <c r="I77" s="184"/>
      <c r="J77" s="185">
        <f>J276</f>
        <v>0</v>
      </c>
      <c r="K77" s="126"/>
      <c r="L77" s="186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2" customFormat="1" ht="21.8" customHeight="1">
      <c r="A78" s="39"/>
      <c r="B78" s="40"/>
      <c r="C78" s="41"/>
      <c r="D78" s="41"/>
      <c r="E78" s="41"/>
      <c r="F78" s="41"/>
      <c r="G78" s="41"/>
      <c r="H78" s="41"/>
      <c r="I78" s="41"/>
      <c r="J78" s="41"/>
      <c r="K78" s="41"/>
      <c r="L78" s="146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6.95" customHeight="1">
      <c r="A79" s="39"/>
      <c r="B79" s="60"/>
      <c r="C79" s="61"/>
      <c r="D79" s="61"/>
      <c r="E79" s="61"/>
      <c r="F79" s="61"/>
      <c r="G79" s="61"/>
      <c r="H79" s="61"/>
      <c r="I79" s="61"/>
      <c r="J79" s="61"/>
      <c r="K79" s="61"/>
      <c r="L79" s="146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3" spans="1:31" s="2" customFormat="1" ht="6.95" customHeight="1">
      <c r="A83" s="39"/>
      <c r="B83" s="62"/>
      <c r="C83" s="63"/>
      <c r="D83" s="63"/>
      <c r="E83" s="63"/>
      <c r="F83" s="63"/>
      <c r="G83" s="63"/>
      <c r="H83" s="63"/>
      <c r="I83" s="63"/>
      <c r="J83" s="63"/>
      <c r="K83" s="63"/>
      <c r="L83" s="146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24.95" customHeight="1">
      <c r="A84" s="39"/>
      <c r="B84" s="40"/>
      <c r="C84" s="24" t="s">
        <v>156</v>
      </c>
      <c r="D84" s="41"/>
      <c r="E84" s="41"/>
      <c r="F84" s="41"/>
      <c r="G84" s="41"/>
      <c r="H84" s="41"/>
      <c r="I84" s="41"/>
      <c r="J84" s="41"/>
      <c r="K84" s="41"/>
      <c r="L84" s="146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6.95" customHeight="1">
      <c r="A85" s="39"/>
      <c r="B85" s="40"/>
      <c r="C85" s="41"/>
      <c r="D85" s="41"/>
      <c r="E85" s="41"/>
      <c r="F85" s="41"/>
      <c r="G85" s="41"/>
      <c r="H85" s="41"/>
      <c r="I85" s="41"/>
      <c r="J85" s="41"/>
      <c r="K85" s="41"/>
      <c r="L85" s="146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16</v>
      </c>
      <c r="D86" s="41"/>
      <c r="E86" s="41"/>
      <c r="F86" s="41"/>
      <c r="G86" s="41"/>
      <c r="H86" s="41"/>
      <c r="I86" s="41"/>
      <c r="J86" s="41"/>
      <c r="K86" s="41"/>
      <c r="L86" s="146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171" t="str">
        <f>E7</f>
        <v>Rekonstrukce komunikace II/605, úsek č.3 - aktualizace (2023)</v>
      </c>
      <c r="F87" s="33"/>
      <c r="G87" s="33"/>
      <c r="H87" s="33"/>
      <c r="I87" s="41"/>
      <c r="J87" s="41"/>
      <c r="K87" s="41"/>
      <c r="L87" s="146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2:12" s="1" customFormat="1" ht="12" customHeight="1">
      <c r="B88" s="22"/>
      <c r="C88" s="33" t="s">
        <v>141</v>
      </c>
      <c r="D88" s="23"/>
      <c r="E88" s="23"/>
      <c r="F88" s="23"/>
      <c r="G88" s="23"/>
      <c r="H88" s="23"/>
      <c r="I88" s="23"/>
      <c r="J88" s="23"/>
      <c r="K88" s="23"/>
      <c r="L88" s="21"/>
    </row>
    <row r="89" spans="2:12" s="1" customFormat="1" ht="16.5" customHeight="1">
      <c r="B89" s="22"/>
      <c r="C89" s="23"/>
      <c r="D89" s="23"/>
      <c r="E89" s="171" t="s">
        <v>142</v>
      </c>
      <c r="F89" s="23"/>
      <c r="G89" s="23"/>
      <c r="H89" s="23"/>
      <c r="I89" s="23"/>
      <c r="J89" s="23"/>
      <c r="K89" s="23"/>
      <c r="L89" s="21"/>
    </row>
    <row r="90" spans="2:12" s="1" customFormat="1" ht="12" customHeight="1">
      <c r="B90" s="22"/>
      <c r="C90" s="33" t="s">
        <v>143</v>
      </c>
      <c r="D90" s="23"/>
      <c r="E90" s="23"/>
      <c r="F90" s="23"/>
      <c r="G90" s="23"/>
      <c r="H90" s="23"/>
      <c r="I90" s="23"/>
      <c r="J90" s="23"/>
      <c r="K90" s="23"/>
      <c r="L90" s="21"/>
    </row>
    <row r="91" spans="1:31" s="2" customFormat="1" ht="23.25" customHeight="1">
      <c r="A91" s="39"/>
      <c r="B91" s="40"/>
      <c r="C91" s="41"/>
      <c r="D91" s="41"/>
      <c r="E91" s="270" t="s">
        <v>965</v>
      </c>
      <c r="F91" s="41"/>
      <c r="G91" s="41"/>
      <c r="H91" s="41"/>
      <c r="I91" s="41"/>
      <c r="J91" s="41"/>
      <c r="K91" s="41"/>
      <c r="L91" s="146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2" customHeight="1">
      <c r="A92" s="39"/>
      <c r="B92" s="40"/>
      <c r="C92" s="33" t="s">
        <v>966</v>
      </c>
      <c r="D92" s="41"/>
      <c r="E92" s="41"/>
      <c r="F92" s="41"/>
      <c r="G92" s="41"/>
      <c r="H92" s="41"/>
      <c r="I92" s="41"/>
      <c r="J92" s="41"/>
      <c r="K92" s="41"/>
      <c r="L92" s="146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6.5" customHeight="1">
      <c r="A93" s="39"/>
      <c r="B93" s="40"/>
      <c r="C93" s="41"/>
      <c r="D93" s="41"/>
      <c r="E93" s="70" t="str">
        <f>E13</f>
        <v>SO 103.36 - Propustek v km 63,923 (2,789 56 km)</v>
      </c>
      <c r="F93" s="41"/>
      <c r="G93" s="41"/>
      <c r="H93" s="41"/>
      <c r="I93" s="41"/>
      <c r="J93" s="41"/>
      <c r="K93" s="41"/>
      <c r="L93" s="146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6.95" customHeight="1">
      <c r="A94" s="39"/>
      <c r="B94" s="40"/>
      <c r="C94" s="41"/>
      <c r="D94" s="41"/>
      <c r="E94" s="41"/>
      <c r="F94" s="41"/>
      <c r="G94" s="41"/>
      <c r="H94" s="41"/>
      <c r="I94" s="41"/>
      <c r="J94" s="41"/>
      <c r="K94" s="41"/>
      <c r="L94" s="146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2" customHeight="1">
      <c r="A95" s="39"/>
      <c r="B95" s="40"/>
      <c r="C95" s="33" t="s">
        <v>23</v>
      </c>
      <c r="D95" s="41"/>
      <c r="E95" s="41"/>
      <c r="F95" s="28" t="str">
        <f>F16</f>
        <v>sil. II/605</v>
      </c>
      <c r="G95" s="41"/>
      <c r="H95" s="41"/>
      <c r="I95" s="33" t="s">
        <v>25</v>
      </c>
      <c r="J95" s="73" t="str">
        <f>IF(J16="","",J16)</f>
        <v>13. 12. 2023</v>
      </c>
      <c r="K95" s="41"/>
      <c r="L95" s="146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6.95" customHeight="1">
      <c r="A96" s="39"/>
      <c r="B96" s="40"/>
      <c r="C96" s="41"/>
      <c r="D96" s="41"/>
      <c r="E96" s="41"/>
      <c r="F96" s="41"/>
      <c r="G96" s="41"/>
      <c r="H96" s="41"/>
      <c r="I96" s="41"/>
      <c r="J96" s="41"/>
      <c r="K96" s="41"/>
      <c r="L96" s="146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5.15" customHeight="1">
      <c r="A97" s="39"/>
      <c r="B97" s="40"/>
      <c r="C97" s="33" t="s">
        <v>29</v>
      </c>
      <c r="D97" s="41"/>
      <c r="E97" s="41"/>
      <c r="F97" s="28" t="str">
        <f>E19</f>
        <v>Správa a údržba silnic Plzeňského kraje, p.o.</v>
      </c>
      <c r="G97" s="41"/>
      <c r="H97" s="41"/>
      <c r="I97" s="33" t="s">
        <v>35</v>
      </c>
      <c r="J97" s="37" t="str">
        <f>E25</f>
        <v>Sweco a.s.</v>
      </c>
      <c r="K97" s="41"/>
      <c r="L97" s="146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31" s="2" customFormat="1" ht="15.15" customHeight="1">
      <c r="A98" s="39"/>
      <c r="B98" s="40"/>
      <c r="C98" s="33" t="s">
        <v>33</v>
      </c>
      <c r="D98" s="41"/>
      <c r="E98" s="41"/>
      <c r="F98" s="28" t="str">
        <f>IF(E22="","",E22)</f>
        <v>Vyplň údaj</v>
      </c>
      <c r="G98" s="41"/>
      <c r="H98" s="41"/>
      <c r="I98" s="33" t="s">
        <v>38</v>
      </c>
      <c r="J98" s="37" t="str">
        <f>E28</f>
        <v xml:space="preserve"> </v>
      </c>
      <c r="K98" s="41"/>
      <c r="L98" s="146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</row>
    <row r="99" spans="1:31" s="2" customFormat="1" ht="10.3" customHeight="1">
      <c r="A99" s="39"/>
      <c r="B99" s="40"/>
      <c r="C99" s="41"/>
      <c r="D99" s="41"/>
      <c r="E99" s="41"/>
      <c r="F99" s="41"/>
      <c r="G99" s="41"/>
      <c r="H99" s="41"/>
      <c r="I99" s="41"/>
      <c r="J99" s="41"/>
      <c r="K99" s="41"/>
      <c r="L99" s="146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</row>
    <row r="100" spans="1:31" s="11" customFormat="1" ht="29.25" customHeight="1">
      <c r="A100" s="187"/>
      <c r="B100" s="188"/>
      <c r="C100" s="189" t="s">
        <v>157</v>
      </c>
      <c r="D100" s="190" t="s">
        <v>61</v>
      </c>
      <c r="E100" s="190" t="s">
        <v>57</v>
      </c>
      <c r="F100" s="190" t="s">
        <v>58</v>
      </c>
      <c r="G100" s="190" t="s">
        <v>158</v>
      </c>
      <c r="H100" s="190" t="s">
        <v>159</v>
      </c>
      <c r="I100" s="190" t="s">
        <v>160</v>
      </c>
      <c r="J100" s="190" t="s">
        <v>147</v>
      </c>
      <c r="K100" s="191" t="s">
        <v>161</v>
      </c>
      <c r="L100" s="192"/>
      <c r="M100" s="93" t="s">
        <v>20</v>
      </c>
      <c r="N100" s="94" t="s">
        <v>46</v>
      </c>
      <c r="O100" s="94" t="s">
        <v>162</v>
      </c>
      <c r="P100" s="94" t="s">
        <v>163</v>
      </c>
      <c r="Q100" s="94" t="s">
        <v>164</v>
      </c>
      <c r="R100" s="94" t="s">
        <v>165</v>
      </c>
      <c r="S100" s="94" t="s">
        <v>166</v>
      </c>
      <c r="T100" s="95" t="s">
        <v>167</v>
      </c>
      <c r="U100" s="187"/>
      <c r="V100" s="187"/>
      <c r="W100" s="187"/>
      <c r="X100" s="187"/>
      <c r="Y100" s="187"/>
      <c r="Z100" s="187"/>
      <c r="AA100" s="187"/>
      <c r="AB100" s="187"/>
      <c r="AC100" s="187"/>
      <c r="AD100" s="187"/>
      <c r="AE100" s="187"/>
    </row>
    <row r="101" spans="1:63" s="2" customFormat="1" ht="22.8" customHeight="1">
      <c r="A101" s="39"/>
      <c r="B101" s="40"/>
      <c r="C101" s="100" t="s">
        <v>168</v>
      </c>
      <c r="D101" s="41"/>
      <c r="E101" s="41"/>
      <c r="F101" s="41"/>
      <c r="G101" s="41"/>
      <c r="H101" s="41"/>
      <c r="I101" s="41"/>
      <c r="J101" s="193">
        <f>BK101</f>
        <v>0</v>
      </c>
      <c r="K101" s="41"/>
      <c r="L101" s="45"/>
      <c r="M101" s="96"/>
      <c r="N101" s="194"/>
      <c r="O101" s="97"/>
      <c r="P101" s="195">
        <f>P102+P275</f>
        <v>0</v>
      </c>
      <c r="Q101" s="97"/>
      <c r="R101" s="195">
        <f>R102+R275</f>
        <v>82.30910715425601</v>
      </c>
      <c r="S101" s="97"/>
      <c r="T101" s="196">
        <f>T102+T275</f>
        <v>40.0512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T101" s="18" t="s">
        <v>75</v>
      </c>
      <c r="AU101" s="18" t="s">
        <v>148</v>
      </c>
      <c r="BK101" s="197">
        <f>BK102+BK275</f>
        <v>0</v>
      </c>
    </row>
    <row r="102" spans="1:63" s="12" customFormat="1" ht="25.9" customHeight="1">
      <c r="A102" s="12"/>
      <c r="B102" s="198"/>
      <c r="C102" s="199"/>
      <c r="D102" s="200" t="s">
        <v>75</v>
      </c>
      <c r="E102" s="201" t="s">
        <v>169</v>
      </c>
      <c r="F102" s="201" t="s">
        <v>170</v>
      </c>
      <c r="G102" s="199"/>
      <c r="H102" s="199"/>
      <c r="I102" s="202"/>
      <c r="J102" s="203">
        <f>BK102</f>
        <v>0</v>
      </c>
      <c r="K102" s="199"/>
      <c r="L102" s="204"/>
      <c r="M102" s="205"/>
      <c r="N102" s="206"/>
      <c r="O102" s="206"/>
      <c r="P102" s="207">
        <f>P103+P151+P165+P203+P218+P254+P271</f>
        <v>0</v>
      </c>
      <c r="Q102" s="206"/>
      <c r="R102" s="207">
        <f>R103+R151+R165+R203+R218+R254+R271</f>
        <v>82.26677615425601</v>
      </c>
      <c r="S102" s="206"/>
      <c r="T102" s="208">
        <f>T103+T151+T165+T203+T218+T254+T271</f>
        <v>40.0512</v>
      </c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R102" s="209" t="s">
        <v>22</v>
      </c>
      <c r="AT102" s="210" t="s">
        <v>75</v>
      </c>
      <c r="AU102" s="210" t="s">
        <v>76</v>
      </c>
      <c r="AY102" s="209" t="s">
        <v>171</v>
      </c>
      <c r="BK102" s="211">
        <f>BK103+BK151+BK165+BK203+BK218+BK254+BK271</f>
        <v>0</v>
      </c>
    </row>
    <row r="103" spans="1:63" s="12" customFormat="1" ht="22.8" customHeight="1">
      <c r="A103" s="12"/>
      <c r="B103" s="198"/>
      <c r="C103" s="199"/>
      <c r="D103" s="200" t="s">
        <v>75</v>
      </c>
      <c r="E103" s="212" t="s">
        <v>22</v>
      </c>
      <c r="F103" s="212" t="s">
        <v>172</v>
      </c>
      <c r="G103" s="199"/>
      <c r="H103" s="199"/>
      <c r="I103" s="202"/>
      <c r="J103" s="213">
        <f>BK103</f>
        <v>0</v>
      </c>
      <c r="K103" s="199"/>
      <c r="L103" s="204"/>
      <c r="M103" s="205"/>
      <c r="N103" s="206"/>
      <c r="O103" s="206"/>
      <c r="P103" s="207">
        <f>SUM(P104:P150)</f>
        <v>0</v>
      </c>
      <c r="Q103" s="206"/>
      <c r="R103" s="207">
        <f>SUM(R104:R150)</f>
        <v>19.5801585</v>
      </c>
      <c r="S103" s="206"/>
      <c r="T103" s="208">
        <f>SUM(T104:T150)</f>
        <v>11.9922</v>
      </c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R103" s="209" t="s">
        <v>22</v>
      </c>
      <c r="AT103" s="210" t="s">
        <v>75</v>
      </c>
      <c r="AU103" s="210" t="s">
        <v>22</v>
      </c>
      <c r="AY103" s="209" t="s">
        <v>171</v>
      </c>
      <c r="BK103" s="211">
        <f>SUM(BK104:BK150)</f>
        <v>0</v>
      </c>
    </row>
    <row r="104" spans="1:65" s="2" customFormat="1" ht="24.15" customHeight="1">
      <c r="A104" s="39"/>
      <c r="B104" s="40"/>
      <c r="C104" s="214" t="s">
        <v>22</v>
      </c>
      <c r="D104" s="214" t="s">
        <v>173</v>
      </c>
      <c r="E104" s="215" t="s">
        <v>970</v>
      </c>
      <c r="F104" s="216" t="s">
        <v>971</v>
      </c>
      <c r="G104" s="217" t="s">
        <v>176</v>
      </c>
      <c r="H104" s="218">
        <v>27.255</v>
      </c>
      <c r="I104" s="219"/>
      <c r="J104" s="220">
        <f>ROUND(I104*H104,2)</f>
        <v>0</v>
      </c>
      <c r="K104" s="216" t="s">
        <v>177</v>
      </c>
      <c r="L104" s="45"/>
      <c r="M104" s="221" t="s">
        <v>20</v>
      </c>
      <c r="N104" s="222" t="s">
        <v>47</v>
      </c>
      <c r="O104" s="85"/>
      <c r="P104" s="223">
        <f>O104*H104</f>
        <v>0</v>
      </c>
      <c r="Q104" s="223">
        <v>0</v>
      </c>
      <c r="R104" s="223">
        <f>Q104*H104</f>
        <v>0</v>
      </c>
      <c r="S104" s="223">
        <v>0.44</v>
      </c>
      <c r="T104" s="224">
        <f>S104*H104</f>
        <v>11.9922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25" t="s">
        <v>178</v>
      </c>
      <c r="AT104" s="225" t="s">
        <v>173</v>
      </c>
      <c r="AU104" s="225" t="s">
        <v>84</v>
      </c>
      <c r="AY104" s="18" t="s">
        <v>171</v>
      </c>
      <c r="BE104" s="226">
        <f>IF(N104="základní",J104,0)</f>
        <v>0</v>
      </c>
      <c r="BF104" s="226">
        <f>IF(N104="snížená",J104,0)</f>
        <v>0</v>
      </c>
      <c r="BG104" s="226">
        <f>IF(N104="zákl. přenesená",J104,0)</f>
        <v>0</v>
      </c>
      <c r="BH104" s="226">
        <f>IF(N104="sníž. přenesená",J104,0)</f>
        <v>0</v>
      </c>
      <c r="BI104" s="226">
        <f>IF(N104="nulová",J104,0)</f>
        <v>0</v>
      </c>
      <c r="BJ104" s="18" t="s">
        <v>22</v>
      </c>
      <c r="BK104" s="226">
        <f>ROUND(I104*H104,2)</f>
        <v>0</v>
      </c>
      <c r="BL104" s="18" t="s">
        <v>178</v>
      </c>
      <c r="BM104" s="225" t="s">
        <v>1549</v>
      </c>
    </row>
    <row r="105" spans="1:47" s="2" customFormat="1" ht="12">
      <c r="A105" s="39"/>
      <c r="B105" s="40"/>
      <c r="C105" s="41"/>
      <c r="D105" s="227" t="s">
        <v>180</v>
      </c>
      <c r="E105" s="41"/>
      <c r="F105" s="228" t="s">
        <v>973</v>
      </c>
      <c r="G105" s="41"/>
      <c r="H105" s="41"/>
      <c r="I105" s="229"/>
      <c r="J105" s="41"/>
      <c r="K105" s="41"/>
      <c r="L105" s="45"/>
      <c r="M105" s="230"/>
      <c r="N105" s="231"/>
      <c r="O105" s="85"/>
      <c r="P105" s="85"/>
      <c r="Q105" s="85"/>
      <c r="R105" s="85"/>
      <c r="S105" s="85"/>
      <c r="T105" s="86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T105" s="18" t="s">
        <v>180</v>
      </c>
      <c r="AU105" s="18" t="s">
        <v>84</v>
      </c>
    </row>
    <row r="106" spans="1:47" s="2" customFormat="1" ht="12">
      <c r="A106" s="39"/>
      <c r="B106" s="40"/>
      <c r="C106" s="41"/>
      <c r="D106" s="232" t="s">
        <v>182</v>
      </c>
      <c r="E106" s="41"/>
      <c r="F106" s="233" t="s">
        <v>974</v>
      </c>
      <c r="G106" s="41"/>
      <c r="H106" s="41"/>
      <c r="I106" s="229"/>
      <c r="J106" s="41"/>
      <c r="K106" s="41"/>
      <c r="L106" s="45"/>
      <c r="M106" s="230"/>
      <c r="N106" s="231"/>
      <c r="O106" s="85"/>
      <c r="P106" s="85"/>
      <c r="Q106" s="85"/>
      <c r="R106" s="85"/>
      <c r="S106" s="85"/>
      <c r="T106" s="86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T106" s="18" t="s">
        <v>182</v>
      </c>
      <c r="AU106" s="18" t="s">
        <v>84</v>
      </c>
    </row>
    <row r="107" spans="1:51" s="13" customFormat="1" ht="12">
      <c r="A107" s="13"/>
      <c r="B107" s="234"/>
      <c r="C107" s="235"/>
      <c r="D107" s="227" t="s">
        <v>184</v>
      </c>
      <c r="E107" s="236" t="s">
        <v>20</v>
      </c>
      <c r="F107" s="237" t="s">
        <v>975</v>
      </c>
      <c r="G107" s="235"/>
      <c r="H107" s="236" t="s">
        <v>20</v>
      </c>
      <c r="I107" s="238"/>
      <c r="J107" s="235"/>
      <c r="K107" s="235"/>
      <c r="L107" s="239"/>
      <c r="M107" s="240"/>
      <c r="N107" s="241"/>
      <c r="O107" s="241"/>
      <c r="P107" s="241"/>
      <c r="Q107" s="241"/>
      <c r="R107" s="241"/>
      <c r="S107" s="241"/>
      <c r="T107" s="242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43" t="s">
        <v>184</v>
      </c>
      <c r="AU107" s="243" t="s">
        <v>84</v>
      </c>
      <c r="AV107" s="13" t="s">
        <v>22</v>
      </c>
      <c r="AW107" s="13" t="s">
        <v>37</v>
      </c>
      <c r="AX107" s="13" t="s">
        <v>76</v>
      </c>
      <c r="AY107" s="243" t="s">
        <v>171</v>
      </c>
    </row>
    <row r="108" spans="1:51" s="13" customFormat="1" ht="12">
      <c r="A108" s="13"/>
      <c r="B108" s="234"/>
      <c r="C108" s="235"/>
      <c r="D108" s="227" t="s">
        <v>184</v>
      </c>
      <c r="E108" s="236" t="s">
        <v>20</v>
      </c>
      <c r="F108" s="237" t="s">
        <v>1155</v>
      </c>
      <c r="G108" s="235"/>
      <c r="H108" s="236" t="s">
        <v>20</v>
      </c>
      <c r="I108" s="238"/>
      <c r="J108" s="235"/>
      <c r="K108" s="235"/>
      <c r="L108" s="239"/>
      <c r="M108" s="240"/>
      <c r="N108" s="241"/>
      <c r="O108" s="241"/>
      <c r="P108" s="241"/>
      <c r="Q108" s="241"/>
      <c r="R108" s="241"/>
      <c r="S108" s="241"/>
      <c r="T108" s="242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43" t="s">
        <v>184</v>
      </c>
      <c r="AU108" s="243" t="s">
        <v>84</v>
      </c>
      <c r="AV108" s="13" t="s">
        <v>22</v>
      </c>
      <c r="AW108" s="13" t="s">
        <v>37</v>
      </c>
      <c r="AX108" s="13" t="s">
        <v>76</v>
      </c>
      <c r="AY108" s="243" t="s">
        <v>171</v>
      </c>
    </row>
    <row r="109" spans="1:51" s="14" customFormat="1" ht="12">
      <c r="A109" s="14"/>
      <c r="B109" s="244"/>
      <c r="C109" s="245"/>
      <c r="D109" s="227" t="s">
        <v>184</v>
      </c>
      <c r="E109" s="246" t="s">
        <v>20</v>
      </c>
      <c r="F109" s="247" t="s">
        <v>1550</v>
      </c>
      <c r="G109" s="245"/>
      <c r="H109" s="248">
        <v>27.255</v>
      </c>
      <c r="I109" s="249"/>
      <c r="J109" s="245"/>
      <c r="K109" s="245"/>
      <c r="L109" s="250"/>
      <c r="M109" s="251"/>
      <c r="N109" s="252"/>
      <c r="O109" s="252"/>
      <c r="P109" s="252"/>
      <c r="Q109" s="252"/>
      <c r="R109" s="252"/>
      <c r="S109" s="252"/>
      <c r="T109" s="253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54" t="s">
        <v>184</v>
      </c>
      <c r="AU109" s="254" t="s">
        <v>84</v>
      </c>
      <c r="AV109" s="14" t="s">
        <v>84</v>
      </c>
      <c r="AW109" s="14" t="s">
        <v>37</v>
      </c>
      <c r="AX109" s="14" t="s">
        <v>76</v>
      </c>
      <c r="AY109" s="254" t="s">
        <v>171</v>
      </c>
    </row>
    <row r="110" spans="1:65" s="2" customFormat="1" ht="24.15" customHeight="1">
      <c r="A110" s="39"/>
      <c r="B110" s="40"/>
      <c r="C110" s="214" t="s">
        <v>84</v>
      </c>
      <c r="D110" s="214" t="s">
        <v>173</v>
      </c>
      <c r="E110" s="215" t="s">
        <v>978</v>
      </c>
      <c r="F110" s="216" t="s">
        <v>979</v>
      </c>
      <c r="G110" s="217" t="s">
        <v>980</v>
      </c>
      <c r="H110" s="218">
        <v>250</v>
      </c>
      <c r="I110" s="219"/>
      <c r="J110" s="220">
        <f>ROUND(I110*H110,2)</f>
        <v>0</v>
      </c>
      <c r="K110" s="216" t="s">
        <v>177</v>
      </c>
      <c r="L110" s="45"/>
      <c r="M110" s="221" t="s">
        <v>20</v>
      </c>
      <c r="N110" s="222" t="s">
        <v>47</v>
      </c>
      <c r="O110" s="85"/>
      <c r="P110" s="223">
        <f>O110*H110</f>
        <v>0</v>
      </c>
      <c r="Q110" s="223">
        <v>3.2634E-05</v>
      </c>
      <c r="R110" s="223">
        <f>Q110*H110</f>
        <v>0.008158499999999999</v>
      </c>
      <c r="S110" s="223">
        <v>0</v>
      </c>
      <c r="T110" s="224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25" t="s">
        <v>178</v>
      </c>
      <c r="AT110" s="225" t="s">
        <v>173</v>
      </c>
      <c r="AU110" s="225" t="s">
        <v>84</v>
      </c>
      <c r="AY110" s="18" t="s">
        <v>171</v>
      </c>
      <c r="BE110" s="226">
        <f>IF(N110="základní",J110,0)</f>
        <v>0</v>
      </c>
      <c r="BF110" s="226">
        <f>IF(N110="snížená",J110,0)</f>
        <v>0</v>
      </c>
      <c r="BG110" s="226">
        <f>IF(N110="zákl. přenesená",J110,0)</f>
        <v>0</v>
      </c>
      <c r="BH110" s="226">
        <f>IF(N110="sníž. přenesená",J110,0)</f>
        <v>0</v>
      </c>
      <c r="BI110" s="226">
        <f>IF(N110="nulová",J110,0)</f>
        <v>0</v>
      </c>
      <c r="BJ110" s="18" t="s">
        <v>22</v>
      </c>
      <c r="BK110" s="226">
        <f>ROUND(I110*H110,2)</f>
        <v>0</v>
      </c>
      <c r="BL110" s="18" t="s">
        <v>178</v>
      </c>
      <c r="BM110" s="225" t="s">
        <v>1551</v>
      </c>
    </row>
    <row r="111" spans="1:47" s="2" customFormat="1" ht="12">
      <c r="A111" s="39"/>
      <c r="B111" s="40"/>
      <c r="C111" s="41"/>
      <c r="D111" s="227" t="s">
        <v>180</v>
      </c>
      <c r="E111" s="41"/>
      <c r="F111" s="228" t="s">
        <v>982</v>
      </c>
      <c r="G111" s="41"/>
      <c r="H111" s="41"/>
      <c r="I111" s="229"/>
      <c r="J111" s="41"/>
      <c r="K111" s="41"/>
      <c r="L111" s="45"/>
      <c r="M111" s="230"/>
      <c r="N111" s="231"/>
      <c r="O111" s="85"/>
      <c r="P111" s="85"/>
      <c r="Q111" s="85"/>
      <c r="R111" s="85"/>
      <c r="S111" s="85"/>
      <c r="T111" s="86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T111" s="18" t="s">
        <v>180</v>
      </c>
      <c r="AU111" s="18" t="s">
        <v>84</v>
      </c>
    </row>
    <row r="112" spans="1:47" s="2" customFormat="1" ht="12">
      <c r="A112" s="39"/>
      <c r="B112" s="40"/>
      <c r="C112" s="41"/>
      <c r="D112" s="232" t="s">
        <v>182</v>
      </c>
      <c r="E112" s="41"/>
      <c r="F112" s="233" t="s">
        <v>983</v>
      </c>
      <c r="G112" s="41"/>
      <c r="H112" s="41"/>
      <c r="I112" s="229"/>
      <c r="J112" s="41"/>
      <c r="K112" s="41"/>
      <c r="L112" s="45"/>
      <c r="M112" s="230"/>
      <c r="N112" s="231"/>
      <c r="O112" s="85"/>
      <c r="P112" s="85"/>
      <c r="Q112" s="85"/>
      <c r="R112" s="85"/>
      <c r="S112" s="85"/>
      <c r="T112" s="86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T112" s="18" t="s">
        <v>182</v>
      </c>
      <c r="AU112" s="18" t="s">
        <v>84</v>
      </c>
    </row>
    <row r="113" spans="1:51" s="13" customFormat="1" ht="12">
      <c r="A113" s="13"/>
      <c r="B113" s="234"/>
      <c r="C113" s="235"/>
      <c r="D113" s="227" t="s">
        <v>184</v>
      </c>
      <c r="E113" s="236" t="s">
        <v>20</v>
      </c>
      <c r="F113" s="237" t="s">
        <v>984</v>
      </c>
      <c r="G113" s="235"/>
      <c r="H113" s="236" t="s">
        <v>20</v>
      </c>
      <c r="I113" s="238"/>
      <c r="J113" s="235"/>
      <c r="K113" s="235"/>
      <c r="L113" s="239"/>
      <c r="M113" s="240"/>
      <c r="N113" s="241"/>
      <c r="O113" s="241"/>
      <c r="P113" s="241"/>
      <c r="Q113" s="241"/>
      <c r="R113" s="241"/>
      <c r="S113" s="241"/>
      <c r="T113" s="242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43" t="s">
        <v>184</v>
      </c>
      <c r="AU113" s="243" t="s">
        <v>84</v>
      </c>
      <c r="AV113" s="13" t="s">
        <v>22</v>
      </c>
      <c r="AW113" s="13" t="s">
        <v>37</v>
      </c>
      <c r="AX113" s="13" t="s">
        <v>76</v>
      </c>
      <c r="AY113" s="243" t="s">
        <v>171</v>
      </c>
    </row>
    <row r="114" spans="1:51" s="14" customFormat="1" ht="12">
      <c r="A114" s="14"/>
      <c r="B114" s="244"/>
      <c r="C114" s="245"/>
      <c r="D114" s="227" t="s">
        <v>184</v>
      </c>
      <c r="E114" s="246" t="s">
        <v>20</v>
      </c>
      <c r="F114" s="247" t="s">
        <v>985</v>
      </c>
      <c r="G114" s="245"/>
      <c r="H114" s="248">
        <v>250</v>
      </c>
      <c r="I114" s="249"/>
      <c r="J114" s="245"/>
      <c r="K114" s="245"/>
      <c r="L114" s="250"/>
      <c r="M114" s="251"/>
      <c r="N114" s="252"/>
      <c r="O114" s="252"/>
      <c r="P114" s="252"/>
      <c r="Q114" s="252"/>
      <c r="R114" s="252"/>
      <c r="S114" s="252"/>
      <c r="T114" s="253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54" t="s">
        <v>184</v>
      </c>
      <c r="AU114" s="254" t="s">
        <v>84</v>
      </c>
      <c r="AV114" s="14" t="s">
        <v>84</v>
      </c>
      <c r="AW114" s="14" t="s">
        <v>37</v>
      </c>
      <c r="AX114" s="14" t="s">
        <v>76</v>
      </c>
      <c r="AY114" s="254" t="s">
        <v>171</v>
      </c>
    </row>
    <row r="115" spans="1:65" s="2" customFormat="1" ht="33" customHeight="1">
      <c r="A115" s="39"/>
      <c r="B115" s="40"/>
      <c r="C115" s="214" t="s">
        <v>107</v>
      </c>
      <c r="D115" s="214" t="s">
        <v>173</v>
      </c>
      <c r="E115" s="215" t="s">
        <v>1552</v>
      </c>
      <c r="F115" s="216" t="s">
        <v>1553</v>
      </c>
      <c r="G115" s="217" t="s">
        <v>230</v>
      </c>
      <c r="H115" s="218">
        <v>18.75</v>
      </c>
      <c r="I115" s="219"/>
      <c r="J115" s="220">
        <f>ROUND(I115*H115,2)</f>
        <v>0</v>
      </c>
      <c r="K115" s="216" t="s">
        <v>177</v>
      </c>
      <c r="L115" s="45"/>
      <c r="M115" s="221" t="s">
        <v>20</v>
      </c>
      <c r="N115" s="222" t="s">
        <v>47</v>
      </c>
      <c r="O115" s="85"/>
      <c r="P115" s="223">
        <f>O115*H115</f>
        <v>0</v>
      </c>
      <c r="Q115" s="223">
        <v>0</v>
      </c>
      <c r="R115" s="223">
        <f>Q115*H115</f>
        <v>0</v>
      </c>
      <c r="S115" s="223">
        <v>0</v>
      </c>
      <c r="T115" s="224">
        <f>S115*H115</f>
        <v>0</v>
      </c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R115" s="225" t="s">
        <v>178</v>
      </c>
      <c r="AT115" s="225" t="s">
        <v>173</v>
      </c>
      <c r="AU115" s="225" t="s">
        <v>84</v>
      </c>
      <c r="AY115" s="18" t="s">
        <v>171</v>
      </c>
      <c r="BE115" s="226">
        <f>IF(N115="základní",J115,0)</f>
        <v>0</v>
      </c>
      <c r="BF115" s="226">
        <f>IF(N115="snížená",J115,0)</f>
        <v>0</v>
      </c>
      <c r="BG115" s="226">
        <f>IF(N115="zákl. přenesená",J115,0)</f>
        <v>0</v>
      </c>
      <c r="BH115" s="226">
        <f>IF(N115="sníž. přenesená",J115,0)</f>
        <v>0</v>
      </c>
      <c r="BI115" s="226">
        <f>IF(N115="nulová",J115,0)</f>
        <v>0</v>
      </c>
      <c r="BJ115" s="18" t="s">
        <v>22</v>
      </c>
      <c r="BK115" s="226">
        <f>ROUND(I115*H115,2)</f>
        <v>0</v>
      </c>
      <c r="BL115" s="18" t="s">
        <v>178</v>
      </c>
      <c r="BM115" s="225" t="s">
        <v>988</v>
      </c>
    </row>
    <row r="116" spans="1:47" s="2" customFormat="1" ht="12">
      <c r="A116" s="39"/>
      <c r="B116" s="40"/>
      <c r="C116" s="41"/>
      <c r="D116" s="227" t="s">
        <v>180</v>
      </c>
      <c r="E116" s="41"/>
      <c r="F116" s="228" t="s">
        <v>1554</v>
      </c>
      <c r="G116" s="41"/>
      <c r="H116" s="41"/>
      <c r="I116" s="229"/>
      <c r="J116" s="41"/>
      <c r="K116" s="41"/>
      <c r="L116" s="45"/>
      <c r="M116" s="230"/>
      <c r="N116" s="231"/>
      <c r="O116" s="85"/>
      <c r="P116" s="85"/>
      <c r="Q116" s="85"/>
      <c r="R116" s="85"/>
      <c r="S116" s="85"/>
      <c r="T116" s="86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T116" s="18" t="s">
        <v>180</v>
      </c>
      <c r="AU116" s="18" t="s">
        <v>84</v>
      </c>
    </row>
    <row r="117" spans="1:47" s="2" customFormat="1" ht="12">
      <c r="A117" s="39"/>
      <c r="B117" s="40"/>
      <c r="C117" s="41"/>
      <c r="D117" s="232" t="s">
        <v>182</v>
      </c>
      <c r="E117" s="41"/>
      <c r="F117" s="233" t="s">
        <v>1555</v>
      </c>
      <c r="G117" s="41"/>
      <c r="H117" s="41"/>
      <c r="I117" s="229"/>
      <c r="J117" s="41"/>
      <c r="K117" s="41"/>
      <c r="L117" s="45"/>
      <c r="M117" s="230"/>
      <c r="N117" s="231"/>
      <c r="O117" s="85"/>
      <c r="P117" s="85"/>
      <c r="Q117" s="85"/>
      <c r="R117" s="85"/>
      <c r="S117" s="85"/>
      <c r="T117" s="86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182</v>
      </c>
      <c r="AU117" s="18" t="s">
        <v>84</v>
      </c>
    </row>
    <row r="118" spans="1:47" s="2" customFormat="1" ht="12">
      <c r="A118" s="39"/>
      <c r="B118" s="40"/>
      <c r="C118" s="41"/>
      <c r="D118" s="227" t="s">
        <v>224</v>
      </c>
      <c r="E118" s="41"/>
      <c r="F118" s="255" t="s">
        <v>991</v>
      </c>
      <c r="G118" s="41"/>
      <c r="H118" s="41"/>
      <c r="I118" s="229"/>
      <c r="J118" s="41"/>
      <c r="K118" s="41"/>
      <c r="L118" s="45"/>
      <c r="M118" s="230"/>
      <c r="N118" s="231"/>
      <c r="O118" s="85"/>
      <c r="P118" s="85"/>
      <c r="Q118" s="85"/>
      <c r="R118" s="85"/>
      <c r="S118" s="85"/>
      <c r="T118" s="86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T118" s="18" t="s">
        <v>224</v>
      </c>
      <c r="AU118" s="18" t="s">
        <v>84</v>
      </c>
    </row>
    <row r="119" spans="1:51" s="13" customFormat="1" ht="12">
      <c r="A119" s="13"/>
      <c r="B119" s="234"/>
      <c r="C119" s="235"/>
      <c r="D119" s="227" t="s">
        <v>184</v>
      </c>
      <c r="E119" s="236" t="s">
        <v>20</v>
      </c>
      <c r="F119" s="237" t="s">
        <v>992</v>
      </c>
      <c r="G119" s="235"/>
      <c r="H119" s="236" t="s">
        <v>20</v>
      </c>
      <c r="I119" s="238"/>
      <c r="J119" s="235"/>
      <c r="K119" s="235"/>
      <c r="L119" s="239"/>
      <c r="M119" s="240"/>
      <c r="N119" s="241"/>
      <c r="O119" s="241"/>
      <c r="P119" s="241"/>
      <c r="Q119" s="241"/>
      <c r="R119" s="241"/>
      <c r="S119" s="241"/>
      <c r="T119" s="242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43" t="s">
        <v>184</v>
      </c>
      <c r="AU119" s="243" t="s">
        <v>84</v>
      </c>
      <c r="AV119" s="13" t="s">
        <v>22</v>
      </c>
      <c r="AW119" s="13" t="s">
        <v>37</v>
      </c>
      <c r="AX119" s="13" t="s">
        <v>76</v>
      </c>
      <c r="AY119" s="243" t="s">
        <v>171</v>
      </c>
    </row>
    <row r="120" spans="1:51" s="13" customFormat="1" ht="12">
      <c r="A120" s="13"/>
      <c r="B120" s="234"/>
      <c r="C120" s="235"/>
      <c r="D120" s="227" t="s">
        <v>184</v>
      </c>
      <c r="E120" s="236" t="s">
        <v>20</v>
      </c>
      <c r="F120" s="237" t="s">
        <v>993</v>
      </c>
      <c r="G120" s="235"/>
      <c r="H120" s="236" t="s">
        <v>20</v>
      </c>
      <c r="I120" s="238"/>
      <c r="J120" s="235"/>
      <c r="K120" s="235"/>
      <c r="L120" s="239"/>
      <c r="M120" s="240"/>
      <c r="N120" s="241"/>
      <c r="O120" s="241"/>
      <c r="P120" s="241"/>
      <c r="Q120" s="241"/>
      <c r="R120" s="241"/>
      <c r="S120" s="241"/>
      <c r="T120" s="242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43" t="s">
        <v>184</v>
      </c>
      <c r="AU120" s="243" t="s">
        <v>84</v>
      </c>
      <c r="AV120" s="13" t="s">
        <v>22</v>
      </c>
      <c r="AW120" s="13" t="s">
        <v>37</v>
      </c>
      <c r="AX120" s="13" t="s">
        <v>76</v>
      </c>
      <c r="AY120" s="243" t="s">
        <v>171</v>
      </c>
    </row>
    <row r="121" spans="1:51" s="14" customFormat="1" ht="12">
      <c r="A121" s="14"/>
      <c r="B121" s="244"/>
      <c r="C121" s="245"/>
      <c r="D121" s="227" t="s">
        <v>184</v>
      </c>
      <c r="E121" s="246" t="s">
        <v>20</v>
      </c>
      <c r="F121" s="247" t="s">
        <v>1556</v>
      </c>
      <c r="G121" s="245"/>
      <c r="H121" s="248">
        <v>18.75</v>
      </c>
      <c r="I121" s="249"/>
      <c r="J121" s="245"/>
      <c r="K121" s="245"/>
      <c r="L121" s="250"/>
      <c r="M121" s="251"/>
      <c r="N121" s="252"/>
      <c r="O121" s="252"/>
      <c r="P121" s="252"/>
      <c r="Q121" s="252"/>
      <c r="R121" s="252"/>
      <c r="S121" s="252"/>
      <c r="T121" s="253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54" t="s">
        <v>184</v>
      </c>
      <c r="AU121" s="254" t="s">
        <v>84</v>
      </c>
      <c r="AV121" s="14" t="s">
        <v>84</v>
      </c>
      <c r="AW121" s="14" t="s">
        <v>37</v>
      </c>
      <c r="AX121" s="14" t="s">
        <v>76</v>
      </c>
      <c r="AY121" s="254" t="s">
        <v>171</v>
      </c>
    </row>
    <row r="122" spans="1:65" s="2" customFormat="1" ht="44.25" customHeight="1">
      <c r="A122" s="39"/>
      <c r="B122" s="40"/>
      <c r="C122" s="214" t="s">
        <v>178</v>
      </c>
      <c r="D122" s="214" t="s">
        <v>173</v>
      </c>
      <c r="E122" s="215" t="s">
        <v>236</v>
      </c>
      <c r="F122" s="216" t="s">
        <v>237</v>
      </c>
      <c r="G122" s="217" t="s">
        <v>230</v>
      </c>
      <c r="H122" s="218">
        <v>18.75</v>
      </c>
      <c r="I122" s="219"/>
      <c r="J122" s="220">
        <f>ROUND(I122*H122,2)</f>
        <v>0</v>
      </c>
      <c r="K122" s="216" t="s">
        <v>20</v>
      </c>
      <c r="L122" s="45"/>
      <c r="M122" s="221" t="s">
        <v>20</v>
      </c>
      <c r="N122" s="222" t="s">
        <v>47</v>
      </c>
      <c r="O122" s="85"/>
      <c r="P122" s="223">
        <f>O122*H122</f>
        <v>0</v>
      </c>
      <c r="Q122" s="223">
        <v>0</v>
      </c>
      <c r="R122" s="223">
        <f>Q122*H122</f>
        <v>0</v>
      </c>
      <c r="S122" s="223">
        <v>0</v>
      </c>
      <c r="T122" s="224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25" t="s">
        <v>178</v>
      </c>
      <c r="AT122" s="225" t="s">
        <v>173</v>
      </c>
      <c r="AU122" s="225" t="s">
        <v>84</v>
      </c>
      <c r="AY122" s="18" t="s">
        <v>171</v>
      </c>
      <c r="BE122" s="226">
        <f>IF(N122="základní",J122,0)</f>
        <v>0</v>
      </c>
      <c r="BF122" s="226">
        <f>IF(N122="snížená",J122,0)</f>
        <v>0</v>
      </c>
      <c r="BG122" s="226">
        <f>IF(N122="zákl. přenesená",J122,0)</f>
        <v>0</v>
      </c>
      <c r="BH122" s="226">
        <f>IF(N122="sníž. přenesená",J122,0)</f>
        <v>0</v>
      </c>
      <c r="BI122" s="226">
        <f>IF(N122="nulová",J122,0)</f>
        <v>0</v>
      </c>
      <c r="BJ122" s="18" t="s">
        <v>22</v>
      </c>
      <c r="BK122" s="226">
        <f>ROUND(I122*H122,2)</f>
        <v>0</v>
      </c>
      <c r="BL122" s="18" t="s">
        <v>178</v>
      </c>
      <c r="BM122" s="225" t="s">
        <v>995</v>
      </c>
    </row>
    <row r="123" spans="1:47" s="2" customFormat="1" ht="12">
      <c r="A123" s="39"/>
      <c r="B123" s="40"/>
      <c r="C123" s="41"/>
      <c r="D123" s="227" t="s">
        <v>180</v>
      </c>
      <c r="E123" s="41"/>
      <c r="F123" s="228" t="s">
        <v>239</v>
      </c>
      <c r="G123" s="41"/>
      <c r="H123" s="41"/>
      <c r="I123" s="229"/>
      <c r="J123" s="41"/>
      <c r="K123" s="41"/>
      <c r="L123" s="45"/>
      <c r="M123" s="230"/>
      <c r="N123" s="231"/>
      <c r="O123" s="85"/>
      <c r="P123" s="85"/>
      <c r="Q123" s="85"/>
      <c r="R123" s="85"/>
      <c r="S123" s="85"/>
      <c r="T123" s="86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8" t="s">
        <v>180</v>
      </c>
      <c r="AU123" s="18" t="s">
        <v>84</v>
      </c>
    </row>
    <row r="124" spans="1:51" s="14" customFormat="1" ht="12">
      <c r="A124" s="14"/>
      <c r="B124" s="244"/>
      <c r="C124" s="245"/>
      <c r="D124" s="227" t="s">
        <v>184</v>
      </c>
      <c r="E124" s="246" t="s">
        <v>20</v>
      </c>
      <c r="F124" s="247" t="s">
        <v>1557</v>
      </c>
      <c r="G124" s="245"/>
      <c r="H124" s="248">
        <v>18.75</v>
      </c>
      <c r="I124" s="249"/>
      <c r="J124" s="245"/>
      <c r="K124" s="245"/>
      <c r="L124" s="250"/>
      <c r="M124" s="251"/>
      <c r="N124" s="252"/>
      <c r="O124" s="252"/>
      <c r="P124" s="252"/>
      <c r="Q124" s="252"/>
      <c r="R124" s="252"/>
      <c r="S124" s="252"/>
      <c r="T124" s="253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54" t="s">
        <v>184</v>
      </c>
      <c r="AU124" s="254" t="s">
        <v>84</v>
      </c>
      <c r="AV124" s="14" t="s">
        <v>84</v>
      </c>
      <c r="AW124" s="14" t="s">
        <v>37</v>
      </c>
      <c r="AX124" s="14" t="s">
        <v>76</v>
      </c>
      <c r="AY124" s="254" t="s">
        <v>171</v>
      </c>
    </row>
    <row r="125" spans="1:65" s="2" customFormat="1" ht="33" customHeight="1">
      <c r="A125" s="39"/>
      <c r="B125" s="40"/>
      <c r="C125" s="214" t="s">
        <v>210</v>
      </c>
      <c r="D125" s="214" t="s">
        <v>173</v>
      </c>
      <c r="E125" s="215" t="s">
        <v>242</v>
      </c>
      <c r="F125" s="216" t="s">
        <v>243</v>
      </c>
      <c r="G125" s="217" t="s">
        <v>244</v>
      </c>
      <c r="H125" s="218">
        <v>33.75</v>
      </c>
      <c r="I125" s="219"/>
      <c r="J125" s="220">
        <f>ROUND(I125*H125,2)</f>
        <v>0</v>
      </c>
      <c r="K125" s="216" t="s">
        <v>177</v>
      </c>
      <c r="L125" s="45"/>
      <c r="M125" s="221" t="s">
        <v>20</v>
      </c>
      <c r="N125" s="222" t="s">
        <v>47</v>
      </c>
      <c r="O125" s="85"/>
      <c r="P125" s="223">
        <f>O125*H125</f>
        <v>0</v>
      </c>
      <c r="Q125" s="223">
        <v>0</v>
      </c>
      <c r="R125" s="223">
        <f>Q125*H125</f>
        <v>0</v>
      </c>
      <c r="S125" s="223">
        <v>0</v>
      </c>
      <c r="T125" s="224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25" t="s">
        <v>178</v>
      </c>
      <c r="AT125" s="225" t="s">
        <v>173</v>
      </c>
      <c r="AU125" s="225" t="s">
        <v>84</v>
      </c>
      <c r="AY125" s="18" t="s">
        <v>171</v>
      </c>
      <c r="BE125" s="226">
        <f>IF(N125="základní",J125,0)</f>
        <v>0</v>
      </c>
      <c r="BF125" s="226">
        <f>IF(N125="snížená",J125,0)</f>
        <v>0</v>
      </c>
      <c r="BG125" s="226">
        <f>IF(N125="zákl. přenesená",J125,0)</f>
        <v>0</v>
      </c>
      <c r="BH125" s="226">
        <f>IF(N125="sníž. přenesená",J125,0)</f>
        <v>0</v>
      </c>
      <c r="BI125" s="226">
        <f>IF(N125="nulová",J125,0)</f>
        <v>0</v>
      </c>
      <c r="BJ125" s="18" t="s">
        <v>22</v>
      </c>
      <c r="BK125" s="226">
        <f>ROUND(I125*H125,2)</f>
        <v>0</v>
      </c>
      <c r="BL125" s="18" t="s">
        <v>178</v>
      </c>
      <c r="BM125" s="225" t="s">
        <v>997</v>
      </c>
    </row>
    <row r="126" spans="1:47" s="2" customFormat="1" ht="12">
      <c r="A126" s="39"/>
      <c r="B126" s="40"/>
      <c r="C126" s="41"/>
      <c r="D126" s="227" t="s">
        <v>180</v>
      </c>
      <c r="E126" s="41"/>
      <c r="F126" s="228" t="s">
        <v>246</v>
      </c>
      <c r="G126" s="41"/>
      <c r="H126" s="41"/>
      <c r="I126" s="229"/>
      <c r="J126" s="41"/>
      <c r="K126" s="41"/>
      <c r="L126" s="45"/>
      <c r="M126" s="230"/>
      <c r="N126" s="231"/>
      <c r="O126" s="85"/>
      <c r="P126" s="85"/>
      <c r="Q126" s="85"/>
      <c r="R126" s="85"/>
      <c r="S126" s="85"/>
      <c r="T126" s="86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8" t="s">
        <v>180</v>
      </c>
      <c r="AU126" s="18" t="s">
        <v>84</v>
      </c>
    </row>
    <row r="127" spans="1:47" s="2" customFormat="1" ht="12">
      <c r="A127" s="39"/>
      <c r="B127" s="40"/>
      <c r="C127" s="41"/>
      <c r="D127" s="232" t="s">
        <v>182</v>
      </c>
      <c r="E127" s="41"/>
      <c r="F127" s="233" t="s">
        <v>247</v>
      </c>
      <c r="G127" s="41"/>
      <c r="H127" s="41"/>
      <c r="I127" s="229"/>
      <c r="J127" s="41"/>
      <c r="K127" s="41"/>
      <c r="L127" s="45"/>
      <c r="M127" s="230"/>
      <c r="N127" s="231"/>
      <c r="O127" s="85"/>
      <c r="P127" s="85"/>
      <c r="Q127" s="85"/>
      <c r="R127" s="85"/>
      <c r="S127" s="85"/>
      <c r="T127" s="86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T127" s="18" t="s">
        <v>182</v>
      </c>
      <c r="AU127" s="18" t="s">
        <v>84</v>
      </c>
    </row>
    <row r="128" spans="1:51" s="14" customFormat="1" ht="12">
      <c r="A128" s="14"/>
      <c r="B128" s="244"/>
      <c r="C128" s="245"/>
      <c r="D128" s="227" t="s">
        <v>184</v>
      </c>
      <c r="E128" s="246" t="s">
        <v>20</v>
      </c>
      <c r="F128" s="247" t="s">
        <v>1557</v>
      </c>
      <c r="G128" s="245"/>
      <c r="H128" s="248">
        <v>18.75</v>
      </c>
      <c r="I128" s="249"/>
      <c r="J128" s="245"/>
      <c r="K128" s="245"/>
      <c r="L128" s="250"/>
      <c r="M128" s="251"/>
      <c r="N128" s="252"/>
      <c r="O128" s="252"/>
      <c r="P128" s="252"/>
      <c r="Q128" s="252"/>
      <c r="R128" s="252"/>
      <c r="S128" s="252"/>
      <c r="T128" s="253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54" t="s">
        <v>184</v>
      </c>
      <c r="AU128" s="254" t="s">
        <v>84</v>
      </c>
      <c r="AV128" s="14" t="s">
        <v>84</v>
      </c>
      <c r="AW128" s="14" t="s">
        <v>37</v>
      </c>
      <c r="AX128" s="14" t="s">
        <v>76</v>
      </c>
      <c r="AY128" s="254" t="s">
        <v>171</v>
      </c>
    </row>
    <row r="129" spans="1:51" s="14" customFormat="1" ht="12">
      <c r="A129" s="14"/>
      <c r="B129" s="244"/>
      <c r="C129" s="245"/>
      <c r="D129" s="227" t="s">
        <v>184</v>
      </c>
      <c r="E129" s="245"/>
      <c r="F129" s="247" t="s">
        <v>1558</v>
      </c>
      <c r="G129" s="245"/>
      <c r="H129" s="248">
        <v>33.75</v>
      </c>
      <c r="I129" s="249"/>
      <c r="J129" s="245"/>
      <c r="K129" s="245"/>
      <c r="L129" s="250"/>
      <c r="M129" s="251"/>
      <c r="N129" s="252"/>
      <c r="O129" s="252"/>
      <c r="P129" s="252"/>
      <c r="Q129" s="252"/>
      <c r="R129" s="252"/>
      <c r="S129" s="252"/>
      <c r="T129" s="253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54" t="s">
        <v>184</v>
      </c>
      <c r="AU129" s="254" t="s">
        <v>84</v>
      </c>
      <c r="AV129" s="14" t="s">
        <v>84</v>
      </c>
      <c r="AW129" s="14" t="s">
        <v>4</v>
      </c>
      <c r="AX129" s="14" t="s">
        <v>22</v>
      </c>
      <c r="AY129" s="254" t="s">
        <v>171</v>
      </c>
    </row>
    <row r="130" spans="1:65" s="2" customFormat="1" ht="24.15" customHeight="1">
      <c r="A130" s="39"/>
      <c r="B130" s="40"/>
      <c r="C130" s="214" t="s">
        <v>218</v>
      </c>
      <c r="D130" s="214" t="s">
        <v>173</v>
      </c>
      <c r="E130" s="215" t="s">
        <v>999</v>
      </c>
      <c r="F130" s="216" t="s">
        <v>1000</v>
      </c>
      <c r="G130" s="217" t="s">
        <v>230</v>
      </c>
      <c r="H130" s="218">
        <v>8</v>
      </c>
      <c r="I130" s="219"/>
      <c r="J130" s="220">
        <f>ROUND(I130*H130,2)</f>
        <v>0</v>
      </c>
      <c r="K130" s="216" t="s">
        <v>177</v>
      </c>
      <c r="L130" s="45"/>
      <c r="M130" s="221" t="s">
        <v>20</v>
      </c>
      <c r="N130" s="222" t="s">
        <v>47</v>
      </c>
      <c r="O130" s="85"/>
      <c r="P130" s="223">
        <f>O130*H130</f>
        <v>0</v>
      </c>
      <c r="Q130" s="223">
        <v>0</v>
      </c>
      <c r="R130" s="223">
        <f>Q130*H130</f>
        <v>0</v>
      </c>
      <c r="S130" s="223">
        <v>0</v>
      </c>
      <c r="T130" s="224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25" t="s">
        <v>178</v>
      </c>
      <c r="AT130" s="225" t="s">
        <v>173</v>
      </c>
      <c r="AU130" s="225" t="s">
        <v>84</v>
      </c>
      <c r="AY130" s="18" t="s">
        <v>171</v>
      </c>
      <c r="BE130" s="226">
        <f>IF(N130="základní",J130,0)</f>
        <v>0</v>
      </c>
      <c r="BF130" s="226">
        <f>IF(N130="snížená",J130,0)</f>
        <v>0</v>
      </c>
      <c r="BG130" s="226">
        <f>IF(N130="zákl. přenesená",J130,0)</f>
        <v>0</v>
      </c>
      <c r="BH130" s="226">
        <f>IF(N130="sníž. přenesená",J130,0)</f>
        <v>0</v>
      </c>
      <c r="BI130" s="226">
        <f>IF(N130="nulová",J130,0)</f>
        <v>0</v>
      </c>
      <c r="BJ130" s="18" t="s">
        <v>22</v>
      </c>
      <c r="BK130" s="226">
        <f>ROUND(I130*H130,2)</f>
        <v>0</v>
      </c>
      <c r="BL130" s="18" t="s">
        <v>178</v>
      </c>
      <c r="BM130" s="225" t="s">
        <v>1001</v>
      </c>
    </row>
    <row r="131" spans="1:47" s="2" customFormat="1" ht="12">
      <c r="A131" s="39"/>
      <c r="B131" s="40"/>
      <c r="C131" s="41"/>
      <c r="D131" s="227" t="s">
        <v>180</v>
      </c>
      <c r="E131" s="41"/>
      <c r="F131" s="228" t="s">
        <v>1002</v>
      </c>
      <c r="G131" s="41"/>
      <c r="H131" s="41"/>
      <c r="I131" s="229"/>
      <c r="J131" s="41"/>
      <c r="K131" s="41"/>
      <c r="L131" s="45"/>
      <c r="M131" s="230"/>
      <c r="N131" s="231"/>
      <c r="O131" s="85"/>
      <c r="P131" s="85"/>
      <c r="Q131" s="85"/>
      <c r="R131" s="85"/>
      <c r="S131" s="85"/>
      <c r="T131" s="86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8" t="s">
        <v>180</v>
      </c>
      <c r="AU131" s="18" t="s">
        <v>84</v>
      </c>
    </row>
    <row r="132" spans="1:47" s="2" customFormat="1" ht="12">
      <c r="A132" s="39"/>
      <c r="B132" s="40"/>
      <c r="C132" s="41"/>
      <c r="D132" s="232" t="s">
        <v>182</v>
      </c>
      <c r="E132" s="41"/>
      <c r="F132" s="233" t="s">
        <v>1003</v>
      </c>
      <c r="G132" s="41"/>
      <c r="H132" s="41"/>
      <c r="I132" s="229"/>
      <c r="J132" s="41"/>
      <c r="K132" s="41"/>
      <c r="L132" s="45"/>
      <c r="M132" s="230"/>
      <c r="N132" s="231"/>
      <c r="O132" s="85"/>
      <c r="P132" s="85"/>
      <c r="Q132" s="85"/>
      <c r="R132" s="85"/>
      <c r="S132" s="85"/>
      <c r="T132" s="86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8" t="s">
        <v>182</v>
      </c>
      <c r="AU132" s="18" t="s">
        <v>84</v>
      </c>
    </row>
    <row r="133" spans="1:51" s="13" customFormat="1" ht="12">
      <c r="A133" s="13"/>
      <c r="B133" s="234"/>
      <c r="C133" s="235"/>
      <c r="D133" s="227" t="s">
        <v>184</v>
      </c>
      <c r="E133" s="236" t="s">
        <v>20</v>
      </c>
      <c r="F133" s="237" t="s">
        <v>992</v>
      </c>
      <c r="G133" s="235"/>
      <c r="H133" s="236" t="s">
        <v>20</v>
      </c>
      <c r="I133" s="238"/>
      <c r="J133" s="235"/>
      <c r="K133" s="235"/>
      <c r="L133" s="239"/>
      <c r="M133" s="240"/>
      <c r="N133" s="241"/>
      <c r="O133" s="241"/>
      <c r="P133" s="241"/>
      <c r="Q133" s="241"/>
      <c r="R133" s="241"/>
      <c r="S133" s="241"/>
      <c r="T133" s="242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3" t="s">
        <v>184</v>
      </c>
      <c r="AU133" s="243" t="s">
        <v>84</v>
      </c>
      <c r="AV133" s="13" t="s">
        <v>22</v>
      </c>
      <c r="AW133" s="13" t="s">
        <v>37</v>
      </c>
      <c r="AX133" s="13" t="s">
        <v>76</v>
      </c>
      <c r="AY133" s="243" t="s">
        <v>171</v>
      </c>
    </row>
    <row r="134" spans="1:51" s="14" customFormat="1" ht="12">
      <c r="A134" s="14"/>
      <c r="B134" s="244"/>
      <c r="C134" s="245"/>
      <c r="D134" s="227" t="s">
        <v>184</v>
      </c>
      <c r="E134" s="246" t="s">
        <v>20</v>
      </c>
      <c r="F134" s="247" t="s">
        <v>1559</v>
      </c>
      <c r="G134" s="245"/>
      <c r="H134" s="248">
        <v>8</v>
      </c>
      <c r="I134" s="249"/>
      <c r="J134" s="245"/>
      <c r="K134" s="245"/>
      <c r="L134" s="250"/>
      <c r="M134" s="251"/>
      <c r="N134" s="252"/>
      <c r="O134" s="252"/>
      <c r="P134" s="252"/>
      <c r="Q134" s="252"/>
      <c r="R134" s="252"/>
      <c r="S134" s="252"/>
      <c r="T134" s="253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54" t="s">
        <v>184</v>
      </c>
      <c r="AU134" s="254" t="s">
        <v>84</v>
      </c>
      <c r="AV134" s="14" t="s">
        <v>84</v>
      </c>
      <c r="AW134" s="14" t="s">
        <v>37</v>
      </c>
      <c r="AX134" s="14" t="s">
        <v>76</v>
      </c>
      <c r="AY134" s="254" t="s">
        <v>171</v>
      </c>
    </row>
    <row r="135" spans="1:65" s="2" customFormat="1" ht="24.15" customHeight="1">
      <c r="A135" s="39"/>
      <c r="B135" s="40"/>
      <c r="C135" s="214" t="s">
        <v>227</v>
      </c>
      <c r="D135" s="214" t="s">
        <v>173</v>
      </c>
      <c r="E135" s="215" t="s">
        <v>1005</v>
      </c>
      <c r="F135" s="216" t="s">
        <v>1006</v>
      </c>
      <c r="G135" s="217" t="s">
        <v>230</v>
      </c>
      <c r="H135" s="218">
        <v>1.32</v>
      </c>
      <c r="I135" s="219"/>
      <c r="J135" s="220">
        <f>ROUND(I135*H135,2)</f>
        <v>0</v>
      </c>
      <c r="K135" s="216" t="s">
        <v>177</v>
      </c>
      <c r="L135" s="45"/>
      <c r="M135" s="221" t="s">
        <v>20</v>
      </c>
      <c r="N135" s="222" t="s">
        <v>47</v>
      </c>
      <c r="O135" s="85"/>
      <c r="P135" s="223">
        <f>O135*H135</f>
        <v>0</v>
      </c>
      <c r="Q135" s="223">
        <v>0</v>
      </c>
      <c r="R135" s="223">
        <f>Q135*H135</f>
        <v>0</v>
      </c>
      <c r="S135" s="223">
        <v>0</v>
      </c>
      <c r="T135" s="224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25" t="s">
        <v>178</v>
      </c>
      <c r="AT135" s="225" t="s">
        <v>173</v>
      </c>
      <c r="AU135" s="225" t="s">
        <v>84</v>
      </c>
      <c r="AY135" s="18" t="s">
        <v>171</v>
      </c>
      <c r="BE135" s="226">
        <f>IF(N135="základní",J135,0)</f>
        <v>0</v>
      </c>
      <c r="BF135" s="226">
        <f>IF(N135="snížená",J135,0)</f>
        <v>0</v>
      </c>
      <c r="BG135" s="226">
        <f>IF(N135="zákl. přenesená",J135,0)</f>
        <v>0</v>
      </c>
      <c r="BH135" s="226">
        <f>IF(N135="sníž. přenesená",J135,0)</f>
        <v>0</v>
      </c>
      <c r="BI135" s="226">
        <f>IF(N135="nulová",J135,0)</f>
        <v>0</v>
      </c>
      <c r="BJ135" s="18" t="s">
        <v>22</v>
      </c>
      <c r="BK135" s="226">
        <f>ROUND(I135*H135,2)</f>
        <v>0</v>
      </c>
      <c r="BL135" s="18" t="s">
        <v>178</v>
      </c>
      <c r="BM135" s="225" t="s">
        <v>1007</v>
      </c>
    </row>
    <row r="136" spans="1:47" s="2" customFormat="1" ht="12">
      <c r="A136" s="39"/>
      <c r="B136" s="40"/>
      <c r="C136" s="41"/>
      <c r="D136" s="227" t="s">
        <v>180</v>
      </c>
      <c r="E136" s="41"/>
      <c r="F136" s="228" t="s">
        <v>1008</v>
      </c>
      <c r="G136" s="41"/>
      <c r="H136" s="41"/>
      <c r="I136" s="229"/>
      <c r="J136" s="41"/>
      <c r="K136" s="41"/>
      <c r="L136" s="45"/>
      <c r="M136" s="230"/>
      <c r="N136" s="231"/>
      <c r="O136" s="85"/>
      <c r="P136" s="85"/>
      <c r="Q136" s="85"/>
      <c r="R136" s="85"/>
      <c r="S136" s="85"/>
      <c r="T136" s="86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T136" s="18" t="s">
        <v>180</v>
      </c>
      <c r="AU136" s="18" t="s">
        <v>84</v>
      </c>
    </row>
    <row r="137" spans="1:47" s="2" customFormat="1" ht="12">
      <c r="A137" s="39"/>
      <c r="B137" s="40"/>
      <c r="C137" s="41"/>
      <c r="D137" s="232" t="s">
        <v>182</v>
      </c>
      <c r="E137" s="41"/>
      <c r="F137" s="233" t="s">
        <v>1009</v>
      </c>
      <c r="G137" s="41"/>
      <c r="H137" s="41"/>
      <c r="I137" s="229"/>
      <c r="J137" s="41"/>
      <c r="K137" s="41"/>
      <c r="L137" s="45"/>
      <c r="M137" s="230"/>
      <c r="N137" s="231"/>
      <c r="O137" s="85"/>
      <c r="P137" s="85"/>
      <c r="Q137" s="85"/>
      <c r="R137" s="85"/>
      <c r="S137" s="85"/>
      <c r="T137" s="86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18" t="s">
        <v>182</v>
      </c>
      <c r="AU137" s="18" t="s">
        <v>84</v>
      </c>
    </row>
    <row r="138" spans="1:51" s="13" customFormat="1" ht="12">
      <c r="A138" s="13"/>
      <c r="B138" s="234"/>
      <c r="C138" s="235"/>
      <c r="D138" s="227" t="s">
        <v>184</v>
      </c>
      <c r="E138" s="236" t="s">
        <v>20</v>
      </c>
      <c r="F138" s="237" t="s">
        <v>992</v>
      </c>
      <c r="G138" s="235"/>
      <c r="H138" s="236" t="s">
        <v>20</v>
      </c>
      <c r="I138" s="238"/>
      <c r="J138" s="235"/>
      <c r="K138" s="235"/>
      <c r="L138" s="239"/>
      <c r="M138" s="240"/>
      <c r="N138" s="241"/>
      <c r="O138" s="241"/>
      <c r="P138" s="241"/>
      <c r="Q138" s="241"/>
      <c r="R138" s="241"/>
      <c r="S138" s="241"/>
      <c r="T138" s="242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3" t="s">
        <v>184</v>
      </c>
      <c r="AU138" s="243" t="s">
        <v>84</v>
      </c>
      <c r="AV138" s="13" t="s">
        <v>22</v>
      </c>
      <c r="AW138" s="13" t="s">
        <v>37</v>
      </c>
      <c r="AX138" s="13" t="s">
        <v>76</v>
      </c>
      <c r="AY138" s="243" t="s">
        <v>171</v>
      </c>
    </row>
    <row r="139" spans="1:51" s="14" customFormat="1" ht="12">
      <c r="A139" s="14"/>
      <c r="B139" s="244"/>
      <c r="C139" s="245"/>
      <c r="D139" s="227" t="s">
        <v>184</v>
      </c>
      <c r="E139" s="246" t="s">
        <v>20</v>
      </c>
      <c r="F139" s="247" t="s">
        <v>1560</v>
      </c>
      <c r="G139" s="245"/>
      <c r="H139" s="248">
        <v>1.32</v>
      </c>
      <c r="I139" s="249"/>
      <c r="J139" s="245"/>
      <c r="K139" s="245"/>
      <c r="L139" s="250"/>
      <c r="M139" s="251"/>
      <c r="N139" s="252"/>
      <c r="O139" s="252"/>
      <c r="P139" s="252"/>
      <c r="Q139" s="252"/>
      <c r="R139" s="252"/>
      <c r="S139" s="252"/>
      <c r="T139" s="253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54" t="s">
        <v>184</v>
      </c>
      <c r="AU139" s="254" t="s">
        <v>84</v>
      </c>
      <c r="AV139" s="14" t="s">
        <v>84</v>
      </c>
      <c r="AW139" s="14" t="s">
        <v>37</v>
      </c>
      <c r="AX139" s="14" t="s">
        <v>76</v>
      </c>
      <c r="AY139" s="254" t="s">
        <v>171</v>
      </c>
    </row>
    <row r="140" spans="1:65" s="2" customFormat="1" ht="16.5" customHeight="1">
      <c r="A140" s="39"/>
      <c r="B140" s="40"/>
      <c r="C140" s="256" t="s">
        <v>235</v>
      </c>
      <c r="D140" s="256" t="s">
        <v>286</v>
      </c>
      <c r="E140" s="257" t="s">
        <v>839</v>
      </c>
      <c r="F140" s="258" t="s">
        <v>840</v>
      </c>
      <c r="G140" s="259" t="s">
        <v>244</v>
      </c>
      <c r="H140" s="260">
        <v>19.572</v>
      </c>
      <c r="I140" s="261"/>
      <c r="J140" s="262">
        <f>ROUND(I140*H140,2)</f>
        <v>0</v>
      </c>
      <c r="K140" s="258" t="s">
        <v>177</v>
      </c>
      <c r="L140" s="263"/>
      <c r="M140" s="264" t="s">
        <v>20</v>
      </c>
      <c r="N140" s="265" t="s">
        <v>47</v>
      </c>
      <c r="O140" s="85"/>
      <c r="P140" s="223">
        <f>O140*H140</f>
        <v>0</v>
      </c>
      <c r="Q140" s="223">
        <v>1</v>
      </c>
      <c r="R140" s="223">
        <f>Q140*H140</f>
        <v>19.572</v>
      </c>
      <c r="S140" s="223">
        <v>0</v>
      </c>
      <c r="T140" s="224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25" t="s">
        <v>235</v>
      </c>
      <c r="AT140" s="225" t="s">
        <v>286</v>
      </c>
      <c r="AU140" s="225" t="s">
        <v>84</v>
      </c>
      <c r="AY140" s="18" t="s">
        <v>171</v>
      </c>
      <c r="BE140" s="226">
        <f>IF(N140="základní",J140,0)</f>
        <v>0</v>
      </c>
      <c r="BF140" s="226">
        <f>IF(N140="snížená",J140,0)</f>
        <v>0</v>
      </c>
      <c r="BG140" s="226">
        <f>IF(N140="zákl. přenesená",J140,0)</f>
        <v>0</v>
      </c>
      <c r="BH140" s="226">
        <f>IF(N140="sníž. přenesená",J140,0)</f>
        <v>0</v>
      </c>
      <c r="BI140" s="226">
        <f>IF(N140="nulová",J140,0)</f>
        <v>0</v>
      </c>
      <c r="BJ140" s="18" t="s">
        <v>22</v>
      </c>
      <c r="BK140" s="226">
        <f>ROUND(I140*H140,2)</f>
        <v>0</v>
      </c>
      <c r="BL140" s="18" t="s">
        <v>178</v>
      </c>
      <c r="BM140" s="225" t="s">
        <v>1011</v>
      </c>
    </row>
    <row r="141" spans="1:47" s="2" customFormat="1" ht="12">
      <c r="A141" s="39"/>
      <c r="B141" s="40"/>
      <c r="C141" s="41"/>
      <c r="D141" s="227" t="s">
        <v>180</v>
      </c>
      <c r="E141" s="41"/>
      <c r="F141" s="228" t="s">
        <v>840</v>
      </c>
      <c r="G141" s="41"/>
      <c r="H141" s="41"/>
      <c r="I141" s="229"/>
      <c r="J141" s="41"/>
      <c r="K141" s="41"/>
      <c r="L141" s="45"/>
      <c r="M141" s="230"/>
      <c r="N141" s="231"/>
      <c r="O141" s="85"/>
      <c r="P141" s="85"/>
      <c r="Q141" s="85"/>
      <c r="R141" s="85"/>
      <c r="S141" s="85"/>
      <c r="T141" s="86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8" t="s">
        <v>180</v>
      </c>
      <c r="AU141" s="18" t="s">
        <v>84</v>
      </c>
    </row>
    <row r="142" spans="1:51" s="13" customFormat="1" ht="12">
      <c r="A142" s="13"/>
      <c r="B142" s="234"/>
      <c r="C142" s="235"/>
      <c r="D142" s="227" t="s">
        <v>184</v>
      </c>
      <c r="E142" s="236" t="s">
        <v>20</v>
      </c>
      <c r="F142" s="237" t="s">
        <v>992</v>
      </c>
      <c r="G142" s="235"/>
      <c r="H142" s="236" t="s">
        <v>20</v>
      </c>
      <c r="I142" s="238"/>
      <c r="J142" s="235"/>
      <c r="K142" s="235"/>
      <c r="L142" s="239"/>
      <c r="M142" s="240"/>
      <c r="N142" s="241"/>
      <c r="O142" s="241"/>
      <c r="P142" s="241"/>
      <c r="Q142" s="241"/>
      <c r="R142" s="241"/>
      <c r="S142" s="241"/>
      <c r="T142" s="242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3" t="s">
        <v>184</v>
      </c>
      <c r="AU142" s="243" t="s">
        <v>84</v>
      </c>
      <c r="AV142" s="13" t="s">
        <v>22</v>
      </c>
      <c r="AW142" s="13" t="s">
        <v>37</v>
      </c>
      <c r="AX142" s="13" t="s">
        <v>76</v>
      </c>
      <c r="AY142" s="243" t="s">
        <v>171</v>
      </c>
    </row>
    <row r="143" spans="1:51" s="14" customFormat="1" ht="12">
      <c r="A143" s="14"/>
      <c r="B143" s="244"/>
      <c r="C143" s="245"/>
      <c r="D143" s="227" t="s">
        <v>184</v>
      </c>
      <c r="E143" s="246" t="s">
        <v>20</v>
      </c>
      <c r="F143" s="247" t="s">
        <v>1559</v>
      </c>
      <c r="G143" s="245"/>
      <c r="H143" s="248">
        <v>8</v>
      </c>
      <c r="I143" s="249"/>
      <c r="J143" s="245"/>
      <c r="K143" s="245"/>
      <c r="L143" s="250"/>
      <c r="M143" s="251"/>
      <c r="N143" s="252"/>
      <c r="O143" s="252"/>
      <c r="P143" s="252"/>
      <c r="Q143" s="252"/>
      <c r="R143" s="252"/>
      <c r="S143" s="252"/>
      <c r="T143" s="253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54" t="s">
        <v>184</v>
      </c>
      <c r="AU143" s="254" t="s">
        <v>84</v>
      </c>
      <c r="AV143" s="14" t="s">
        <v>84</v>
      </c>
      <c r="AW143" s="14" t="s">
        <v>37</v>
      </c>
      <c r="AX143" s="14" t="s">
        <v>76</v>
      </c>
      <c r="AY143" s="254" t="s">
        <v>171</v>
      </c>
    </row>
    <row r="144" spans="1:51" s="14" customFormat="1" ht="12">
      <c r="A144" s="14"/>
      <c r="B144" s="244"/>
      <c r="C144" s="245"/>
      <c r="D144" s="227" t="s">
        <v>184</v>
      </c>
      <c r="E144" s="246" t="s">
        <v>20</v>
      </c>
      <c r="F144" s="247" t="s">
        <v>1560</v>
      </c>
      <c r="G144" s="245"/>
      <c r="H144" s="248">
        <v>1.32</v>
      </c>
      <c r="I144" s="249"/>
      <c r="J144" s="245"/>
      <c r="K144" s="245"/>
      <c r="L144" s="250"/>
      <c r="M144" s="251"/>
      <c r="N144" s="252"/>
      <c r="O144" s="252"/>
      <c r="P144" s="252"/>
      <c r="Q144" s="252"/>
      <c r="R144" s="252"/>
      <c r="S144" s="252"/>
      <c r="T144" s="253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54" t="s">
        <v>184</v>
      </c>
      <c r="AU144" s="254" t="s">
        <v>84</v>
      </c>
      <c r="AV144" s="14" t="s">
        <v>84</v>
      </c>
      <c r="AW144" s="14" t="s">
        <v>37</v>
      </c>
      <c r="AX144" s="14" t="s">
        <v>76</v>
      </c>
      <c r="AY144" s="254" t="s">
        <v>171</v>
      </c>
    </row>
    <row r="145" spans="1:51" s="14" customFormat="1" ht="12">
      <c r="A145" s="14"/>
      <c r="B145" s="244"/>
      <c r="C145" s="245"/>
      <c r="D145" s="227" t="s">
        <v>184</v>
      </c>
      <c r="E145" s="245"/>
      <c r="F145" s="247" t="s">
        <v>1561</v>
      </c>
      <c r="G145" s="245"/>
      <c r="H145" s="248">
        <v>19.572</v>
      </c>
      <c r="I145" s="249"/>
      <c r="J145" s="245"/>
      <c r="K145" s="245"/>
      <c r="L145" s="250"/>
      <c r="M145" s="251"/>
      <c r="N145" s="252"/>
      <c r="O145" s="252"/>
      <c r="P145" s="252"/>
      <c r="Q145" s="252"/>
      <c r="R145" s="252"/>
      <c r="S145" s="252"/>
      <c r="T145" s="253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54" t="s">
        <v>184</v>
      </c>
      <c r="AU145" s="254" t="s">
        <v>84</v>
      </c>
      <c r="AV145" s="14" t="s">
        <v>84</v>
      </c>
      <c r="AW145" s="14" t="s">
        <v>4</v>
      </c>
      <c r="AX145" s="14" t="s">
        <v>22</v>
      </c>
      <c r="AY145" s="254" t="s">
        <v>171</v>
      </c>
    </row>
    <row r="146" spans="1:65" s="2" customFormat="1" ht="24.15" customHeight="1">
      <c r="A146" s="39"/>
      <c r="B146" s="40"/>
      <c r="C146" s="214" t="s">
        <v>241</v>
      </c>
      <c r="D146" s="214" t="s">
        <v>173</v>
      </c>
      <c r="E146" s="215" t="s">
        <v>692</v>
      </c>
      <c r="F146" s="216" t="s">
        <v>693</v>
      </c>
      <c r="G146" s="217" t="s">
        <v>176</v>
      </c>
      <c r="H146" s="218">
        <v>58</v>
      </c>
      <c r="I146" s="219"/>
      <c r="J146" s="220">
        <f>ROUND(I146*H146,2)</f>
        <v>0</v>
      </c>
      <c r="K146" s="216" t="s">
        <v>177</v>
      </c>
      <c r="L146" s="45"/>
      <c r="M146" s="221" t="s">
        <v>20</v>
      </c>
      <c r="N146" s="222" t="s">
        <v>47</v>
      </c>
      <c r="O146" s="85"/>
      <c r="P146" s="223">
        <f>O146*H146</f>
        <v>0</v>
      </c>
      <c r="Q146" s="223">
        <v>0</v>
      </c>
      <c r="R146" s="223">
        <f>Q146*H146</f>
        <v>0</v>
      </c>
      <c r="S146" s="223">
        <v>0</v>
      </c>
      <c r="T146" s="224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25" t="s">
        <v>178</v>
      </c>
      <c r="AT146" s="225" t="s">
        <v>173</v>
      </c>
      <c r="AU146" s="225" t="s">
        <v>84</v>
      </c>
      <c r="AY146" s="18" t="s">
        <v>171</v>
      </c>
      <c r="BE146" s="226">
        <f>IF(N146="základní",J146,0)</f>
        <v>0</v>
      </c>
      <c r="BF146" s="226">
        <f>IF(N146="snížená",J146,0)</f>
        <v>0</v>
      </c>
      <c r="BG146" s="226">
        <f>IF(N146="zákl. přenesená",J146,0)</f>
        <v>0</v>
      </c>
      <c r="BH146" s="226">
        <f>IF(N146="sníž. přenesená",J146,0)</f>
        <v>0</v>
      </c>
      <c r="BI146" s="226">
        <f>IF(N146="nulová",J146,0)</f>
        <v>0</v>
      </c>
      <c r="BJ146" s="18" t="s">
        <v>22</v>
      </c>
      <c r="BK146" s="226">
        <f>ROUND(I146*H146,2)</f>
        <v>0</v>
      </c>
      <c r="BL146" s="18" t="s">
        <v>178</v>
      </c>
      <c r="BM146" s="225" t="s">
        <v>1013</v>
      </c>
    </row>
    <row r="147" spans="1:47" s="2" customFormat="1" ht="12">
      <c r="A147" s="39"/>
      <c r="B147" s="40"/>
      <c r="C147" s="41"/>
      <c r="D147" s="227" t="s">
        <v>180</v>
      </c>
      <c r="E147" s="41"/>
      <c r="F147" s="228" t="s">
        <v>695</v>
      </c>
      <c r="G147" s="41"/>
      <c r="H147" s="41"/>
      <c r="I147" s="229"/>
      <c r="J147" s="41"/>
      <c r="K147" s="41"/>
      <c r="L147" s="45"/>
      <c r="M147" s="230"/>
      <c r="N147" s="231"/>
      <c r="O147" s="85"/>
      <c r="P147" s="85"/>
      <c r="Q147" s="85"/>
      <c r="R147" s="85"/>
      <c r="S147" s="85"/>
      <c r="T147" s="86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T147" s="18" t="s">
        <v>180</v>
      </c>
      <c r="AU147" s="18" t="s">
        <v>84</v>
      </c>
    </row>
    <row r="148" spans="1:47" s="2" customFormat="1" ht="12">
      <c r="A148" s="39"/>
      <c r="B148" s="40"/>
      <c r="C148" s="41"/>
      <c r="D148" s="232" t="s">
        <v>182</v>
      </c>
      <c r="E148" s="41"/>
      <c r="F148" s="233" t="s">
        <v>696</v>
      </c>
      <c r="G148" s="41"/>
      <c r="H148" s="41"/>
      <c r="I148" s="229"/>
      <c r="J148" s="41"/>
      <c r="K148" s="41"/>
      <c r="L148" s="45"/>
      <c r="M148" s="230"/>
      <c r="N148" s="231"/>
      <c r="O148" s="85"/>
      <c r="P148" s="85"/>
      <c r="Q148" s="85"/>
      <c r="R148" s="85"/>
      <c r="S148" s="85"/>
      <c r="T148" s="86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T148" s="18" t="s">
        <v>182</v>
      </c>
      <c r="AU148" s="18" t="s">
        <v>84</v>
      </c>
    </row>
    <row r="149" spans="1:51" s="13" customFormat="1" ht="12">
      <c r="A149" s="13"/>
      <c r="B149" s="234"/>
      <c r="C149" s="235"/>
      <c r="D149" s="227" t="s">
        <v>184</v>
      </c>
      <c r="E149" s="236" t="s">
        <v>20</v>
      </c>
      <c r="F149" s="237" t="s">
        <v>1014</v>
      </c>
      <c r="G149" s="235"/>
      <c r="H149" s="236" t="s">
        <v>20</v>
      </c>
      <c r="I149" s="238"/>
      <c r="J149" s="235"/>
      <c r="K149" s="235"/>
      <c r="L149" s="239"/>
      <c r="M149" s="240"/>
      <c r="N149" s="241"/>
      <c r="O149" s="241"/>
      <c r="P149" s="241"/>
      <c r="Q149" s="241"/>
      <c r="R149" s="241"/>
      <c r="S149" s="241"/>
      <c r="T149" s="242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3" t="s">
        <v>184</v>
      </c>
      <c r="AU149" s="243" t="s">
        <v>84</v>
      </c>
      <c r="AV149" s="13" t="s">
        <v>22</v>
      </c>
      <c r="AW149" s="13" t="s">
        <v>37</v>
      </c>
      <c r="AX149" s="13" t="s">
        <v>76</v>
      </c>
      <c r="AY149" s="243" t="s">
        <v>171</v>
      </c>
    </row>
    <row r="150" spans="1:51" s="14" customFormat="1" ht="12">
      <c r="A150" s="14"/>
      <c r="B150" s="244"/>
      <c r="C150" s="245"/>
      <c r="D150" s="227" t="s">
        <v>184</v>
      </c>
      <c r="E150" s="246" t="s">
        <v>20</v>
      </c>
      <c r="F150" s="247" t="s">
        <v>1562</v>
      </c>
      <c r="G150" s="245"/>
      <c r="H150" s="248">
        <v>58</v>
      </c>
      <c r="I150" s="249"/>
      <c r="J150" s="245"/>
      <c r="K150" s="245"/>
      <c r="L150" s="250"/>
      <c r="M150" s="251"/>
      <c r="N150" s="252"/>
      <c r="O150" s="252"/>
      <c r="P150" s="252"/>
      <c r="Q150" s="252"/>
      <c r="R150" s="252"/>
      <c r="S150" s="252"/>
      <c r="T150" s="253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54" t="s">
        <v>184</v>
      </c>
      <c r="AU150" s="254" t="s">
        <v>84</v>
      </c>
      <c r="AV150" s="14" t="s">
        <v>84</v>
      </c>
      <c r="AW150" s="14" t="s">
        <v>37</v>
      </c>
      <c r="AX150" s="14" t="s">
        <v>76</v>
      </c>
      <c r="AY150" s="254" t="s">
        <v>171</v>
      </c>
    </row>
    <row r="151" spans="1:63" s="12" customFormat="1" ht="22.8" customHeight="1">
      <c r="A151" s="12"/>
      <c r="B151" s="198"/>
      <c r="C151" s="199"/>
      <c r="D151" s="200" t="s">
        <v>75</v>
      </c>
      <c r="E151" s="212" t="s">
        <v>84</v>
      </c>
      <c r="F151" s="212" t="s">
        <v>1016</v>
      </c>
      <c r="G151" s="199"/>
      <c r="H151" s="199"/>
      <c r="I151" s="202"/>
      <c r="J151" s="213">
        <f>BK151</f>
        <v>0</v>
      </c>
      <c r="K151" s="199"/>
      <c r="L151" s="204"/>
      <c r="M151" s="205"/>
      <c r="N151" s="206"/>
      <c r="O151" s="206"/>
      <c r="P151" s="207">
        <f>SUM(P152:P164)</f>
        <v>0</v>
      </c>
      <c r="Q151" s="206"/>
      <c r="R151" s="207">
        <f>SUM(R152:R164)</f>
        <v>2.171110424256</v>
      </c>
      <c r="S151" s="206"/>
      <c r="T151" s="208">
        <f>SUM(T152:T164)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09" t="s">
        <v>22</v>
      </c>
      <c r="AT151" s="210" t="s">
        <v>75</v>
      </c>
      <c r="AU151" s="210" t="s">
        <v>22</v>
      </c>
      <c r="AY151" s="209" t="s">
        <v>171</v>
      </c>
      <c r="BK151" s="211">
        <f>SUM(BK152:BK164)</f>
        <v>0</v>
      </c>
    </row>
    <row r="152" spans="1:65" s="2" customFormat="1" ht="16.5" customHeight="1">
      <c r="A152" s="39"/>
      <c r="B152" s="40"/>
      <c r="C152" s="214" t="s">
        <v>27</v>
      </c>
      <c r="D152" s="214" t="s">
        <v>173</v>
      </c>
      <c r="E152" s="215" t="s">
        <v>1017</v>
      </c>
      <c r="F152" s="216" t="s">
        <v>1018</v>
      </c>
      <c r="G152" s="217" t="s">
        <v>230</v>
      </c>
      <c r="H152" s="218">
        <v>0.864</v>
      </c>
      <c r="I152" s="219"/>
      <c r="J152" s="220">
        <f>ROUND(I152*H152,2)</f>
        <v>0</v>
      </c>
      <c r="K152" s="216" t="s">
        <v>177</v>
      </c>
      <c r="L152" s="45"/>
      <c r="M152" s="221" t="s">
        <v>20</v>
      </c>
      <c r="N152" s="222" t="s">
        <v>47</v>
      </c>
      <c r="O152" s="85"/>
      <c r="P152" s="223">
        <f>O152*H152</f>
        <v>0</v>
      </c>
      <c r="Q152" s="223">
        <v>2.501872204</v>
      </c>
      <c r="R152" s="223">
        <f>Q152*H152</f>
        <v>2.161617584256</v>
      </c>
      <c r="S152" s="223">
        <v>0</v>
      </c>
      <c r="T152" s="224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25" t="s">
        <v>178</v>
      </c>
      <c r="AT152" s="225" t="s">
        <v>173</v>
      </c>
      <c r="AU152" s="225" t="s">
        <v>84</v>
      </c>
      <c r="AY152" s="18" t="s">
        <v>171</v>
      </c>
      <c r="BE152" s="226">
        <f>IF(N152="základní",J152,0)</f>
        <v>0</v>
      </c>
      <c r="BF152" s="226">
        <f>IF(N152="snížená",J152,0)</f>
        <v>0</v>
      </c>
      <c r="BG152" s="226">
        <f>IF(N152="zákl. přenesená",J152,0)</f>
        <v>0</v>
      </c>
      <c r="BH152" s="226">
        <f>IF(N152="sníž. přenesená",J152,0)</f>
        <v>0</v>
      </c>
      <c r="BI152" s="226">
        <f>IF(N152="nulová",J152,0)</f>
        <v>0</v>
      </c>
      <c r="BJ152" s="18" t="s">
        <v>22</v>
      </c>
      <c r="BK152" s="226">
        <f>ROUND(I152*H152,2)</f>
        <v>0</v>
      </c>
      <c r="BL152" s="18" t="s">
        <v>178</v>
      </c>
      <c r="BM152" s="225" t="s">
        <v>1019</v>
      </c>
    </row>
    <row r="153" spans="1:47" s="2" customFormat="1" ht="12">
      <c r="A153" s="39"/>
      <c r="B153" s="40"/>
      <c r="C153" s="41"/>
      <c r="D153" s="227" t="s">
        <v>180</v>
      </c>
      <c r="E153" s="41"/>
      <c r="F153" s="228" t="s">
        <v>1020</v>
      </c>
      <c r="G153" s="41"/>
      <c r="H153" s="41"/>
      <c r="I153" s="229"/>
      <c r="J153" s="41"/>
      <c r="K153" s="41"/>
      <c r="L153" s="45"/>
      <c r="M153" s="230"/>
      <c r="N153" s="231"/>
      <c r="O153" s="85"/>
      <c r="P153" s="85"/>
      <c r="Q153" s="85"/>
      <c r="R153" s="85"/>
      <c r="S153" s="85"/>
      <c r="T153" s="86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T153" s="18" t="s">
        <v>180</v>
      </c>
      <c r="AU153" s="18" t="s">
        <v>84</v>
      </c>
    </row>
    <row r="154" spans="1:47" s="2" customFormat="1" ht="12">
      <c r="A154" s="39"/>
      <c r="B154" s="40"/>
      <c r="C154" s="41"/>
      <c r="D154" s="232" t="s">
        <v>182</v>
      </c>
      <c r="E154" s="41"/>
      <c r="F154" s="233" t="s">
        <v>1021</v>
      </c>
      <c r="G154" s="41"/>
      <c r="H154" s="41"/>
      <c r="I154" s="229"/>
      <c r="J154" s="41"/>
      <c r="K154" s="41"/>
      <c r="L154" s="45"/>
      <c r="M154" s="230"/>
      <c r="N154" s="231"/>
      <c r="O154" s="85"/>
      <c r="P154" s="85"/>
      <c r="Q154" s="85"/>
      <c r="R154" s="85"/>
      <c r="S154" s="85"/>
      <c r="T154" s="86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T154" s="18" t="s">
        <v>182</v>
      </c>
      <c r="AU154" s="18" t="s">
        <v>84</v>
      </c>
    </row>
    <row r="155" spans="1:51" s="13" customFormat="1" ht="12">
      <c r="A155" s="13"/>
      <c r="B155" s="234"/>
      <c r="C155" s="235"/>
      <c r="D155" s="227" t="s">
        <v>184</v>
      </c>
      <c r="E155" s="236" t="s">
        <v>20</v>
      </c>
      <c r="F155" s="237" t="s">
        <v>1022</v>
      </c>
      <c r="G155" s="235"/>
      <c r="H155" s="236" t="s">
        <v>20</v>
      </c>
      <c r="I155" s="238"/>
      <c r="J155" s="235"/>
      <c r="K155" s="235"/>
      <c r="L155" s="239"/>
      <c r="M155" s="240"/>
      <c r="N155" s="241"/>
      <c r="O155" s="241"/>
      <c r="P155" s="241"/>
      <c r="Q155" s="241"/>
      <c r="R155" s="241"/>
      <c r="S155" s="241"/>
      <c r="T155" s="242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3" t="s">
        <v>184</v>
      </c>
      <c r="AU155" s="243" t="s">
        <v>84</v>
      </c>
      <c r="AV155" s="13" t="s">
        <v>22</v>
      </c>
      <c r="AW155" s="13" t="s">
        <v>37</v>
      </c>
      <c r="AX155" s="13" t="s">
        <v>76</v>
      </c>
      <c r="AY155" s="243" t="s">
        <v>171</v>
      </c>
    </row>
    <row r="156" spans="1:51" s="14" customFormat="1" ht="12">
      <c r="A156" s="14"/>
      <c r="B156" s="244"/>
      <c r="C156" s="245"/>
      <c r="D156" s="227" t="s">
        <v>184</v>
      </c>
      <c r="E156" s="246" t="s">
        <v>20</v>
      </c>
      <c r="F156" s="247" t="s">
        <v>1563</v>
      </c>
      <c r="G156" s="245"/>
      <c r="H156" s="248">
        <v>0.864</v>
      </c>
      <c r="I156" s="249"/>
      <c r="J156" s="245"/>
      <c r="K156" s="245"/>
      <c r="L156" s="250"/>
      <c r="M156" s="251"/>
      <c r="N156" s="252"/>
      <c r="O156" s="252"/>
      <c r="P156" s="252"/>
      <c r="Q156" s="252"/>
      <c r="R156" s="252"/>
      <c r="S156" s="252"/>
      <c r="T156" s="253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54" t="s">
        <v>184</v>
      </c>
      <c r="AU156" s="254" t="s">
        <v>84</v>
      </c>
      <c r="AV156" s="14" t="s">
        <v>84</v>
      </c>
      <c r="AW156" s="14" t="s">
        <v>37</v>
      </c>
      <c r="AX156" s="14" t="s">
        <v>76</v>
      </c>
      <c r="AY156" s="254" t="s">
        <v>171</v>
      </c>
    </row>
    <row r="157" spans="1:65" s="2" customFormat="1" ht="16.5" customHeight="1">
      <c r="A157" s="39"/>
      <c r="B157" s="40"/>
      <c r="C157" s="214" t="s">
        <v>259</v>
      </c>
      <c r="D157" s="214" t="s">
        <v>173</v>
      </c>
      <c r="E157" s="215" t="s">
        <v>1024</v>
      </c>
      <c r="F157" s="216" t="s">
        <v>1025</v>
      </c>
      <c r="G157" s="217" t="s">
        <v>176</v>
      </c>
      <c r="H157" s="218">
        <v>3.6</v>
      </c>
      <c r="I157" s="219"/>
      <c r="J157" s="220">
        <f>ROUND(I157*H157,2)</f>
        <v>0</v>
      </c>
      <c r="K157" s="216" t="s">
        <v>177</v>
      </c>
      <c r="L157" s="45"/>
      <c r="M157" s="221" t="s">
        <v>20</v>
      </c>
      <c r="N157" s="222" t="s">
        <v>47</v>
      </c>
      <c r="O157" s="85"/>
      <c r="P157" s="223">
        <f>O157*H157</f>
        <v>0</v>
      </c>
      <c r="Q157" s="223">
        <v>0.0026369</v>
      </c>
      <c r="R157" s="223">
        <f>Q157*H157</f>
        <v>0.00949284</v>
      </c>
      <c r="S157" s="223">
        <v>0</v>
      </c>
      <c r="T157" s="224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25" t="s">
        <v>178</v>
      </c>
      <c r="AT157" s="225" t="s">
        <v>173</v>
      </c>
      <c r="AU157" s="225" t="s">
        <v>84</v>
      </c>
      <c r="AY157" s="18" t="s">
        <v>171</v>
      </c>
      <c r="BE157" s="226">
        <f>IF(N157="základní",J157,0)</f>
        <v>0</v>
      </c>
      <c r="BF157" s="226">
        <f>IF(N157="snížená",J157,0)</f>
        <v>0</v>
      </c>
      <c r="BG157" s="226">
        <f>IF(N157="zákl. přenesená",J157,0)</f>
        <v>0</v>
      </c>
      <c r="BH157" s="226">
        <f>IF(N157="sníž. přenesená",J157,0)</f>
        <v>0</v>
      </c>
      <c r="BI157" s="226">
        <f>IF(N157="nulová",J157,0)</f>
        <v>0</v>
      </c>
      <c r="BJ157" s="18" t="s">
        <v>22</v>
      </c>
      <c r="BK157" s="226">
        <f>ROUND(I157*H157,2)</f>
        <v>0</v>
      </c>
      <c r="BL157" s="18" t="s">
        <v>178</v>
      </c>
      <c r="BM157" s="225" t="s">
        <v>1026</v>
      </c>
    </row>
    <row r="158" spans="1:47" s="2" customFormat="1" ht="12">
      <c r="A158" s="39"/>
      <c r="B158" s="40"/>
      <c r="C158" s="41"/>
      <c r="D158" s="227" t="s">
        <v>180</v>
      </c>
      <c r="E158" s="41"/>
      <c r="F158" s="228" t="s">
        <v>1027</v>
      </c>
      <c r="G158" s="41"/>
      <c r="H158" s="41"/>
      <c r="I158" s="229"/>
      <c r="J158" s="41"/>
      <c r="K158" s="41"/>
      <c r="L158" s="45"/>
      <c r="M158" s="230"/>
      <c r="N158" s="231"/>
      <c r="O158" s="85"/>
      <c r="P158" s="85"/>
      <c r="Q158" s="85"/>
      <c r="R158" s="85"/>
      <c r="S158" s="85"/>
      <c r="T158" s="86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T158" s="18" t="s">
        <v>180</v>
      </c>
      <c r="AU158" s="18" t="s">
        <v>84</v>
      </c>
    </row>
    <row r="159" spans="1:47" s="2" customFormat="1" ht="12">
      <c r="A159" s="39"/>
      <c r="B159" s="40"/>
      <c r="C159" s="41"/>
      <c r="D159" s="232" t="s">
        <v>182</v>
      </c>
      <c r="E159" s="41"/>
      <c r="F159" s="233" t="s">
        <v>1028</v>
      </c>
      <c r="G159" s="41"/>
      <c r="H159" s="41"/>
      <c r="I159" s="229"/>
      <c r="J159" s="41"/>
      <c r="K159" s="41"/>
      <c r="L159" s="45"/>
      <c r="M159" s="230"/>
      <c r="N159" s="231"/>
      <c r="O159" s="85"/>
      <c r="P159" s="85"/>
      <c r="Q159" s="85"/>
      <c r="R159" s="85"/>
      <c r="S159" s="85"/>
      <c r="T159" s="86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T159" s="18" t="s">
        <v>182</v>
      </c>
      <c r="AU159" s="18" t="s">
        <v>84</v>
      </c>
    </row>
    <row r="160" spans="1:51" s="13" customFormat="1" ht="12">
      <c r="A160" s="13"/>
      <c r="B160" s="234"/>
      <c r="C160" s="235"/>
      <c r="D160" s="227" t="s">
        <v>184</v>
      </c>
      <c r="E160" s="236" t="s">
        <v>20</v>
      </c>
      <c r="F160" s="237" t="s">
        <v>1022</v>
      </c>
      <c r="G160" s="235"/>
      <c r="H160" s="236" t="s">
        <v>20</v>
      </c>
      <c r="I160" s="238"/>
      <c r="J160" s="235"/>
      <c r="K160" s="235"/>
      <c r="L160" s="239"/>
      <c r="M160" s="240"/>
      <c r="N160" s="241"/>
      <c r="O160" s="241"/>
      <c r="P160" s="241"/>
      <c r="Q160" s="241"/>
      <c r="R160" s="241"/>
      <c r="S160" s="241"/>
      <c r="T160" s="242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3" t="s">
        <v>184</v>
      </c>
      <c r="AU160" s="243" t="s">
        <v>84</v>
      </c>
      <c r="AV160" s="13" t="s">
        <v>22</v>
      </c>
      <c r="AW160" s="13" t="s">
        <v>37</v>
      </c>
      <c r="AX160" s="13" t="s">
        <v>76</v>
      </c>
      <c r="AY160" s="243" t="s">
        <v>171</v>
      </c>
    </row>
    <row r="161" spans="1:51" s="14" customFormat="1" ht="12">
      <c r="A161" s="14"/>
      <c r="B161" s="244"/>
      <c r="C161" s="245"/>
      <c r="D161" s="227" t="s">
        <v>184</v>
      </c>
      <c r="E161" s="246" t="s">
        <v>20</v>
      </c>
      <c r="F161" s="247" t="s">
        <v>1564</v>
      </c>
      <c r="G161" s="245"/>
      <c r="H161" s="248">
        <v>3.6</v>
      </c>
      <c r="I161" s="249"/>
      <c r="J161" s="245"/>
      <c r="K161" s="245"/>
      <c r="L161" s="250"/>
      <c r="M161" s="251"/>
      <c r="N161" s="252"/>
      <c r="O161" s="252"/>
      <c r="P161" s="252"/>
      <c r="Q161" s="252"/>
      <c r="R161" s="252"/>
      <c r="S161" s="252"/>
      <c r="T161" s="253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54" t="s">
        <v>184</v>
      </c>
      <c r="AU161" s="254" t="s">
        <v>84</v>
      </c>
      <c r="AV161" s="14" t="s">
        <v>84</v>
      </c>
      <c r="AW161" s="14" t="s">
        <v>37</v>
      </c>
      <c r="AX161" s="14" t="s">
        <v>76</v>
      </c>
      <c r="AY161" s="254" t="s">
        <v>171</v>
      </c>
    </row>
    <row r="162" spans="1:65" s="2" customFormat="1" ht="16.5" customHeight="1">
      <c r="A162" s="39"/>
      <c r="B162" s="40"/>
      <c r="C162" s="214" t="s">
        <v>269</v>
      </c>
      <c r="D162" s="214" t="s">
        <v>173</v>
      </c>
      <c r="E162" s="215" t="s">
        <v>1030</v>
      </c>
      <c r="F162" s="216" t="s">
        <v>1031</v>
      </c>
      <c r="G162" s="217" t="s">
        <v>176</v>
      </c>
      <c r="H162" s="218">
        <v>3.6</v>
      </c>
      <c r="I162" s="219"/>
      <c r="J162" s="220">
        <f>ROUND(I162*H162,2)</f>
        <v>0</v>
      </c>
      <c r="K162" s="216" t="s">
        <v>177</v>
      </c>
      <c r="L162" s="45"/>
      <c r="M162" s="221" t="s">
        <v>20</v>
      </c>
      <c r="N162" s="222" t="s">
        <v>47</v>
      </c>
      <c r="O162" s="85"/>
      <c r="P162" s="223">
        <f>O162*H162</f>
        <v>0</v>
      </c>
      <c r="Q162" s="223">
        <v>0</v>
      </c>
      <c r="R162" s="223">
        <f>Q162*H162</f>
        <v>0</v>
      </c>
      <c r="S162" s="223">
        <v>0</v>
      </c>
      <c r="T162" s="224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25" t="s">
        <v>178</v>
      </c>
      <c r="AT162" s="225" t="s">
        <v>173</v>
      </c>
      <c r="AU162" s="225" t="s">
        <v>84</v>
      </c>
      <c r="AY162" s="18" t="s">
        <v>171</v>
      </c>
      <c r="BE162" s="226">
        <f>IF(N162="základní",J162,0)</f>
        <v>0</v>
      </c>
      <c r="BF162" s="226">
        <f>IF(N162="snížená",J162,0)</f>
        <v>0</v>
      </c>
      <c r="BG162" s="226">
        <f>IF(N162="zákl. přenesená",J162,0)</f>
        <v>0</v>
      </c>
      <c r="BH162" s="226">
        <f>IF(N162="sníž. přenesená",J162,0)</f>
        <v>0</v>
      </c>
      <c r="BI162" s="226">
        <f>IF(N162="nulová",J162,0)</f>
        <v>0</v>
      </c>
      <c r="BJ162" s="18" t="s">
        <v>22</v>
      </c>
      <c r="BK162" s="226">
        <f>ROUND(I162*H162,2)</f>
        <v>0</v>
      </c>
      <c r="BL162" s="18" t="s">
        <v>178</v>
      </c>
      <c r="BM162" s="225" t="s">
        <v>1032</v>
      </c>
    </row>
    <row r="163" spans="1:47" s="2" customFormat="1" ht="12">
      <c r="A163" s="39"/>
      <c r="B163" s="40"/>
      <c r="C163" s="41"/>
      <c r="D163" s="227" t="s">
        <v>180</v>
      </c>
      <c r="E163" s="41"/>
      <c r="F163" s="228" t="s">
        <v>1033</v>
      </c>
      <c r="G163" s="41"/>
      <c r="H163" s="41"/>
      <c r="I163" s="229"/>
      <c r="J163" s="41"/>
      <c r="K163" s="41"/>
      <c r="L163" s="45"/>
      <c r="M163" s="230"/>
      <c r="N163" s="231"/>
      <c r="O163" s="85"/>
      <c r="P163" s="85"/>
      <c r="Q163" s="85"/>
      <c r="R163" s="85"/>
      <c r="S163" s="85"/>
      <c r="T163" s="86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T163" s="18" t="s">
        <v>180</v>
      </c>
      <c r="AU163" s="18" t="s">
        <v>84</v>
      </c>
    </row>
    <row r="164" spans="1:47" s="2" customFormat="1" ht="12">
      <c r="A164" s="39"/>
      <c r="B164" s="40"/>
      <c r="C164" s="41"/>
      <c r="D164" s="232" t="s">
        <v>182</v>
      </c>
      <c r="E164" s="41"/>
      <c r="F164" s="233" t="s">
        <v>1034</v>
      </c>
      <c r="G164" s="41"/>
      <c r="H164" s="41"/>
      <c r="I164" s="229"/>
      <c r="J164" s="41"/>
      <c r="K164" s="41"/>
      <c r="L164" s="45"/>
      <c r="M164" s="230"/>
      <c r="N164" s="231"/>
      <c r="O164" s="85"/>
      <c r="P164" s="85"/>
      <c r="Q164" s="85"/>
      <c r="R164" s="85"/>
      <c r="S164" s="85"/>
      <c r="T164" s="86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T164" s="18" t="s">
        <v>182</v>
      </c>
      <c r="AU164" s="18" t="s">
        <v>84</v>
      </c>
    </row>
    <row r="165" spans="1:63" s="12" customFormat="1" ht="22.8" customHeight="1">
      <c r="A165" s="12"/>
      <c r="B165" s="198"/>
      <c r="C165" s="199"/>
      <c r="D165" s="200" t="s">
        <v>75</v>
      </c>
      <c r="E165" s="212" t="s">
        <v>178</v>
      </c>
      <c r="F165" s="212" t="s">
        <v>1035</v>
      </c>
      <c r="G165" s="199"/>
      <c r="H165" s="199"/>
      <c r="I165" s="202"/>
      <c r="J165" s="213">
        <f>BK165</f>
        <v>0</v>
      </c>
      <c r="K165" s="199"/>
      <c r="L165" s="204"/>
      <c r="M165" s="205"/>
      <c r="N165" s="206"/>
      <c r="O165" s="206"/>
      <c r="P165" s="207">
        <f>SUM(P166:P202)</f>
        <v>0</v>
      </c>
      <c r="Q165" s="206"/>
      <c r="R165" s="207">
        <f>SUM(R166:R202)</f>
        <v>23.74658064</v>
      </c>
      <c r="S165" s="206"/>
      <c r="T165" s="208">
        <f>SUM(T166:T202)</f>
        <v>0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209" t="s">
        <v>22</v>
      </c>
      <c r="AT165" s="210" t="s">
        <v>75</v>
      </c>
      <c r="AU165" s="210" t="s">
        <v>22</v>
      </c>
      <c r="AY165" s="209" t="s">
        <v>171</v>
      </c>
      <c r="BK165" s="211">
        <f>SUM(BK166:BK202)</f>
        <v>0</v>
      </c>
    </row>
    <row r="166" spans="1:65" s="2" customFormat="1" ht="24.15" customHeight="1">
      <c r="A166" s="39"/>
      <c r="B166" s="40"/>
      <c r="C166" s="214" t="s">
        <v>276</v>
      </c>
      <c r="D166" s="214" t="s">
        <v>173</v>
      </c>
      <c r="E166" s="215" t="s">
        <v>1565</v>
      </c>
      <c r="F166" s="216" t="s">
        <v>1566</v>
      </c>
      <c r="G166" s="217" t="s">
        <v>410</v>
      </c>
      <c r="H166" s="218">
        <v>2</v>
      </c>
      <c r="I166" s="219"/>
      <c r="J166" s="220">
        <f>ROUND(I166*H166,2)</f>
        <v>0</v>
      </c>
      <c r="K166" s="216" t="s">
        <v>177</v>
      </c>
      <c r="L166" s="45"/>
      <c r="M166" s="221" t="s">
        <v>20</v>
      </c>
      <c r="N166" s="222" t="s">
        <v>47</v>
      </c>
      <c r="O166" s="85"/>
      <c r="P166" s="223">
        <f>O166*H166</f>
        <v>0</v>
      </c>
      <c r="Q166" s="223">
        <v>0.00165</v>
      </c>
      <c r="R166" s="223">
        <f>Q166*H166</f>
        <v>0.0033</v>
      </c>
      <c r="S166" s="223">
        <v>0</v>
      </c>
      <c r="T166" s="224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25" t="s">
        <v>178</v>
      </c>
      <c r="AT166" s="225" t="s">
        <v>173</v>
      </c>
      <c r="AU166" s="225" t="s">
        <v>84</v>
      </c>
      <c r="AY166" s="18" t="s">
        <v>171</v>
      </c>
      <c r="BE166" s="226">
        <f>IF(N166="základní",J166,0)</f>
        <v>0</v>
      </c>
      <c r="BF166" s="226">
        <f>IF(N166="snížená",J166,0)</f>
        <v>0</v>
      </c>
      <c r="BG166" s="226">
        <f>IF(N166="zákl. přenesená",J166,0)</f>
        <v>0</v>
      </c>
      <c r="BH166" s="226">
        <f>IF(N166="sníž. přenesená",J166,0)</f>
        <v>0</v>
      </c>
      <c r="BI166" s="226">
        <f>IF(N166="nulová",J166,0)</f>
        <v>0</v>
      </c>
      <c r="BJ166" s="18" t="s">
        <v>22</v>
      </c>
      <c r="BK166" s="226">
        <f>ROUND(I166*H166,2)</f>
        <v>0</v>
      </c>
      <c r="BL166" s="18" t="s">
        <v>178</v>
      </c>
      <c r="BM166" s="225" t="s">
        <v>1038</v>
      </c>
    </row>
    <row r="167" spans="1:47" s="2" customFormat="1" ht="12">
      <c r="A167" s="39"/>
      <c r="B167" s="40"/>
      <c r="C167" s="41"/>
      <c r="D167" s="227" t="s">
        <v>180</v>
      </c>
      <c r="E167" s="41"/>
      <c r="F167" s="228" t="s">
        <v>1567</v>
      </c>
      <c r="G167" s="41"/>
      <c r="H167" s="41"/>
      <c r="I167" s="229"/>
      <c r="J167" s="41"/>
      <c r="K167" s="41"/>
      <c r="L167" s="45"/>
      <c r="M167" s="230"/>
      <c r="N167" s="231"/>
      <c r="O167" s="85"/>
      <c r="P167" s="85"/>
      <c r="Q167" s="85"/>
      <c r="R167" s="85"/>
      <c r="S167" s="85"/>
      <c r="T167" s="86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T167" s="18" t="s">
        <v>180</v>
      </c>
      <c r="AU167" s="18" t="s">
        <v>84</v>
      </c>
    </row>
    <row r="168" spans="1:47" s="2" customFormat="1" ht="12">
      <c r="A168" s="39"/>
      <c r="B168" s="40"/>
      <c r="C168" s="41"/>
      <c r="D168" s="232" t="s">
        <v>182</v>
      </c>
      <c r="E168" s="41"/>
      <c r="F168" s="233" t="s">
        <v>1568</v>
      </c>
      <c r="G168" s="41"/>
      <c r="H168" s="41"/>
      <c r="I168" s="229"/>
      <c r="J168" s="41"/>
      <c r="K168" s="41"/>
      <c r="L168" s="45"/>
      <c r="M168" s="230"/>
      <c r="N168" s="231"/>
      <c r="O168" s="85"/>
      <c r="P168" s="85"/>
      <c r="Q168" s="85"/>
      <c r="R168" s="85"/>
      <c r="S168" s="85"/>
      <c r="T168" s="86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T168" s="18" t="s">
        <v>182</v>
      </c>
      <c r="AU168" s="18" t="s">
        <v>84</v>
      </c>
    </row>
    <row r="169" spans="1:51" s="13" customFormat="1" ht="12">
      <c r="A169" s="13"/>
      <c r="B169" s="234"/>
      <c r="C169" s="235"/>
      <c r="D169" s="227" t="s">
        <v>184</v>
      </c>
      <c r="E169" s="236" t="s">
        <v>20</v>
      </c>
      <c r="F169" s="237" t="s">
        <v>1022</v>
      </c>
      <c r="G169" s="235"/>
      <c r="H169" s="236" t="s">
        <v>20</v>
      </c>
      <c r="I169" s="238"/>
      <c r="J169" s="235"/>
      <c r="K169" s="235"/>
      <c r="L169" s="239"/>
      <c r="M169" s="240"/>
      <c r="N169" s="241"/>
      <c r="O169" s="241"/>
      <c r="P169" s="241"/>
      <c r="Q169" s="241"/>
      <c r="R169" s="241"/>
      <c r="S169" s="241"/>
      <c r="T169" s="242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3" t="s">
        <v>184</v>
      </c>
      <c r="AU169" s="243" t="s">
        <v>84</v>
      </c>
      <c r="AV169" s="13" t="s">
        <v>22</v>
      </c>
      <c r="AW169" s="13" t="s">
        <v>37</v>
      </c>
      <c r="AX169" s="13" t="s">
        <v>76</v>
      </c>
      <c r="AY169" s="243" t="s">
        <v>171</v>
      </c>
    </row>
    <row r="170" spans="1:51" s="14" customFormat="1" ht="12">
      <c r="A170" s="14"/>
      <c r="B170" s="244"/>
      <c r="C170" s="245"/>
      <c r="D170" s="227" t="s">
        <v>184</v>
      </c>
      <c r="E170" s="246" t="s">
        <v>20</v>
      </c>
      <c r="F170" s="247" t="s">
        <v>1569</v>
      </c>
      <c r="G170" s="245"/>
      <c r="H170" s="248">
        <v>2</v>
      </c>
      <c r="I170" s="249"/>
      <c r="J170" s="245"/>
      <c r="K170" s="245"/>
      <c r="L170" s="250"/>
      <c r="M170" s="251"/>
      <c r="N170" s="252"/>
      <c r="O170" s="252"/>
      <c r="P170" s="252"/>
      <c r="Q170" s="252"/>
      <c r="R170" s="252"/>
      <c r="S170" s="252"/>
      <c r="T170" s="253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54" t="s">
        <v>184</v>
      </c>
      <c r="AU170" s="254" t="s">
        <v>84</v>
      </c>
      <c r="AV170" s="14" t="s">
        <v>84</v>
      </c>
      <c r="AW170" s="14" t="s">
        <v>37</v>
      </c>
      <c r="AX170" s="14" t="s">
        <v>76</v>
      </c>
      <c r="AY170" s="254" t="s">
        <v>171</v>
      </c>
    </row>
    <row r="171" spans="1:65" s="2" customFormat="1" ht="21.75" customHeight="1">
      <c r="A171" s="39"/>
      <c r="B171" s="40"/>
      <c r="C171" s="256" t="s">
        <v>285</v>
      </c>
      <c r="D171" s="256" t="s">
        <v>286</v>
      </c>
      <c r="E171" s="257" t="s">
        <v>1570</v>
      </c>
      <c r="F171" s="258" t="s">
        <v>1571</v>
      </c>
      <c r="G171" s="259" t="s">
        <v>410</v>
      </c>
      <c r="H171" s="260">
        <v>2</v>
      </c>
      <c r="I171" s="261"/>
      <c r="J171" s="262">
        <f>ROUND(I171*H171,2)</f>
        <v>0</v>
      </c>
      <c r="K171" s="258" t="s">
        <v>177</v>
      </c>
      <c r="L171" s="263"/>
      <c r="M171" s="264" t="s">
        <v>20</v>
      </c>
      <c r="N171" s="265" t="s">
        <v>47</v>
      </c>
      <c r="O171" s="85"/>
      <c r="P171" s="223">
        <f>O171*H171</f>
        <v>0</v>
      </c>
      <c r="Q171" s="223">
        <v>0.085</v>
      </c>
      <c r="R171" s="223">
        <f>Q171*H171</f>
        <v>0.17</v>
      </c>
      <c r="S171" s="223">
        <v>0</v>
      </c>
      <c r="T171" s="224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25" t="s">
        <v>235</v>
      </c>
      <c r="AT171" s="225" t="s">
        <v>286</v>
      </c>
      <c r="AU171" s="225" t="s">
        <v>84</v>
      </c>
      <c r="AY171" s="18" t="s">
        <v>171</v>
      </c>
      <c r="BE171" s="226">
        <f>IF(N171="základní",J171,0)</f>
        <v>0</v>
      </c>
      <c r="BF171" s="226">
        <f>IF(N171="snížená",J171,0)</f>
        <v>0</v>
      </c>
      <c r="BG171" s="226">
        <f>IF(N171="zákl. přenesená",J171,0)</f>
        <v>0</v>
      </c>
      <c r="BH171" s="226">
        <f>IF(N171="sníž. přenesená",J171,0)</f>
        <v>0</v>
      </c>
      <c r="BI171" s="226">
        <f>IF(N171="nulová",J171,0)</f>
        <v>0</v>
      </c>
      <c r="BJ171" s="18" t="s">
        <v>22</v>
      </c>
      <c r="BK171" s="226">
        <f>ROUND(I171*H171,2)</f>
        <v>0</v>
      </c>
      <c r="BL171" s="18" t="s">
        <v>178</v>
      </c>
      <c r="BM171" s="225" t="s">
        <v>1044</v>
      </c>
    </row>
    <row r="172" spans="1:47" s="2" customFormat="1" ht="12">
      <c r="A172" s="39"/>
      <c r="B172" s="40"/>
      <c r="C172" s="41"/>
      <c r="D172" s="227" t="s">
        <v>180</v>
      </c>
      <c r="E172" s="41"/>
      <c r="F172" s="228" t="s">
        <v>1571</v>
      </c>
      <c r="G172" s="41"/>
      <c r="H172" s="41"/>
      <c r="I172" s="229"/>
      <c r="J172" s="41"/>
      <c r="K172" s="41"/>
      <c r="L172" s="45"/>
      <c r="M172" s="230"/>
      <c r="N172" s="231"/>
      <c r="O172" s="85"/>
      <c r="P172" s="85"/>
      <c r="Q172" s="85"/>
      <c r="R172" s="85"/>
      <c r="S172" s="85"/>
      <c r="T172" s="86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T172" s="18" t="s">
        <v>180</v>
      </c>
      <c r="AU172" s="18" t="s">
        <v>84</v>
      </c>
    </row>
    <row r="173" spans="1:65" s="2" customFormat="1" ht="33" customHeight="1">
      <c r="A173" s="39"/>
      <c r="B173" s="40"/>
      <c r="C173" s="214" t="s">
        <v>8</v>
      </c>
      <c r="D173" s="214" t="s">
        <v>173</v>
      </c>
      <c r="E173" s="215" t="s">
        <v>1045</v>
      </c>
      <c r="F173" s="216" t="s">
        <v>1046</v>
      </c>
      <c r="G173" s="217" t="s">
        <v>230</v>
      </c>
      <c r="H173" s="218">
        <v>1.432</v>
      </c>
      <c r="I173" s="219"/>
      <c r="J173" s="220">
        <f>ROUND(I173*H173,2)</f>
        <v>0</v>
      </c>
      <c r="K173" s="216" t="s">
        <v>177</v>
      </c>
      <c r="L173" s="45"/>
      <c r="M173" s="221" t="s">
        <v>20</v>
      </c>
      <c r="N173" s="222" t="s">
        <v>47</v>
      </c>
      <c r="O173" s="85"/>
      <c r="P173" s="223">
        <f>O173*H173</f>
        <v>0</v>
      </c>
      <c r="Q173" s="223">
        <v>0</v>
      </c>
      <c r="R173" s="223">
        <f>Q173*H173</f>
        <v>0</v>
      </c>
      <c r="S173" s="223">
        <v>0</v>
      </c>
      <c r="T173" s="224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25" t="s">
        <v>178</v>
      </c>
      <c r="AT173" s="225" t="s">
        <v>173</v>
      </c>
      <c r="AU173" s="225" t="s">
        <v>84</v>
      </c>
      <c r="AY173" s="18" t="s">
        <v>171</v>
      </c>
      <c r="BE173" s="226">
        <f>IF(N173="základní",J173,0)</f>
        <v>0</v>
      </c>
      <c r="BF173" s="226">
        <f>IF(N173="snížená",J173,0)</f>
        <v>0</v>
      </c>
      <c r="BG173" s="226">
        <f>IF(N173="zákl. přenesená",J173,0)</f>
        <v>0</v>
      </c>
      <c r="BH173" s="226">
        <f>IF(N173="sníž. přenesená",J173,0)</f>
        <v>0</v>
      </c>
      <c r="BI173" s="226">
        <f>IF(N173="nulová",J173,0)</f>
        <v>0</v>
      </c>
      <c r="BJ173" s="18" t="s">
        <v>22</v>
      </c>
      <c r="BK173" s="226">
        <f>ROUND(I173*H173,2)</f>
        <v>0</v>
      </c>
      <c r="BL173" s="18" t="s">
        <v>178</v>
      </c>
      <c r="BM173" s="225" t="s">
        <v>1047</v>
      </c>
    </row>
    <row r="174" spans="1:47" s="2" customFormat="1" ht="12">
      <c r="A174" s="39"/>
      <c r="B174" s="40"/>
      <c r="C174" s="41"/>
      <c r="D174" s="227" t="s">
        <v>180</v>
      </c>
      <c r="E174" s="41"/>
      <c r="F174" s="228" t="s">
        <v>1048</v>
      </c>
      <c r="G174" s="41"/>
      <c r="H174" s="41"/>
      <c r="I174" s="229"/>
      <c r="J174" s="41"/>
      <c r="K174" s="41"/>
      <c r="L174" s="45"/>
      <c r="M174" s="230"/>
      <c r="N174" s="231"/>
      <c r="O174" s="85"/>
      <c r="P174" s="85"/>
      <c r="Q174" s="85"/>
      <c r="R174" s="85"/>
      <c r="S174" s="85"/>
      <c r="T174" s="86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T174" s="18" t="s">
        <v>180</v>
      </c>
      <c r="AU174" s="18" t="s">
        <v>84</v>
      </c>
    </row>
    <row r="175" spans="1:47" s="2" customFormat="1" ht="12">
      <c r="A175" s="39"/>
      <c r="B175" s="40"/>
      <c r="C175" s="41"/>
      <c r="D175" s="232" t="s">
        <v>182</v>
      </c>
      <c r="E175" s="41"/>
      <c r="F175" s="233" t="s">
        <v>1049</v>
      </c>
      <c r="G175" s="41"/>
      <c r="H175" s="41"/>
      <c r="I175" s="229"/>
      <c r="J175" s="41"/>
      <c r="K175" s="41"/>
      <c r="L175" s="45"/>
      <c r="M175" s="230"/>
      <c r="N175" s="231"/>
      <c r="O175" s="85"/>
      <c r="P175" s="85"/>
      <c r="Q175" s="85"/>
      <c r="R175" s="85"/>
      <c r="S175" s="85"/>
      <c r="T175" s="86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T175" s="18" t="s">
        <v>182</v>
      </c>
      <c r="AU175" s="18" t="s">
        <v>84</v>
      </c>
    </row>
    <row r="176" spans="1:51" s="13" customFormat="1" ht="12">
      <c r="A176" s="13"/>
      <c r="B176" s="234"/>
      <c r="C176" s="235"/>
      <c r="D176" s="227" t="s">
        <v>184</v>
      </c>
      <c r="E176" s="236" t="s">
        <v>20</v>
      </c>
      <c r="F176" s="237" t="s">
        <v>1022</v>
      </c>
      <c r="G176" s="235"/>
      <c r="H176" s="236" t="s">
        <v>20</v>
      </c>
      <c r="I176" s="238"/>
      <c r="J176" s="235"/>
      <c r="K176" s="235"/>
      <c r="L176" s="239"/>
      <c r="M176" s="240"/>
      <c r="N176" s="241"/>
      <c r="O176" s="241"/>
      <c r="P176" s="241"/>
      <c r="Q176" s="241"/>
      <c r="R176" s="241"/>
      <c r="S176" s="241"/>
      <c r="T176" s="242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3" t="s">
        <v>184</v>
      </c>
      <c r="AU176" s="243" t="s">
        <v>84</v>
      </c>
      <c r="AV176" s="13" t="s">
        <v>22</v>
      </c>
      <c r="AW176" s="13" t="s">
        <v>37</v>
      </c>
      <c r="AX176" s="13" t="s">
        <v>76</v>
      </c>
      <c r="AY176" s="243" t="s">
        <v>171</v>
      </c>
    </row>
    <row r="177" spans="1:51" s="13" customFormat="1" ht="12">
      <c r="A177" s="13"/>
      <c r="B177" s="234"/>
      <c r="C177" s="235"/>
      <c r="D177" s="227" t="s">
        <v>184</v>
      </c>
      <c r="E177" s="236" t="s">
        <v>20</v>
      </c>
      <c r="F177" s="237" t="s">
        <v>1572</v>
      </c>
      <c r="G177" s="235"/>
      <c r="H177" s="236" t="s">
        <v>20</v>
      </c>
      <c r="I177" s="238"/>
      <c r="J177" s="235"/>
      <c r="K177" s="235"/>
      <c r="L177" s="239"/>
      <c r="M177" s="240"/>
      <c r="N177" s="241"/>
      <c r="O177" s="241"/>
      <c r="P177" s="241"/>
      <c r="Q177" s="241"/>
      <c r="R177" s="241"/>
      <c r="S177" s="241"/>
      <c r="T177" s="242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3" t="s">
        <v>184</v>
      </c>
      <c r="AU177" s="243" t="s">
        <v>84</v>
      </c>
      <c r="AV177" s="13" t="s">
        <v>22</v>
      </c>
      <c r="AW177" s="13" t="s">
        <v>37</v>
      </c>
      <c r="AX177" s="13" t="s">
        <v>76</v>
      </c>
      <c r="AY177" s="243" t="s">
        <v>171</v>
      </c>
    </row>
    <row r="178" spans="1:51" s="14" customFormat="1" ht="12">
      <c r="A178" s="14"/>
      <c r="B178" s="244"/>
      <c r="C178" s="245"/>
      <c r="D178" s="227" t="s">
        <v>184</v>
      </c>
      <c r="E178" s="246" t="s">
        <v>20</v>
      </c>
      <c r="F178" s="247" t="s">
        <v>1573</v>
      </c>
      <c r="G178" s="245"/>
      <c r="H178" s="248">
        <v>1.432</v>
      </c>
      <c r="I178" s="249"/>
      <c r="J178" s="245"/>
      <c r="K178" s="245"/>
      <c r="L178" s="250"/>
      <c r="M178" s="251"/>
      <c r="N178" s="252"/>
      <c r="O178" s="252"/>
      <c r="P178" s="252"/>
      <c r="Q178" s="252"/>
      <c r="R178" s="252"/>
      <c r="S178" s="252"/>
      <c r="T178" s="253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54" t="s">
        <v>184</v>
      </c>
      <c r="AU178" s="254" t="s">
        <v>84</v>
      </c>
      <c r="AV178" s="14" t="s">
        <v>84</v>
      </c>
      <c r="AW178" s="14" t="s">
        <v>37</v>
      </c>
      <c r="AX178" s="14" t="s">
        <v>76</v>
      </c>
      <c r="AY178" s="254" t="s">
        <v>171</v>
      </c>
    </row>
    <row r="179" spans="1:65" s="2" customFormat="1" ht="33" customHeight="1">
      <c r="A179" s="39"/>
      <c r="B179" s="40"/>
      <c r="C179" s="214" t="s">
        <v>298</v>
      </c>
      <c r="D179" s="214" t="s">
        <v>173</v>
      </c>
      <c r="E179" s="215" t="s">
        <v>1052</v>
      </c>
      <c r="F179" s="216" t="s">
        <v>1053</v>
      </c>
      <c r="G179" s="217" t="s">
        <v>230</v>
      </c>
      <c r="H179" s="218">
        <v>8.745</v>
      </c>
      <c r="I179" s="219"/>
      <c r="J179" s="220">
        <f>ROUND(I179*H179,2)</f>
        <v>0</v>
      </c>
      <c r="K179" s="216" t="s">
        <v>177</v>
      </c>
      <c r="L179" s="45"/>
      <c r="M179" s="221" t="s">
        <v>20</v>
      </c>
      <c r="N179" s="222" t="s">
        <v>47</v>
      </c>
      <c r="O179" s="85"/>
      <c r="P179" s="223">
        <f>O179*H179</f>
        <v>0</v>
      </c>
      <c r="Q179" s="223">
        <v>0</v>
      </c>
      <c r="R179" s="223">
        <f>Q179*H179</f>
        <v>0</v>
      </c>
      <c r="S179" s="223">
        <v>0</v>
      </c>
      <c r="T179" s="224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25" t="s">
        <v>178</v>
      </c>
      <c r="AT179" s="225" t="s">
        <v>173</v>
      </c>
      <c r="AU179" s="225" t="s">
        <v>84</v>
      </c>
      <c r="AY179" s="18" t="s">
        <v>171</v>
      </c>
      <c r="BE179" s="226">
        <f>IF(N179="základní",J179,0)</f>
        <v>0</v>
      </c>
      <c r="BF179" s="226">
        <f>IF(N179="snížená",J179,0)</f>
        <v>0</v>
      </c>
      <c r="BG179" s="226">
        <f>IF(N179="zákl. přenesená",J179,0)</f>
        <v>0</v>
      </c>
      <c r="BH179" s="226">
        <f>IF(N179="sníž. přenesená",J179,0)</f>
        <v>0</v>
      </c>
      <c r="BI179" s="226">
        <f>IF(N179="nulová",J179,0)</f>
        <v>0</v>
      </c>
      <c r="BJ179" s="18" t="s">
        <v>22</v>
      </c>
      <c r="BK179" s="226">
        <f>ROUND(I179*H179,2)</f>
        <v>0</v>
      </c>
      <c r="BL179" s="18" t="s">
        <v>178</v>
      </c>
      <c r="BM179" s="225" t="s">
        <v>1054</v>
      </c>
    </row>
    <row r="180" spans="1:47" s="2" customFormat="1" ht="12">
      <c r="A180" s="39"/>
      <c r="B180" s="40"/>
      <c r="C180" s="41"/>
      <c r="D180" s="227" t="s">
        <v>180</v>
      </c>
      <c r="E180" s="41"/>
      <c r="F180" s="228" t="s">
        <v>1055</v>
      </c>
      <c r="G180" s="41"/>
      <c r="H180" s="41"/>
      <c r="I180" s="229"/>
      <c r="J180" s="41"/>
      <c r="K180" s="41"/>
      <c r="L180" s="45"/>
      <c r="M180" s="230"/>
      <c r="N180" s="231"/>
      <c r="O180" s="85"/>
      <c r="P180" s="85"/>
      <c r="Q180" s="85"/>
      <c r="R180" s="85"/>
      <c r="S180" s="85"/>
      <c r="T180" s="86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T180" s="18" t="s">
        <v>180</v>
      </c>
      <c r="AU180" s="18" t="s">
        <v>84</v>
      </c>
    </row>
    <row r="181" spans="1:47" s="2" customFormat="1" ht="12">
      <c r="A181" s="39"/>
      <c r="B181" s="40"/>
      <c r="C181" s="41"/>
      <c r="D181" s="232" t="s">
        <v>182</v>
      </c>
      <c r="E181" s="41"/>
      <c r="F181" s="233" t="s">
        <v>1056</v>
      </c>
      <c r="G181" s="41"/>
      <c r="H181" s="41"/>
      <c r="I181" s="229"/>
      <c r="J181" s="41"/>
      <c r="K181" s="41"/>
      <c r="L181" s="45"/>
      <c r="M181" s="230"/>
      <c r="N181" s="231"/>
      <c r="O181" s="85"/>
      <c r="P181" s="85"/>
      <c r="Q181" s="85"/>
      <c r="R181" s="85"/>
      <c r="S181" s="85"/>
      <c r="T181" s="86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T181" s="18" t="s">
        <v>182</v>
      </c>
      <c r="AU181" s="18" t="s">
        <v>84</v>
      </c>
    </row>
    <row r="182" spans="1:51" s="13" customFormat="1" ht="12">
      <c r="A182" s="13"/>
      <c r="B182" s="234"/>
      <c r="C182" s="235"/>
      <c r="D182" s="227" t="s">
        <v>184</v>
      </c>
      <c r="E182" s="236" t="s">
        <v>20</v>
      </c>
      <c r="F182" s="237" t="s">
        <v>1022</v>
      </c>
      <c r="G182" s="235"/>
      <c r="H182" s="236" t="s">
        <v>20</v>
      </c>
      <c r="I182" s="238"/>
      <c r="J182" s="235"/>
      <c r="K182" s="235"/>
      <c r="L182" s="239"/>
      <c r="M182" s="240"/>
      <c r="N182" s="241"/>
      <c r="O182" s="241"/>
      <c r="P182" s="241"/>
      <c r="Q182" s="241"/>
      <c r="R182" s="241"/>
      <c r="S182" s="241"/>
      <c r="T182" s="242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3" t="s">
        <v>184</v>
      </c>
      <c r="AU182" s="243" t="s">
        <v>84</v>
      </c>
      <c r="AV182" s="13" t="s">
        <v>22</v>
      </c>
      <c r="AW182" s="13" t="s">
        <v>37</v>
      </c>
      <c r="AX182" s="13" t="s">
        <v>76</v>
      </c>
      <c r="AY182" s="243" t="s">
        <v>171</v>
      </c>
    </row>
    <row r="183" spans="1:51" s="13" customFormat="1" ht="12">
      <c r="A183" s="13"/>
      <c r="B183" s="234"/>
      <c r="C183" s="235"/>
      <c r="D183" s="227" t="s">
        <v>184</v>
      </c>
      <c r="E183" s="236" t="s">
        <v>20</v>
      </c>
      <c r="F183" s="237" t="s">
        <v>1057</v>
      </c>
      <c r="G183" s="235"/>
      <c r="H183" s="236" t="s">
        <v>20</v>
      </c>
      <c r="I183" s="238"/>
      <c r="J183" s="235"/>
      <c r="K183" s="235"/>
      <c r="L183" s="239"/>
      <c r="M183" s="240"/>
      <c r="N183" s="241"/>
      <c r="O183" s="241"/>
      <c r="P183" s="241"/>
      <c r="Q183" s="241"/>
      <c r="R183" s="241"/>
      <c r="S183" s="241"/>
      <c r="T183" s="242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3" t="s">
        <v>184</v>
      </c>
      <c r="AU183" s="243" t="s">
        <v>84</v>
      </c>
      <c r="AV183" s="13" t="s">
        <v>22</v>
      </c>
      <c r="AW183" s="13" t="s">
        <v>37</v>
      </c>
      <c r="AX183" s="13" t="s">
        <v>76</v>
      </c>
      <c r="AY183" s="243" t="s">
        <v>171</v>
      </c>
    </row>
    <row r="184" spans="1:51" s="14" customFormat="1" ht="12">
      <c r="A184" s="14"/>
      <c r="B184" s="244"/>
      <c r="C184" s="245"/>
      <c r="D184" s="227" t="s">
        <v>184</v>
      </c>
      <c r="E184" s="246" t="s">
        <v>20</v>
      </c>
      <c r="F184" s="247" t="s">
        <v>1574</v>
      </c>
      <c r="G184" s="245"/>
      <c r="H184" s="248">
        <v>8.745</v>
      </c>
      <c r="I184" s="249"/>
      <c r="J184" s="245"/>
      <c r="K184" s="245"/>
      <c r="L184" s="250"/>
      <c r="M184" s="251"/>
      <c r="N184" s="252"/>
      <c r="O184" s="252"/>
      <c r="P184" s="252"/>
      <c r="Q184" s="252"/>
      <c r="R184" s="252"/>
      <c r="S184" s="252"/>
      <c r="T184" s="253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54" t="s">
        <v>184</v>
      </c>
      <c r="AU184" s="254" t="s">
        <v>84</v>
      </c>
      <c r="AV184" s="14" t="s">
        <v>84</v>
      </c>
      <c r="AW184" s="14" t="s">
        <v>37</v>
      </c>
      <c r="AX184" s="14" t="s">
        <v>76</v>
      </c>
      <c r="AY184" s="254" t="s">
        <v>171</v>
      </c>
    </row>
    <row r="185" spans="1:65" s="2" customFormat="1" ht="24.15" customHeight="1">
      <c r="A185" s="39"/>
      <c r="B185" s="40"/>
      <c r="C185" s="214" t="s">
        <v>308</v>
      </c>
      <c r="D185" s="214" t="s">
        <v>173</v>
      </c>
      <c r="E185" s="215" t="s">
        <v>1059</v>
      </c>
      <c r="F185" s="216" t="s">
        <v>1060</v>
      </c>
      <c r="G185" s="217" t="s">
        <v>230</v>
      </c>
      <c r="H185" s="218">
        <v>0.55</v>
      </c>
      <c r="I185" s="219"/>
      <c r="J185" s="220">
        <f>ROUND(I185*H185,2)</f>
        <v>0</v>
      </c>
      <c r="K185" s="216" t="s">
        <v>177</v>
      </c>
      <c r="L185" s="45"/>
      <c r="M185" s="221" t="s">
        <v>20</v>
      </c>
      <c r="N185" s="222" t="s">
        <v>47</v>
      </c>
      <c r="O185" s="85"/>
      <c r="P185" s="223">
        <f>O185*H185</f>
        <v>0</v>
      </c>
      <c r="Q185" s="223">
        <v>0</v>
      </c>
      <c r="R185" s="223">
        <f>Q185*H185</f>
        <v>0</v>
      </c>
      <c r="S185" s="223">
        <v>0</v>
      </c>
      <c r="T185" s="224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25" t="s">
        <v>178</v>
      </c>
      <c r="AT185" s="225" t="s">
        <v>173</v>
      </c>
      <c r="AU185" s="225" t="s">
        <v>84</v>
      </c>
      <c r="AY185" s="18" t="s">
        <v>171</v>
      </c>
      <c r="BE185" s="226">
        <f>IF(N185="základní",J185,0)</f>
        <v>0</v>
      </c>
      <c r="BF185" s="226">
        <f>IF(N185="snížená",J185,0)</f>
        <v>0</v>
      </c>
      <c r="BG185" s="226">
        <f>IF(N185="zákl. přenesená",J185,0)</f>
        <v>0</v>
      </c>
      <c r="BH185" s="226">
        <f>IF(N185="sníž. přenesená",J185,0)</f>
        <v>0</v>
      </c>
      <c r="BI185" s="226">
        <f>IF(N185="nulová",J185,0)</f>
        <v>0</v>
      </c>
      <c r="BJ185" s="18" t="s">
        <v>22</v>
      </c>
      <c r="BK185" s="226">
        <f>ROUND(I185*H185,2)</f>
        <v>0</v>
      </c>
      <c r="BL185" s="18" t="s">
        <v>178</v>
      </c>
      <c r="BM185" s="225" t="s">
        <v>1061</v>
      </c>
    </row>
    <row r="186" spans="1:47" s="2" customFormat="1" ht="12">
      <c r="A186" s="39"/>
      <c r="B186" s="40"/>
      <c r="C186" s="41"/>
      <c r="D186" s="227" t="s">
        <v>180</v>
      </c>
      <c r="E186" s="41"/>
      <c r="F186" s="228" t="s">
        <v>1062</v>
      </c>
      <c r="G186" s="41"/>
      <c r="H186" s="41"/>
      <c r="I186" s="229"/>
      <c r="J186" s="41"/>
      <c r="K186" s="41"/>
      <c r="L186" s="45"/>
      <c r="M186" s="230"/>
      <c r="N186" s="231"/>
      <c r="O186" s="85"/>
      <c r="P186" s="85"/>
      <c r="Q186" s="85"/>
      <c r="R186" s="85"/>
      <c r="S186" s="85"/>
      <c r="T186" s="86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T186" s="18" t="s">
        <v>180</v>
      </c>
      <c r="AU186" s="18" t="s">
        <v>84</v>
      </c>
    </row>
    <row r="187" spans="1:47" s="2" customFormat="1" ht="12">
      <c r="A187" s="39"/>
      <c r="B187" s="40"/>
      <c r="C187" s="41"/>
      <c r="D187" s="232" t="s">
        <v>182</v>
      </c>
      <c r="E187" s="41"/>
      <c r="F187" s="233" t="s">
        <v>1063</v>
      </c>
      <c r="G187" s="41"/>
      <c r="H187" s="41"/>
      <c r="I187" s="229"/>
      <c r="J187" s="41"/>
      <c r="K187" s="41"/>
      <c r="L187" s="45"/>
      <c r="M187" s="230"/>
      <c r="N187" s="231"/>
      <c r="O187" s="85"/>
      <c r="P187" s="85"/>
      <c r="Q187" s="85"/>
      <c r="R187" s="85"/>
      <c r="S187" s="85"/>
      <c r="T187" s="86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T187" s="18" t="s">
        <v>182</v>
      </c>
      <c r="AU187" s="18" t="s">
        <v>84</v>
      </c>
    </row>
    <row r="188" spans="1:51" s="13" customFormat="1" ht="12">
      <c r="A188" s="13"/>
      <c r="B188" s="234"/>
      <c r="C188" s="235"/>
      <c r="D188" s="227" t="s">
        <v>184</v>
      </c>
      <c r="E188" s="236" t="s">
        <v>20</v>
      </c>
      <c r="F188" s="237" t="s">
        <v>1022</v>
      </c>
      <c r="G188" s="235"/>
      <c r="H188" s="236" t="s">
        <v>20</v>
      </c>
      <c r="I188" s="238"/>
      <c r="J188" s="235"/>
      <c r="K188" s="235"/>
      <c r="L188" s="239"/>
      <c r="M188" s="240"/>
      <c r="N188" s="241"/>
      <c r="O188" s="241"/>
      <c r="P188" s="241"/>
      <c r="Q188" s="241"/>
      <c r="R188" s="241"/>
      <c r="S188" s="241"/>
      <c r="T188" s="242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3" t="s">
        <v>184</v>
      </c>
      <c r="AU188" s="243" t="s">
        <v>84</v>
      </c>
      <c r="AV188" s="13" t="s">
        <v>22</v>
      </c>
      <c r="AW188" s="13" t="s">
        <v>37</v>
      </c>
      <c r="AX188" s="13" t="s">
        <v>76</v>
      </c>
      <c r="AY188" s="243" t="s">
        <v>171</v>
      </c>
    </row>
    <row r="189" spans="1:51" s="13" customFormat="1" ht="12">
      <c r="A189" s="13"/>
      <c r="B189" s="234"/>
      <c r="C189" s="235"/>
      <c r="D189" s="227" t="s">
        <v>184</v>
      </c>
      <c r="E189" s="236" t="s">
        <v>20</v>
      </c>
      <c r="F189" s="237" t="s">
        <v>1050</v>
      </c>
      <c r="G189" s="235"/>
      <c r="H189" s="236" t="s">
        <v>20</v>
      </c>
      <c r="I189" s="238"/>
      <c r="J189" s="235"/>
      <c r="K189" s="235"/>
      <c r="L189" s="239"/>
      <c r="M189" s="240"/>
      <c r="N189" s="241"/>
      <c r="O189" s="241"/>
      <c r="P189" s="241"/>
      <c r="Q189" s="241"/>
      <c r="R189" s="241"/>
      <c r="S189" s="241"/>
      <c r="T189" s="242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3" t="s">
        <v>184</v>
      </c>
      <c r="AU189" s="243" t="s">
        <v>84</v>
      </c>
      <c r="AV189" s="13" t="s">
        <v>22</v>
      </c>
      <c r="AW189" s="13" t="s">
        <v>37</v>
      </c>
      <c r="AX189" s="13" t="s">
        <v>76</v>
      </c>
      <c r="AY189" s="243" t="s">
        <v>171</v>
      </c>
    </row>
    <row r="190" spans="1:51" s="14" customFormat="1" ht="12">
      <c r="A190" s="14"/>
      <c r="B190" s="244"/>
      <c r="C190" s="245"/>
      <c r="D190" s="227" t="s">
        <v>184</v>
      </c>
      <c r="E190" s="246" t="s">
        <v>20</v>
      </c>
      <c r="F190" s="247" t="s">
        <v>1575</v>
      </c>
      <c r="G190" s="245"/>
      <c r="H190" s="248">
        <v>0.55</v>
      </c>
      <c r="I190" s="249"/>
      <c r="J190" s="245"/>
      <c r="K190" s="245"/>
      <c r="L190" s="250"/>
      <c r="M190" s="251"/>
      <c r="N190" s="252"/>
      <c r="O190" s="252"/>
      <c r="P190" s="252"/>
      <c r="Q190" s="252"/>
      <c r="R190" s="252"/>
      <c r="S190" s="252"/>
      <c r="T190" s="253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54" t="s">
        <v>184</v>
      </c>
      <c r="AU190" s="254" t="s">
        <v>84</v>
      </c>
      <c r="AV190" s="14" t="s">
        <v>84</v>
      </c>
      <c r="AW190" s="14" t="s">
        <v>37</v>
      </c>
      <c r="AX190" s="14" t="s">
        <v>76</v>
      </c>
      <c r="AY190" s="254" t="s">
        <v>171</v>
      </c>
    </row>
    <row r="191" spans="1:65" s="2" customFormat="1" ht="24.15" customHeight="1">
      <c r="A191" s="39"/>
      <c r="B191" s="40"/>
      <c r="C191" s="214" t="s">
        <v>316</v>
      </c>
      <c r="D191" s="214" t="s">
        <v>173</v>
      </c>
      <c r="E191" s="215" t="s">
        <v>1065</v>
      </c>
      <c r="F191" s="216" t="s">
        <v>1066</v>
      </c>
      <c r="G191" s="217" t="s">
        <v>230</v>
      </c>
      <c r="H191" s="218">
        <v>1.625</v>
      </c>
      <c r="I191" s="219"/>
      <c r="J191" s="220">
        <f>ROUND(I191*H191,2)</f>
        <v>0</v>
      </c>
      <c r="K191" s="216" t="s">
        <v>177</v>
      </c>
      <c r="L191" s="45"/>
      <c r="M191" s="221" t="s">
        <v>20</v>
      </c>
      <c r="N191" s="222" t="s">
        <v>47</v>
      </c>
      <c r="O191" s="85"/>
      <c r="P191" s="223">
        <f>O191*H191</f>
        <v>0</v>
      </c>
      <c r="Q191" s="223">
        <v>0</v>
      </c>
      <c r="R191" s="223">
        <f>Q191*H191</f>
        <v>0</v>
      </c>
      <c r="S191" s="223">
        <v>0</v>
      </c>
      <c r="T191" s="224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25" t="s">
        <v>178</v>
      </c>
      <c r="AT191" s="225" t="s">
        <v>173</v>
      </c>
      <c r="AU191" s="225" t="s">
        <v>84</v>
      </c>
      <c r="AY191" s="18" t="s">
        <v>171</v>
      </c>
      <c r="BE191" s="226">
        <f>IF(N191="základní",J191,0)</f>
        <v>0</v>
      </c>
      <c r="BF191" s="226">
        <f>IF(N191="snížená",J191,0)</f>
        <v>0</v>
      </c>
      <c r="BG191" s="226">
        <f>IF(N191="zákl. přenesená",J191,0)</f>
        <v>0</v>
      </c>
      <c r="BH191" s="226">
        <f>IF(N191="sníž. přenesená",J191,0)</f>
        <v>0</v>
      </c>
      <c r="BI191" s="226">
        <f>IF(N191="nulová",J191,0)</f>
        <v>0</v>
      </c>
      <c r="BJ191" s="18" t="s">
        <v>22</v>
      </c>
      <c r="BK191" s="226">
        <f>ROUND(I191*H191,2)</f>
        <v>0</v>
      </c>
      <c r="BL191" s="18" t="s">
        <v>178</v>
      </c>
      <c r="BM191" s="225" t="s">
        <v>1067</v>
      </c>
    </row>
    <row r="192" spans="1:47" s="2" customFormat="1" ht="12">
      <c r="A192" s="39"/>
      <c r="B192" s="40"/>
      <c r="C192" s="41"/>
      <c r="D192" s="227" t="s">
        <v>180</v>
      </c>
      <c r="E192" s="41"/>
      <c r="F192" s="228" t="s">
        <v>1068</v>
      </c>
      <c r="G192" s="41"/>
      <c r="H192" s="41"/>
      <c r="I192" s="229"/>
      <c r="J192" s="41"/>
      <c r="K192" s="41"/>
      <c r="L192" s="45"/>
      <c r="M192" s="230"/>
      <c r="N192" s="231"/>
      <c r="O192" s="85"/>
      <c r="P192" s="85"/>
      <c r="Q192" s="85"/>
      <c r="R192" s="85"/>
      <c r="S192" s="85"/>
      <c r="T192" s="86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T192" s="18" t="s">
        <v>180</v>
      </c>
      <c r="AU192" s="18" t="s">
        <v>84</v>
      </c>
    </row>
    <row r="193" spans="1:47" s="2" customFormat="1" ht="12">
      <c r="A193" s="39"/>
      <c r="B193" s="40"/>
      <c r="C193" s="41"/>
      <c r="D193" s="232" t="s">
        <v>182</v>
      </c>
      <c r="E193" s="41"/>
      <c r="F193" s="233" t="s">
        <v>1069</v>
      </c>
      <c r="G193" s="41"/>
      <c r="H193" s="41"/>
      <c r="I193" s="229"/>
      <c r="J193" s="41"/>
      <c r="K193" s="41"/>
      <c r="L193" s="45"/>
      <c r="M193" s="230"/>
      <c r="N193" s="231"/>
      <c r="O193" s="85"/>
      <c r="P193" s="85"/>
      <c r="Q193" s="85"/>
      <c r="R193" s="85"/>
      <c r="S193" s="85"/>
      <c r="T193" s="86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T193" s="18" t="s">
        <v>182</v>
      </c>
      <c r="AU193" s="18" t="s">
        <v>84</v>
      </c>
    </row>
    <row r="194" spans="1:51" s="13" customFormat="1" ht="12">
      <c r="A194" s="13"/>
      <c r="B194" s="234"/>
      <c r="C194" s="235"/>
      <c r="D194" s="227" t="s">
        <v>184</v>
      </c>
      <c r="E194" s="236" t="s">
        <v>20</v>
      </c>
      <c r="F194" s="237" t="s">
        <v>1022</v>
      </c>
      <c r="G194" s="235"/>
      <c r="H194" s="236" t="s">
        <v>20</v>
      </c>
      <c r="I194" s="238"/>
      <c r="J194" s="235"/>
      <c r="K194" s="235"/>
      <c r="L194" s="239"/>
      <c r="M194" s="240"/>
      <c r="N194" s="241"/>
      <c r="O194" s="241"/>
      <c r="P194" s="241"/>
      <c r="Q194" s="241"/>
      <c r="R194" s="241"/>
      <c r="S194" s="241"/>
      <c r="T194" s="242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3" t="s">
        <v>184</v>
      </c>
      <c r="AU194" s="243" t="s">
        <v>84</v>
      </c>
      <c r="AV194" s="13" t="s">
        <v>22</v>
      </c>
      <c r="AW194" s="13" t="s">
        <v>37</v>
      </c>
      <c r="AX194" s="13" t="s">
        <v>76</v>
      </c>
      <c r="AY194" s="243" t="s">
        <v>171</v>
      </c>
    </row>
    <row r="195" spans="1:51" s="13" customFormat="1" ht="12">
      <c r="A195" s="13"/>
      <c r="B195" s="234"/>
      <c r="C195" s="235"/>
      <c r="D195" s="227" t="s">
        <v>184</v>
      </c>
      <c r="E195" s="236" t="s">
        <v>20</v>
      </c>
      <c r="F195" s="237" t="s">
        <v>1070</v>
      </c>
      <c r="G195" s="235"/>
      <c r="H195" s="236" t="s">
        <v>20</v>
      </c>
      <c r="I195" s="238"/>
      <c r="J195" s="235"/>
      <c r="K195" s="235"/>
      <c r="L195" s="239"/>
      <c r="M195" s="240"/>
      <c r="N195" s="241"/>
      <c r="O195" s="241"/>
      <c r="P195" s="241"/>
      <c r="Q195" s="241"/>
      <c r="R195" s="241"/>
      <c r="S195" s="241"/>
      <c r="T195" s="242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3" t="s">
        <v>184</v>
      </c>
      <c r="AU195" s="243" t="s">
        <v>84</v>
      </c>
      <c r="AV195" s="13" t="s">
        <v>22</v>
      </c>
      <c r="AW195" s="13" t="s">
        <v>37</v>
      </c>
      <c r="AX195" s="13" t="s">
        <v>76</v>
      </c>
      <c r="AY195" s="243" t="s">
        <v>171</v>
      </c>
    </row>
    <row r="196" spans="1:51" s="14" customFormat="1" ht="12">
      <c r="A196" s="14"/>
      <c r="B196" s="244"/>
      <c r="C196" s="245"/>
      <c r="D196" s="227" t="s">
        <v>184</v>
      </c>
      <c r="E196" s="246" t="s">
        <v>20</v>
      </c>
      <c r="F196" s="247" t="s">
        <v>1576</v>
      </c>
      <c r="G196" s="245"/>
      <c r="H196" s="248">
        <v>1.625</v>
      </c>
      <c r="I196" s="249"/>
      <c r="J196" s="245"/>
      <c r="K196" s="245"/>
      <c r="L196" s="250"/>
      <c r="M196" s="251"/>
      <c r="N196" s="252"/>
      <c r="O196" s="252"/>
      <c r="P196" s="252"/>
      <c r="Q196" s="252"/>
      <c r="R196" s="252"/>
      <c r="S196" s="252"/>
      <c r="T196" s="253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54" t="s">
        <v>184</v>
      </c>
      <c r="AU196" s="254" t="s">
        <v>84</v>
      </c>
      <c r="AV196" s="14" t="s">
        <v>84</v>
      </c>
      <c r="AW196" s="14" t="s">
        <v>37</v>
      </c>
      <c r="AX196" s="14" t="s">
        <v>76</v>
      </c>
      <c r="AY196" s="254" t="s">
        <v>171</v>
      </c>
    </row>
    <row r="197" spans="1:65" s="2" customFormat="1" ht="33" customHeight="1">
      <c r="A197" s="39"/>
      <c r="B197" s="40"/>
      <c r="C197" s="214" t="s">
        <v>328</v>
      </c>
      <c r="D197" s="214" t="s">
        <v>173</v>
      </c>
      <c r="E197" s="215" t="s">
        <v>1078</v>
      </c>
      <c r="F197" s="216" t="s">
        <v>1079</v>
      </c>
      <c r="G197" s="217" t="s">
        <v>176</v>
      </c>
      <c r="H197" s="218">
        <v>53</v>
      </c>
      <c r="I197" s="219"/>
      <c r="J197" s="220">
        <f>ROUND(I197*H197,2)</f>
        <v>0</v>
      </c>
      <c r="K197" s="216" t="s">
        <v>177</v>
      </c>
      <c r="L197" s="45"/>
      <c r="M197" s="221" t="s">
        <v>20</v>
      </c>
      <c r="N197" s="222" t="s">
        <v>47</v>
      </c>
      <c r="O197" s="85"/>
      <c r="P197" s="223">
        <f>O197*H197</f>
        <v>0</v>
      </c>
      <c r="Q197" s="223">
        <v>0.44477888</v>
      </c>
      <c r="R197" s="223">
        <f>Q197*H197</f>
        <v>23.57328064</v>
      </c>
      <c r="S197" s="223">
        <v>0</v>
      </c>
      <c r="T197" s="224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25" t="s">
        <v>178</v>
      </c>
      <c r="AT197" s="225" t="s">
        <v>173</v>
      </c>
      <c r="AU197" s="225" t="s">
        <v>84</v>
      </c>
      <c r="AY197" s="18" t="s">
        <v>171</v>
      </c>
      <c r="BE197" s="226">
        <f>IF(N197="základní",J197,0)</f>
        <v>0</v>
      </c>
      <c r="BF197" s="226">
        <f>IF(N197="snížená",J197,0)</f>
        <v>0</v>
      </c>
      <c r="BG197" s="226">
        <f>IF(N197="zákl. přenesená",J197,0)</f>
        <v>0</v>
      </c>
      <c r="BH197" s="226">
        <f>IF(N197="sníž. přenesená",J197,0)</f>
        <v>0</v>
      </c>
      <c r="BI197" s="226">
        <f>IF(N197="nulová",J197,0)</f>
        <v>0</v>
      </c>
      <c r="BJ197" s="18" t="s">
        <v>22</v>
      </c>
      <c r="BK197" s="226">
        <f>ROUND(I197*H197,2)</f>
        <v>0</v>
      </c>
      <c r="BL197" s="18" t="s">
        <v>178</v>
      </c>
      <c r="BM197" s="225" t="s">
        <v>1080</v>
      </c>
    </row>
    <row r="198" spans="1:47" s="2" customFormat="1" ht="12">
      <c r="A198" s="39"/>
      <c r="B198" s="40"/>
      <c r="C198" s="41"/>
      <c r="D198" s="227" t="s">
        <v>180</v>
      </c>
      <c r="E198" s="41"/>
      <c r="F198" s="228" t="s">
        <v>1081</v>
      </c>
      <c r="G198" s="41"/>
      <c r="H198" s="41"/>
      <c r="I198" s="229"/>
      <c r="J198" s="41"/>
      <c r="K198" s="41"/>
      <c r="L198" s="45"/>
      <c r="M198" s="230"/>
      <c r="N198" s="231"/>
      <c r="O198" s="85"/>
      <c r="P198" s="85"/>
      <c r="Q198" s="85"/>
      <c r="R198" s="85"/>
      <c r="S198" s="85"/>
      <c r="T198" s="86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T198" s="18" t="s">
        <v>180</v>
      </c>
      <c r="AU198" s="18" t="s">
        <v>84</v>
      </c>
    </row>
    <row r="199" spans="1:47" s="2" customFormat="1" ht="12">
      <c r="A199" s="39"/>
      <c r="B199" s="40"/>
      <c r="C199" s="41"/>
      <c r="D199" s="232" t="s">
        <v>182</v>
      </c>
      <c r="E199" s="41"/>
      <c r="F199" s="233" t="s">
        <v>1082</v>
      </c>
      <c r="G199" s="41"/>
      <c r="H199" s="41"/>
      <c r="I199" s="229"/>
      <c r="J199" s="41"/>
      <c r="K199" s="41"/>
      <c r="L199" s="45"/>
      <c r="M199" s="230"/>
      <c r="N199" s="231"/>
      <c r="O199" s="85"/>
      <c r="P199" s="85"/>
      <c r="Q199" s="85"/>
      <c r="R199" s="85"/>
      <c r="S199" s="85"/>
      <c r="T199" s="86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T199" s="18" t="s">
        <v>182</v>
      </c>
      <c r="AU199" s="18" t="s">
        <v>84</v>
      </c>
    </row>
    <row r="200" spans="1:47" s="2" customFormat="1" ht="12">
      <c r="A200" s="39"/>
      <c r="B200" s="40"/>
      <c r="C200" s="41"/>
      <c r="D200" s="227" t="s">
        <v>224</v>
      </c>
      <c r="E200" s="41"/>
      <c r="F200" s="255" t="s">
        <v>1083</v>
      </c>
      <c r="G200" s="41"/>
      <c r="H200" s="41"/>
      <c r="I200" s="229"/>
      <c r="J200" s="41"/>
      <c r="K200" s="41"/>
      <c r="L200" s="45"/>
      <c r="M200" s="230"/>
      <c r="N200" s="231"/>
      <c r="O200" s="85"/>
      <c r="P200" s="85"/>
      <c r="Q200" s="85"/>
      <c r="R200" s="85"/>
      <c r="S200" s="85"/>
      <c r="T200" s="86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T200" s="18" t="s">
        <v>224</v>
      </c>
      <c r="AU200" s="18" t="s">
        <v>84</v>
      </c>
    </row>
    <row r="201" spans="1:51" s="13" customFormat="1" ht="12">
      <c r="A201" s="13"/>
      <c r="B201" s="234"/>
      <c r="C201" s="235"/>
      <c r="D201" s="227" t="s">
        <v>184</v>
      </c>
      <c r="E201" s="236" t="s">
        <v>20</v>
      </c>
      <c r="F201" s="237" t="s">
        <v>1022</v>
      </c>
      <c r="G201" s="235"/>
      <c r="H201" s="236" t="s">
        <v>20</v>
      </c>
      <c r="I201" s="238"/>
      <c r="J201" s="235"/>
      <c r="K201" s="235"/>
      <c r="L201" s="239"/>
      <c r="M201" s="240"/>
      <c r="N201" s="241"/>
      <c r="O201" s="241"/>
      <c r="P201" s="241"/>
      <c r="Q201" s="241"/>
      <c r="R201" s="241"/>
      <c r="S201" s="241"/>
      <c r="T201" s="242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43" t="s">
        <v>184</v>
      </c>
      <c r="AU201" s="243" t="s">
        <v>84</v>
      </c>
      <c r="AV201" s="13" t="s">
        <v>22</v>
      </c>
      <c r="AW201" s="13" t="s">
        <v>37</v>
      </c>
      <c r="AX201" s="13" t="s">
        <v>76</v>
      </c>
      <c r="AY201" s="243" t="s">
        <v>171</v>
      </c>
    </row>
    <row r="202" spans="1:51" s="14" customFormat="1" ht="12">
      <c r="A202" s="14"/>
      <c r="B202" s="244"/>
      <c r="C202" s="245"/>
      <c r="D202" s="227" t="s">
        <v>184</v>
      </c>
      <c r="E202" s="246" t="s">
        <v>20</v>
      </c>
      <c r="F202" s="247" t="s">
        <v>1577</v>
      </c>
      <c r="G202" s="245"/>
      <c r="H202" s="248">
        <v>53</v>
      </c>
      <c r="I202" s="249"/>
      <c r="J202" s="245"/>
      <c r="K202" s="245"/>
      <c r="L202" s="250"/>
      <c r="M202" s="251"/>
      <c r="N202" s="252"/>
      <c r="O202" s="252"/>
      <c r="P202" s="252"/>
      <c r="Q202" s="252"/>
      <c r="R202" s="252"/>
      <c r="S202" s="252"/>
      <c r="T202" s="253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54" t="s">
        <v>184</v>
      </c>
      <c r="AU202" s="254" t="s">
        <v>84</v>
      </c>
      <c r="AV202" s="14" t="s">
        <v>84</v>
      </c>
      <c r="AW202" s="14" t="s">
        <v>37</v>
      </c>
      <c r="AX202" s="14" t="s">
        <v>76</v>
      </c>
      <c r="AY202" s="254" t="s">
        <v>171</v>
      </c>
    </row>
    <row r="203" spans="1:63" s="12" customFormat="1" ht="22.8" customHeight="1">
      <c r="A203" s="12"/>
      <c r="B203" s="198"/>
      <c r="C203" s="199"/>
      <c r="D203" s="200" t="s">
        <v>75</v>
      </c>
      <c r="E203" s="212" t="s">
        <v>210</v>
      </c>
      <c r="F203" s="212" t="s">
        <v>249</v>
      </c>
      <c r="G203" s="199"/>
      <c r="H203" s="199"/>
      <c r="I203" s="202"/>
      <c r="J203" s="213">
        <f>BK203</f>
        <v>0</v>
      </c>
      <c r="K203" s="199"/>
      <c r="L203" s="204"/>
      <c r="M203" s="205"/>
      <c r="N203" s="206"/>
      <c r="O203" s="206"/>
      <c r="P203" s="207">
        <f>SUM(P204:P217)</f>
        <v>0</v>
      </c>
      <c r="Q203" s="206"/>
      <c r="R203" s="207">
        <f>SUM(R204:R217)</f>
        <v>0</v>
      </c>
      <c r="S203" s="206"/>
      <c r="T203" s="208">
        <f>SUM(T204:T217)</f>
        <v>0</v>
      </c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R203" s="209" t="s">
        <v>22</v>
      </c>
      <c r="AT203" s="210" t="s">
        <v>75</v>
      </c>
      <c r="AU203" s="210" t="s">
        <v>22</v>
      </c>
      <c r="AY203" s="209" t="s">
        <v>171</v>
      </c>
      <c r="BK203" s="211">
        <f>SUM(BK204:BK217)</f>
        <v>0</v>
      </c>
    </row>
    <row r="204" spans="1:65" s="2" customFormat="1" ht="21.75" customHeight="1">
      <c r="A204" s="39"/>
      <c r="B204" s="40"/>
      <c r="C204" s="214" t="s">
        <v>336</v>
      </c>
      <c r="D204" s="214" t="s">
        <v>173</v>
      </c>
      <c r="E204" s="215" t="s">
        <v>1085</v>
      </c>
      <c r="F204" s="216" t="s">
        <v>1086</v>
      </c>
      <c r="G204" s="217" t="s">
        <v>176</v>
      </c>
      <c r="H204" s="218">
        <v>27.255</v>
      </c>
      <c r="I204" s="219"/>
      <c r="J204" s="220">
        <f>ROUND(I204*H204,2)</f>
        <v>0</v>
      </c>
      <c r="K204" s="216" t="s">
        <v>177</v>
      </c>
      <c r="L204" s="45"/>
      <c r="M204" s="221" t="s">
        <v>20</v>
      </c>
      <c r="N204" s="222" t="s">
        <v>47</v>
      </c>
      <c r="O204" s="85"/>
      <c r="P204" s="223">
        <f>O204*H204</f>
        <v>0</v>
      </c>
      <c r="Q204" s="223">
        <v>0</v>
      </c>
      <c r="R204" s="223">
        <f>Q204*H204</f>
        <v>0</v>
      </c>
      <c r="S204" s="223">
        <v>0</v>
      </c>
      <c r="T204" s="224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25" t="s">
        <v>178</v>
      </c>
      <c r="AT204" s="225" t="s">
        <v>173</v>
      </c>
      <c r="AU204" s="225" t="s">
        <v>84</v>
      </c>
      <c r="AY204" s="18" t="s">
        <v>171</v>
      </c>
      <c r="BE204" s="226">
        <f>IF(N204="základní",J204,0)</f>
        <v>0</v>
      </c>
      <c r="BF204" s="226">
        <f>IF(N204="snížená",J204,0)</f>
        <v>0</v>
      </c>
      <c r="BG204" s="226">
        <f>IF(N204="zákl. přenesená",J204,0)</f>
        <v>0</v>
      </c>
      <c r="BH204" s="226">
        <f>IF(N204="sníž. přenesená",J204,0)</f>
        <v>0</v>
      </c>
      <c r="BI204" s="226">
        <f>IF(N204="nulová",J204,0)</f>
        <v>0</v>
      </c>
      <c r="BJ204" s="18" t="s">
        <v>22</v>
      </c>
      <c r="BK204" s="226">
        <f>ROUND(I204*H204,2)</f>
        <v>0</v>
      </c>
      <c r="BL204" s="18" t="s">
        <v>178</v>
      </c>
      <c r="BM204" s="225" t="s">
        <v>1578</v>
      </c>
    </row>
    <row r="205" spans="1:47" s="2" customFormat="1" ht="12">
      <c r="A205" s="39"/>
      <c r="B205" s="40"/>
      <c r="C205" s="41"/>
      <c r="D205" s="227" t="s">
        <v>180</v>
      </c>
      <c r="E205" s="41"/>
      <c r="F205" s="228" t="s">
        <v>1088</v>
      </c>
      <c r="G205" s="41"/>
      <c r="H205" s="41"/>
      <c r="I205" s="229"/>
      <c r="J205" s="41"/>
      <c r="K205" s="41"/>
      <c r="L205" s="45"/>
      <c r="M205" s="230"/>
      <c r="N205" s="231"/>
      <c r="O205" s="85"/>
      <c r="P205" s="85"/>
      <c r="Q205" s="85"/>
      <c r="R205" s="85"/>
      <c r="S205" s="85"/>
      <c r="T205" s="86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T205" s="18" t="s">
        <v>180</v>
      </c>
      <c r="AU205" s="18" t="s">
        <v>84</v>
      </c>
    </row>
    <row r="206" spans="1:47" s="2" customFormat="1" ht="12">
      <c r="A206" s="39"/>
      <c r="B206" s="40"/>
      <c r="C206" s="41"/>
      <c r="D206" s="232" t="s">
        <v>182</v>
      </c>
      <c r="E206" s="41"/>
      <c r="F206" s="233" t="s">
        <v>1089</v>
      </c>
      <c r="G206" s="41"/>
      <c r="H206" s="41"/>
      <c r="I206" s="229"/>
      <c r="J206" s="41"/>
      <c r="K206" s="41"/>
      <c r="L206" s="45"/>
      <c r="M206" s="230"/>
      <c r="N206" s="231"/>
      <c r="O206" s="85"/>
      <c r="P206" s="85"/>
      <c r="Q206" s="85"/>
      <c r="R206" s="85"/>
      <c r="S206" s="85"/>
      <c r="T206" s="86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T206" s="18" t="s">
        <v>182</v>
      </c>
      <c r="AU206" s="18" t="s">
        <v>84</v>
      </c>
    </row>
    <row r="207" spans="1:51" s="13" customFormat="1" ht="12">
      <c r="A207" s="13"/>
      <c r="B207" s="234"/>
      <c r="C207" s="235"/>
      <c r="D207" s="227" t="s">
        <v>184</v>
      </c>
      <c r="E207" s="236" t="s">
        <v>20</v>
      </c>
      <c r="F207" s="237" t="s">
        <v>1090</v>
      </c>
      <c r="G207" s="235"/>
      <c r="H207" s="236" t="s">
        <v>20</v>
      </c>
      <c r="I207" s="238"/>
      <c r="J207" s="235"/>
      <c r="K207" s="235"/>
      <c r="L207" s="239"/>
      <c r="M207" s="240"/>
      <c r="N207" s="241"/>
      <c r="O207" s="241"/>
      <c r="P207" s="241"/>
      <c r="Q207" s="241"/>
      <c r="R207" s="241"/>
      <c r="S207" s="241"/>
      <c r="T207" s="242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43" t="s">
        <v>184</v>
      </c>
      <c r="AU207" s="243" t="s">
        <v>84</v>
      </c>
      <c r="AV207" s="13" t="s">
        <v>22</v>
      </c>
      <c r="AW207" s="13" t="s">
        <v>37</v>
      </c>
      <c r="AX207" s="13" t="s">
        <v>76</v>
      </c>
      <c r="AY207" s="243" t="s">
        <v>171</v>
      </c>
    </row>
    <row r="208" spans="1:51" s="13" customFormat="1" ht="12">
      <c r="A208" s="13"/>
      <c r="B208" s="234"/>
      <c r="C208" s="235"/>
      <c r="D208" s="227" t="s">
        <v>184</v>
      </c>
      <c r="E208" s="236" t="s">
        <v>20</v>
      </c>
      <c r="F208" s="237" t="s">
        <v>1091</v>
      </c>
      <c r="G208" s="235"/>
      <c r="H208" s="236" t="s">
        <v>20</v>
      </c>
      <c r="I208" s="238"/>
      <c r="J208" s="235"/>
      <c r="K208" s="235"/>
      <c r="L208" s="239"/>
      <c r="M208" s="240"/>
      <c r="N208" s="241"/>
      <c r="O208" s="241"/>
      <c r="P208" s="241"/>
      <c r="Q208" s="241"/>
      <c r="R208" s="241"/>
      <c r="S208" s="241"/>
      <c r="T208" s="242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3" t="s">
        <v>184</v>
      </c>
      <c r="AU208" s="243" t="s">
        <v>84</v>
      </c>
      <c r="AV208" s="13" t="s">
        <v>22</v>
      </c>
      <c r="AW208" s="13" t="s">
        <v>37</v>
      </c>
      <c r="AX208" s="13" t="s">
        <v>76</v>
      </c>
      <c r="AY208" s="243" t="s">
        <v>171</v>
      </c>
    </row>
    <row r="209" spans="1:51" s="13" customFormat="1" ht="12">
      <c r="A209" s="13"/>
      <c r="B209" s="234"/>
      <c r="C209" s="235"/>
      <c r="D209" s="227" t="s">
        <v>184</v>
      </c>
      <c r="E209" s="236" t="s">
        <v>20</v>
      </c>
      <c r="F209" s="237" t="s">
        <v>1092</v>
      </c>
      <c r="G209" s="235"/>
      <c r="H209" s="236" t="s">
        <v>20</v>
      </c>
      <c r="I209" s="238"/>
      <c r="J209" s="235"/>
      <c r="K209" s="235"/>
      <c r="L209" s="239"/>
      <c r="M209" s="240"/>
      <c r="N209" s="241"/>
      <c r="O209" s="241"/>
      <c r="P209" s="241"/>
      <c r="Q209" s="241"/>
      <c r="R209" s="241"/>
      <c r="S209" s="241"/>
      <c r="T209" s="242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43" t="s">
        <v>184</v>
      </c>
      <c r="AU209" s="243" t="s">
        <v>84</v>
      </c>
      <c r="AV209" s="13" t="s">
        <v>22</v>
      </c>
      <c r="AW209" s="13" t="s">
        <v>37</v>
      </c>
      <c r="AX209" s="13" t="s">
        <v>76</v>
      </c>
      <c r="AY209" s="243" t="s">
        <v>171</v>
      </c>
    </row>
    <row r="210" spans="1:51" s="14" customFormat="1" ht="12">
      <c r="A210" s="14"/>
      <c r="B210" s="244"/>
      <c r="C210" s="245"/>
      <c r="D210" s="227" t="s">
        <v>184</v>
      </c>
      <c r="E210" s="246" t="s">
        <v>20</v>
      </c>
      <c r="F210" s="247" t="s">
        <v>1579</v>
      </c>
      <c r="G210" s="245"/>
      <c r="H210" s="248">
        <v>27.255</v>
      </c>
      <c r="I210" s="249"/>
      <c r="J210" s="245"/>
      <c r="K210" s="245"/>
      <c r="L210" s="250"/>
      <c r="M210" s="251"/>
      <c r="N210" s="252"/>
      <c r="O210" s="252"/>
      <c r="P210" s="252"/>
      <c r="Q210" s="252"/>
      <c r="R210" s="252"/>
      <c r="S210" s="252"/>
      <c r="T210" s="253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54" t="s">
        <v>184</v>
      </c>
      <c r="AU210" s="254" t="s">
        <v>84</v>
      </c>
      <c r="AV210" s="14" t="s">
        <v>84</v>
      </c>
      <c r="AW210" s="14" t="s">
        <v>37</v>
      </c>
      <c r="AX210" s="14" t="s">
        <v>76</v>
      </c>
      <c r="AY210" s="254" t="s">
        <v>171</v>
      </c>
    </row>
    <row r="211" spans="1:65" s="2" customFormat="1" ht="24.15" customHeight="1">
      <c r="A211" s="39"/>
      <c r="B211" s="40"/>
      <c r="C211" s="214" t="s">
        <v>7</v>
      </c>
      <c r="D211" s="214" t="s">
        <v>173</v>
      </c>
      <c r="E211" s="215" t="s">
        <v>1094</v>
      </c>
      <c r="F211" s="216" t="s">
        <v>1095</v>
      </c>
      <c r="G211" s="217" t="s">
        <v>176</v>
      </c>
      <c r="H211" s="218">
        <v>26.07</v>
      </c>
      <c r="I211" s="219"/>
      <c r="J211" s="220">
        <f>ROUND(I211*H211,2)</f>
        <v>0</v>
      </c>
      <c r="K211" s="216" t="s">
        <v>177</v>
      </c>
      <c r="L211" s="45"/>
      <c r="M211" s="221" t="s">
        <v>20</v>
      </c>
      <c r="N211" s="222" t="s">
        <v>47</v>
      </c>
      <c r="O211" s="85"/>
      <c r="P211" s="223">
        <f>O211*H211</f>
        <v>0</v>
      </c>
      <c r="Q211" s="223">
        <v>0</v>
      </c>
      <c r="R211" s="223">
        <f>Q211*H211</f>
        <v>0</v>
      </c>
      <c r="S211" s="223">
        <v>0</v>
      </c>
      <c r="T211" s="224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25" t="s">
        <v>178</v>
      </c>
      <c r="AT211" s="225" t="s">
        <v>173</v>
      </c>
      <c r="AU211" s="225" t="s">
        <v>84</v>
      </c>
      <c r="AY211" s="18" t="s">
        <v>171</v>
      </c>
      <c r="BE211" s="226">
        <f>IF(N211="základní",J211,0)</f>
        <v>0</v>
      </c>
      <c r="BF211" s="226">
        <f>IF(N211="snížená",J211,0)</f>
        <v>0</v>
      </c>
      <c r="BG211" s="226">
        <f>IF(N211="zákl. přenesená",J211,0)</f>
        <v>0</v>
      </c>
      <c r="BH211" s="226">
        <f>IF(N211="sníž. přenesená",J211,0)</f>
        <v>0</v>
      </c>
      <c r="BI211" s="226">
        <f>IF(N211="nulová",J211,0)</f>
        <v>0</v>
      </c>
      <c r="BJ211" s="18" t="s">
        <v>22</v>
      </c>
      <c r="BK211" s="226">
        <f>ROUND(I211*H211,2)</f>
        <v>0</v>
      </c>
      <c r="BL211" s="18" t="s">
        <v>178</v>
      </c>
      <c r="BM211" s="225" t="s">
        <v>1580</v>
      </c>
    </row>
    <row r="212" spans="1:47" s="2" customFormat="1" ht="12">
      <c r="A212" s="39"/>
      <c r="B212" s="40"/>
      <c r="C212" s="41"/>
      <c r="D212" s="227" t="s">
        <v>180</v>
      </c>
      <c r="E212" s="41"/>
      <c r="F212" s="228" t="s">
        <v>1097</v>
      </c>
      <c r="G212" s="41"/>
      <c r="H212" s="41"/>
      <c r="I212" s="229"/>
      <c r="J212" s="41"/>
      <c r="K212" s="41"/>
      <c r="L212" s="45"/>
      <c r="M212" s="230"/>
      <c r="N212" s="231"/>
      <c r="O212" s="85"/>
      <c r="P212" s="85"/>
      <c r="Q212" s="85"/>
      <c r="R212" s="85"/>
      <c r="S212" s="85"/>
      <c r="T212" s="86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T212" s="18" t="s">
        <v>180</v>
      </c>
      <c r="AU212" s="18" t="s">
        <v>84</v>
      </c>
    </row>
    <row r="213" spans="1:47" s="2" customFormat="1" ht="12">
      <c r="A213" s="39"/>
      <c r="B213" s="40"/>
      <c r="C213" s="41"/>
      <c r="D213" s="232" t="s">
        <v>182</v>
      </c>
      <c r="E213" s="41"/>
      <c r="F213" s="233" t="s">
        <v>1098</v>
      </c>
      <c r="G213" s="41"/>
      <c r="H213" s="41"/>
      <c r="I213" s="229"/>
      <c r="J213" s="41"/>
      <c r="K213" s="41"/>
      <c r="L213" s="45"/>
      <c r="M213" s="230"/>
      <c r="N213" s="231"/>
      <c r="O213" s="85"/>
      <c r="P213" s="85"/>
      <c r="Q213" s="85"/>
      <c r="R213" s="85"/>
      <c r="S213" s="85"/>
      <c r="T213" s="86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T213" s="18" t="s">
        <v>182</v>
      </c>
      <c r="AU213" s="18" t="s">
        <v>84</v>
      </c>
    </row>
    <row r="214" spans="1:51" s="13" customFormat="1" ht="12">
      <c r="A214" s="13"/>
      <c r="B214" s="234"/>
      <c r="C214" s="235"/>
      <c r="D214" s="227" t="s">
        <v>184</v>
      </c>
      <c r="E214" s="236" t="s">
        <v>20</v>
      </c>
      <c r="F214" s="237" t="s">
        <v>1090</v>
      </c>
      <c r="G214" s="235"/>
      <c r="H214" s="236" t="s">
        <v>20</v>
      </c>
      <c r="I214" s="238"/>
      <c r="J214" s="235"/>
      <c r="K214" s="235"/>
      <c r="L214" s="239"/>
      <c r="M214" s="240"/>
      <c r="N214" s="241"/>
      <c r="O214" s="241"/>
      <c r="P214" s="241"/>
      <c r="Q214" s="241"/>
      <c r="R214" s="241"/>
      <c r="S214" s="241"/>
      <c r="T214" s="242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43" t="s">
        <v>184</v>
      </c>
      <c r="AU214" s="243" t="s">
        <v>84</v>
      </c>
      <c r="AV214" s="13" t="s">
        <v>22</v>
      </c>
      <c r="AW214" s="13" t="s">
        <v>37</v>
      </c>
      <c r="AX214" s="13" t="s">
        <v>76</v>
      </c>
      <c r="AY214" s="243" t="s">
        <v>171</v>
      </c>
    </row>
    <row r="215" spans="1:51" s="13" customFormat="1" ht="12">
      <c r="A215" s="13"/>
      <c r="B215" s="234"/>
      <c r="C215" s="235"/>
      <c r="D215" s="227" t="s">
        <v>184</v>
      </c>
      <c r="E215" s="236" t="s">
        <v>20</v>
      </c>
      <c r="F215" s="237" t="s">
        <v>1099</v>
      </c>
      <c r="G215" s="235"/>
      <c r="H215" s="236" t="s">
        <v>20</v>
      </c>
      <c r="I215" s="238"/>
      <c r="J215" s="235"/>
      <c r="K215" s="235"/>
      <c r="L215" s="239"/>
      <c r="M215" s="240"/>
      <c r="N215" s="241"/>
      <c r="O215" s="241"/>
      <c r="P215" s="241"/>
      <c r="Q215" s="241"/>
      <c r="R215" s="241"/>
      <c r="S215" s="241"/>
      <c r="T215" s="242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43" t="s">
        <v>184</v>
      </c>
      <c r="AU215" s="243" t="s">
        <v>84</v>
      </c>
      <c r="AV215" s="13" t="s">
        <v>22</v>
      </c>
      <c r="AW215" s="13" t="s">
        <v>37</v>
      </c>
      <c r="AX215" s="13" t="s">
        <v>76</v>
      </c>
      <c r="AY215" s="243" t="s">
        <v>171</v>
      </c>
    </row>
    <row r="216" spans="1:51" s="13" customFormat="1" ht="12">
      <c r="A216" s="13"/>
      <c r="B216" s="234"/>
      <c r="C216" s="235"/>
      <c r="D216" s="227" t="s">
        <v>184</v>
      </c>
      <c r="E216" s="236" t="s">
        <v>20</v>
      </c>
      <c r="F216" s="237" t="s">
        <v>1100</v>
      </c>
      <c r="G216" s="235"/>
      <c r="H216" s="236" t="s">
        <v>20</v>
      </c>
      <c r="I216" s="238"/>
      <c r="J216" s="235"/>
      <c r="K216" s="235"/>
      <c r="L216" s="239"/>
      <c r="M216" s="240"/>
      <c r="N216" s="241"/>
      <c r="O216" s="241"/>
      <c r="P216" s="241"/>
      <c r="Q216" s="241"/>
      <c r="R216" s="241"/>
      <c r="S216" s="241"/>
      <c r="T216" s="242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43" t="s">
        <v>184</v>
      </c>
      <c r="AU216" s="243" t="s">
        <v>84</v>
      </c>
      <c r="AV216" s="13" t="s">
        <v>22</v>
      </c>
      <c r="AW216" s="13" t="s">
        <v>37</v>
      </c>
      <c r="AX216" s="13" t="s">
        <v>76</v>
      </c>
      <c r="AY216" s="243" t="s">
        <v>171</v>
      </c>
    </row>
    <row r="217" spans="1:51" s="14" customFormat="1" ht="12">
      <c r="A217" s="14"/>
      <c r="B217" s="244"/>
      <c r="C217" s="245"/>
      <c r="D217" s="227" t="s">
        <v>184</v>
      </c>
      <c r="E217" s="246" t="s">
        <v>20</v>
      </c>
      <c r="F217" s="247" t="s">
        <v>1581</v>
      </c>
      <c r="G217" s="245"/>
      <c r="H217" s="248">
        <v>26.07</v>
      </c>
      <c r="I217" s="249"/>
      <c r="J217" s="245"/>
      <c r="K217" s="245"/>
      <c r="L217" s="250"/>
      <c r="M217" s="251"/>
      <c r="N217" s="252"/>
      <c r="O217" s="252"/>
      <c r="P217" s="252"/>
      <c r="Q217" s="252"/>
      <c r="R217" s="252"/>
      <c r="S217" s="252"/>
      <c r="T217" s="253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54" t="s">
        <v>184</v>
      </c>
      <c r="AU217" s="254" t="s">
        <v>84</v>
      </c>
      <c r="AV217" s="14" t="s">
        <v>84</v>
      </c>
      <c r="AW217" s="14" t="s">
        <v>37</v>
      </c>
      <c r="AX217" s="14" t="s">
        <v>76</v>
      </c>
      <c r="AY217" s="254" t="s">
        <v>171</v>
      </c>
    </row>
    <row r="218" spans="1:63" s="12" customFormat="1" ht="22.8" customHeight="1">
      <c r="A218" s="12"/>
      <c r="B218" s="198"/>
      <c r="C218" s="199"/>
      <c r="D218" s="200" t="s">
        <v>75</v>
      </c>
      <c r="E218" s="212" t="s">
        <v>241</v>
      </c>
      <c r="F218" s="212" t="s">
        <v>387</v>
      </c>
      <c r="G218" s="199"/>
      <c r="H218" s="199"/>
      <c r="I218" s="202"/>
      <c r="J218" s="213">
        <f>BK218</f>
        <v>0</v>
      </c>
      <c r="K218" s="199"/>
      <c r="L218" s="204"/>
      <c r="M218" s="205"/>
      <c r="N218" s="206"/>
      <c r="O218" s="206"/>
      <c r="P218" s="207">
        <f>SUM(P219:P253)</f>
        <v>0</v>
      </c>
      <c r="Q218" s="206"/>
      <c r="R218" s="207">
        <f>SUM(R219:R253)</f>
        <v>36.76892659000001</v>
      </c>
      <c r="S218" s="206"/>
      <c r="T218" s="208">
        <f>SUM(T219:T253)</f>
        <v>28.059</v>
      </c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R218" s="209" t="s">
        <v>22</v>
      </c>
      <c r="AT218" s="210" t="s">
        <v>75</v>
      </c>
      <c r="AU218" s="210" t="s">
        <v>22</v>
      </c>
      <c r="AY218" s="209" t="s">
        <v>171</v>
      </c>
      <c r="BK218" s="211">
        <f>SUM(BK219:BK253)</f>
        <v>0</v>
      </c>
    </row>
    <row r="219" spans="1:65" s="2" customFormat="1" ht="33" customHeight="1">
      <c r="A219" s="39"/>
      <c r="B219" s="40"/>
      <c r="C219" s="214" t="s">
        <v>350</v>
      </c>
      <c r="D219" s="214" t="s">
        <v>173</v>
      </c>
      <c r="E219" s="215" t="s">
        <v>1582</v>
      </c>
      <c r="F219" s="216" t="s">
        <v>1583</v>
      </c>
      <c r="G219" s="217" t="s">
        <v>410</v>
      </c>
      <c r="H219" s="218">
        <v>1</v>
      </c>
      <c r="I219" s="219"/>
      <c r="J219" s="220">
        <f>ROUND(I219*H219,2)</f>
        <v>0</v>
      </c>
      <c r="K219" s="216" t="s">
        <v>177</v>
      </c>
      <c r="L219" s="45"/>
      <c r="M219" s="221" t="s">
        <v>20</v>
      </c>
      <c r="N219" s="222" t="s">
        <v>47</v>
      </c>
      <c r="O219" s="85"/>
      <c r="P219" s="223">
        <f>O219*H219</f>
        <v>0</v>
      </c>
      <c r="Q219" s="223">
        <v>23.20378648</v>
      </c>
      <c r="R219" s="223">
        <f>Q219*H219</f>
        <v>23.20378648</v>
      </c>
      <c r="S219" s="223">
        <v>0</v>
      </c>
      <c r="T219" s="224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25" t="s">
        <v>178</v>
      </c>
      <c r="AT219" s="225" t="s">
        <v>173</v>
      </c>
      <c r="AU219" s="225" t="s">
        <v>84</v>
      </c>
      <c r="AY219" s="18" t="s">
        <v>171</v>
      </c>
      <c r="BE219" s="226">
        <f>IF(N219="základní",J219,0)</f>
        <v>0</v>
      </c>
      <c r="BF219" s="226">
        <f>IF(N219="snížená",J219,0)</f>
        <v>0</v>
      </c>
      <c r="BG219" s="226">
        <f>IF(N219="zákl. přenesená",J219,0)</f>
        <v>0</v>
      </c>
      <c r="BH219" s="226">
        <f>IF(N219="sníž. přenesená",J219,0)</f>
        <v>0</v>
      </c>
      <c r="BI219" s="226">
        <f>IF(N219="nulová",J219,0)</f>
        <v>0</v>
      </c>
      <c r="BJ219" s="18" t="s">
        <v>22</v>
      </c>
      <c r="BK219" s="226">
        <f>ROUND(I219*H219,2)</f>
        <v>0</v>
      </c>
      <c r="BL219" s="18" t="s">
        <v>178</v>
      </c>
      <c r="BM219" s="225" t="s">
        <v>1584</v>
      </c>
    </row>
    <row r="220" spans="1:47" s="2" customFormat="1" ht="12">
      <c r="A220" s="39"/>
      <c r="B220" s="40"/>
      <c r="C220" s="41"/>
      <c r="D220" s="227" t="s">
        <v>180</v>
      </c>
      <c r="E220" s="41"/>
      <c r="F220" s="228" t="s">
        <v>1585</v>
      </c>
      <c r="G220" s="41"/>
      <c r="H220" s="41"/>
      <c r="I220" s="229"/>
      <c r="J220" s="41"/>
      <c r="K220" s="41"/>
      <c r="L220" s="45"/>
      <c r="M220" s="230"/>
      <c r="N220" s="231"/>
      <c r="O220" s="85"/>
      <c r="P220" s="85"/>
      <c r="Q220" s="85"/>
      <c r="R220" s="85"/>
      <c r="S220" s="85"/>
      <c r="T220" s="86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T220" s="18" t="s">
        <v>180</v>
      </c>
      <c r="AU220" s="18" t="s">
        <v>84</v>
      </c>
    </row>
    <row r="221" spans="1:47" s="2" customFormat="1" ht="12">
      <c r="A221" s="39"/>
      <c r="B221" s="40"/>
      <c r="C221" s="41"/>
      <c r="D221" s="232" t="s">
        <v>182</v>
      </c>
      <c r="E221" s="41"/>
      <c r="F221" s="233" t="s">
        <v>1586</v>
      </c>
      <c r="G221" s="41"/>
      <c r="H221" s="41"/>
      <c r="I221" s="229"/>
      <c r="J221" s="41"/>
      <c r="K221" s="41"/>
      <c r="L221" s="45"/>
      <c r="M221" s="230"/>
      <c r="N221" s="231"/>
      <c r="O221" s="85"/>
      <c r="P221" s="85"/>
      <c r="Q221" s="85"/>
      <c r="R221" s="85"/>
      <c r="S221" s="85"/>
      <c r="T221" s="86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T221" s="18" t="s">
        <v>182</v>
      </c>
      <c r="AU221" s="18" t="s">
        <v>84</v>
      </c>
    </row>
    <row r="222" spans="1:51" s="13" customFormat="1" ht="12">
      <c r="A222" s="13"/>
      <c r="B222" s="234"/>
      <c r="C222" s="235"/>
      <c r="D222" s="227" t="s">
        <v>184</v>
      </c>
      <c r="E222" s="236" t="s">
        <v>20</v>
      </c>
      <c r="F222" s="237" t="s">
        <v>1022</v>
      </c>
      <c r="G222" s="235"/>
      <c r="H222" s="236" t="s">
        <v>20</v>
      </c>
      <c r="I222" s="238"/>
      <c r="J222" s="235"/>
      <c r="K222" s="235"/>
      <c r="L222" s="239"/>
      <c r="M222" s="240"/>
      <c r="N222" s="241"/>
      <c r="O222" s="241"/>
      <c r="P222" s="241"/>
      <c r="Q222" s="241"/>
      <c r="R222" s="241"/>
      <c r="S222" s="241"/>
      <c r="T222" s="242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43" t="s">
        <v>184</v>
      </c>
      <c r="AU222" s="243" t="s">
        <v>84</v>
      </c>
      <c r="AV222" s="13" t="s">
        <v>22</v>
      </c>
      <c r="AW222" s="13" t="s">
        <v>37</v>
      </c>
      <c r="AX222" s="13" t="s">
        <v>76</v>
      </c>
      <c r="AY222" s="243" t="s">
        <v>171</v>
      </c>
    </row>
    <row r="223" spans="1:51" s="14" customFormat="1" ht="12">
      <c r="A223" s="14"/>
      <c r="B223" s="244"/>
      <c r="C223" s="245"/>
      <c r="D223" s="227" t="s">
        <v>184</v>
      </c>
      <c r="E223" s="246" t="s">
        <v>20</v>
      </c>
      <c r="F223" s="247" t="s">
        <v>1587</v>
      </c>
      <c r="G223" s="245"/>
      <c r="H223" s="248">
        <v>1</v>
      </c>
      <c r="I223" s="249"/>
      <c r="J223" s="245"/>
      <c r="K223" s="245"/>
      <c r="L223" s="250"/>
      <c r="M223" s="251"/>
      <c r="N223" s="252"/>
      <c r="O223" s="252"/>
      <c r="P223" s="252"/>
      <c r="Q223" s="252"/>
      <c r="R223" s="252"/>
      <c r="S223" s="252"/>
      <c r="T223" s="253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54" t="s">
        <v>184</v>
      </c>
      <c r="AU223" s="254" t="s">
        <v>84</v>
      </c>
      <c r="AV223" s="14" t="s">
        <v>84</v>
      </c>
      <c r="AW223" s="14" t="s">
        <v>37</v>
      </c>
      <c r="AX223" s="14" t="s">
        <v>76</v>
      </c>
      <c r="AY223" s="254" t="s">
        <v>171</v>
      </c>
    </row>
    <row r="224" spans="1:65" s="2" customFormat="1" ht="24.15" customHeight="1">
      <c r="A224" s="39"/>
      <c r="B224" s="40"/>
      <c r="C224" s="214" t="s">
        <v>357</v>
      </c>
      <c r="D224" s="214" t="s">
        <v>173</v>
      </c>
      <c r="E224" s="215" t="s">
        <v>1588</v>
      </c>
      <c r="F224" s="216" t="s">
        <v>1589</v>
      </c>
      <c r="G224" s="217" t="s">
        <v>391</v>
      </c>
      <c r="H224" s="218">
        <v>2</v>
      </c>
      <c r="I224" s="219"/>
      <c r="J224" s="220">
        <f>ROUND(I224*H224,2)</f>
        <v>0</v>
      </c>
      <c r="K224" s="216" t="s">
        <v>177</v>
      </c>
      <c r="L224" s="45"/>
      <c r="M224" s="221" t="s">
        <v>20</v>
      </c>
      <c r="N224" s="222" t="s">
        <v>47</v>
      </c>
      <c r="O224" s="85"/>
      <c r="P224" s="223">
        <f>O224*H224</f>
        <v>0</v>
      </c>
      <c r="Q224" s="223">
        <v>2.7045303</v>
      </c>
      <c r="R224" s="223">
        <f>Q224*H224</f>
        <v>5.4090606</v>
      </c>
      <c r="S224" s="223">
        <v>0</v>
      </c>
      <c r="T224" s="224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25" t="s">
        <v>178</v>
      </c>
      <c r="AT224" s="225" t="s">
        <v>173</v>
      </c>
      <c r="AU224" s="225" t="s">
        <v>84</v>
      </c>
      <c r="AY224" s="18" t="s">
        <v>171</v>
      </c>
      <c r="BE224" s="226">
        <f>IF(N224="základní",J224,0)</f>
        <v>0</v>
      </c>
      <c r="BF224" s="226">
        <f>IF(N224="snížená",J224,0)</f>
        <v>0</v>
      </c>
      <c r="BG224" s="226">
        <f>IF(N224="zákl. přenesená",J224,0)</f>
        <v>0</v>
      </c>
      <c r="BH224" s="226">
        <f>IF(N224="sníž. přenesená",J224,0)</f>
        <v>0</v>
      </c>
      <c r="BI224" s="226">
        <f>IF(N224="nulová",J224,0)</f>
        <v>0</v>
      </c>
      <c r="BJ224" s="18" t="s">
        <v>22</v>
      </c>
      <c r="BK224" s="226">
        <f>ROUND(I224*H224,2)</f>
        <v>0</v>
      </c>
      <c r="BL224" s="18" t="s">
        <v>178</v>
      </c>
      <c r="BM224" s="225" t="s">
        <v>1104</v>
      </c>
    </row>
    <row r="225" spans="1:47" s="2" customFormat="1" ht="12">
      <c r="A225" s="39"/>
      <c r="B225" s="40"/>
      <c r="C225" s="41"/>
      <c r="D225" s="227" t="s">
        <v>180</v>
      </c>
      <c r="E225" s="41"/>
      <c r="F225" s="228" t="s">
        <v>1590</v>
      </c>
      <c r="G225" s="41"/>
      <c r="H225" s="41"/>
      <c r="I225" s="229"/>
      <c r="J225" s="41"/>
      <c r="K225" s="41"/>
      <c r="L225" s="45"/>
      <c r="M225" s="230"/>
      <c r="N225" s="231"/>
      <c r="O225" s="85"/>
      <c r="P225" s="85"/>
      <c r="Q225" s="85"/>
      <c r="R225" s="85"/>
      <c r="S225" s="85"/>
      <c r="T225" s="86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T225" s="18" t="s">
        <v>180</v>
      </c>
      <c r="AU225" s="18" t="s">
        <v>84</v>
      </c>
    </row>
    <row r="226" spans="1:47" s="2" customFormat="1" ht="12">
      <c r="A226" s="39"/>
      <c r="B226" s="40"/>
      <c r="C226" s="41"/>
      <c r="D226" s="232" t="s">
        <v>182</v>
      </c>
      <c r="E226" s="41"/>
      <c r="F226" s="233" t="s">
        <v>1591</v>
      </c>
      <c r="G226" s="41"/>
      <c r="H226" s="41"/>
      <c r="I226" s="229"/>
      <c r="J226" s="41"/>
      <c r="K226" s="41"/>
      <c r="L226" s="45"/>
      <c r="M226" s="230"/>
      <c r="N226" s="231"/>
      <c r="O226" s="85"/>
      <c r="P226" s="85"/>
      <c r="Q226" s="85"/>
      <c r="R226" s="85"/>
      <c r="S226" s="85"/>
      <c r="T226" s="86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T226" s="18" t="s">
        <v>182</v>
      </c>
      <c r="AU226" s="18" t="s">
        <v>84</v>
      </c>
    </row>
    <row r="227" spans="1:47" s="2" customFormat="1" ht="12">
      <c r="A227" s="39"/>
      <c r="B227" s="40"/>
      <c r="C227" s="41"/>
      <c r="D227" s="227" t="s">
        <v>224</v>
      </c>
      <c r="E227" s="41"/>
      <c r="F227" s="255" t="s">
        <v>1477</v>
      </c>
      <c r="G227" s="41"/>
      <c r="H227" s="41"/>
      <c r="I227" s="229"/>
      <c r="J227" s="41"/>
      <c r="K227" s="41"/>
      <c r="L227" s="45"/>
      <c r="M227" s="230"/>
      <c r="N227" s="231"/>
      <c r="O227" s="85"/>
      <c r="P227" s="85"/>
      <c r="Q227" s="85"/>
      <c r="R227" s="85"/>
      <c r="S227" s="85"/>
      <c r="T227" s="86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T227" s="18" t="s">
        <v>224</v>
      </c>
      <c r="AU227" s="18" t="s">
        <v>84</v>
      </c>
    </row>
    <row r="228" spans="1:51" s="13" customFormat="1" ht="12">
      <c r="A228" s="13"/>
      <c r="B228" s="234"/>
      <c r="C228" s="235"/>
      <c r="D228" s="227" t="s">
        <v>184</v>
      </c>
      <c r="E228" s="236" t="s">
        <v>20</v>
      </c>
      <c r="F228" s="237" t="s">
        <v>1022</v>
      </c>
      <c r="G228" s="235"/>
      <c r="H228" s="236" t="s">
        <v>20</v>
      </c>
      <c r="I228" s="238"/>
      <c r="J228" s="235"/>
      <c r="K228" s="235"/>
      <c r="L228" s="239"/>
      <c r="M228" s="240"/>
      <c r="N228" s="241"/>
      <c r="O228" s="241"/>
      <c r="P228" s="241"/>
      <c r="Q228" s="241"/>
      <c r="R228" s="241"/>
      <c r="S228" s="241"/>
      <c r="T228" s="242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43" t="s">
        <v>184</v>
      </c>
      <c r="AU228" s="243" t="s">
        <v>84</v>
      </c>
      <c r="AV228" s="13" t="s">
        <v>22</v>
      </c>
      <c r="AW228" s="13" t="s">
        <v>37</v>
      </c>
      <c r="AX228" s="13" t="s">
        <v>76</v>
      </c>
      <c r="AY228" s="243" t="s">
        <v>171</v>
      </c>
    </row>
    <row r="229" spans="1:51" s="14" customFormat="1" ht="12">
      <c r="A229" s="14"/>
      <c r="B229" s="244"/>
      <c r="C229" s="245"/>
      <c r="D229" s="227" t="s">
        <v>184</v>
      </c>
      <c r="E229" s="246" t="s">
        <v>20</v>
      </c>
      <c r="F229" s="247" t="s">
        <v>1592</v>
      </c>
      <c r="G229" s="245"/>
      <c r="H229" s="248">
        <v>2</v>
      </c>
      <c r="I229" s="249"/>
      <c r="J229" s="245"/>
      <c r="K229" s="245"/>
      <c r="L229" s="250"/>
      <c r="M229" s="251"/>
      <c r="N229" s="252"/>
      <c r="O229" s="252"/>
      <c r="P229" s="252"/>
      <c r="Q229" s="252"/>
      <c r="R229" s="252"/>
      <c r="S229" s="252"/>
      <c r="T229" s="253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54" t="s">
        <v>184</v>
      </c>
      <c r="AU229" s="254" t="s">
        <v>84</v>
      </c>
      <c r="AV229" s="14" t="s">
        <v>84</v>
      </c>
      <c r="AW229" s="14" t="s">
        <v>37</v>
      </c>
      <c r="AX229" s="14" t="s">
        <v>76</v>
      </c>
      <c r="AY229" s="254" t="s">
        <v>171</v>
      </c>
    </row>
    <row r="230" spans="1:65" s="2" customFormat="1" ht="16.5" customHeight="1">
      <c r="A230" s="39"/>
      <c r="B230" s="40"/>
      <c r="C230" s="256" t="s">
        <v>364</v>
      </c>
      <c r="D230" s="256" t="s">
        <v>286</v>
      </c>
      <c r="E230" s="257" t="s">
        <v>1593</v>
      </c>
      <c r="F230" s="258" t="s">
        <v>1594</v>
      </c>
      <c r="G230" s="259" t="s">
        <v>391</v>
      </c>
      <c r="H230" s="260">
        <v>2.02</v>
      </c>
      <c r="I230" s="261"/>
      <c r="J230" s="262">
        <f>ROUND(I230*H230,2)</f>
        <v>0</v>
      </c>
      <c r="K230" s="258" t="s">
        <v>177</v>
      </c>
      <c r="L230" s="263"/>
      <c r="M230" s="264" t="s">
        <v>20</v>
      </c>
      <c r="N230" s="265" t="s">
        <v>47</v>
      </c>
      <c r="O230" s="85"/>
      <c r="P230" s="223">
        <f>O230*H230</f>
        <v>0</v>
      </c>
      <c r="Q230" s="223">
        <v>1.7244</v>
      </c>
      <c r="R230" s="223">
        <f>Q230*H230</f>
        <v>3.483288</v>
      </c>
      <c r="S230" s="223">
        <v>0</v>
      </c>
      <c r="T230" s="224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25" t="s">
        <v>235</v>
      </c>
      <c r="AT230" s="225" t="s">
        <v>286</v>
      </c>
      <c r="AU230" s="225" t="s">
        <v>84</v>
      </c>
      <c r="AY230" s="18" t="s">
        <v>171</v>
      </c>
      <c r="BE230" s="226">
        <f>IF(N230="základní",J230,0)</f>
        <v>0</v>
      </c>
      <c r="BF230" s="226">
        <f>IF(N230="snížená",J230,0)</f>
        <v>0</v>
      </c>
      <c r="BG230" s="226">
        <f>IF(N230="zákl. přenesená",J230,0)</f>
        <v>0</v>
      </c>
      <c r="BH230" s="226">
        <f>IF(N230="sníž. přenesená",J230,0)</f>
        <v>0</v>
      </c>
      <c r="BI230" s="226">
        <f>IF(N230="nulová",J230,0)</f>
        <v>0</v>
      </c>
      <c r="BJ230" s="18" t="s">
        <v>22</v>
      </c>
      <c r="BK230" s="226">
        <f>ROUND(I230*H230,2)</f>
        <v>0</v>
      </c>
      <c r="BL230" s="18" t="s">
        <v>178</v>
      </c>
      <c r="BM230" s="225" t="s">
        <v>1111</v>
      </c>
    </row>
    <row r="231" spans="1:47" s="2" customFormat="1" ht="12">
      <c r="A231" s="39"/>
      <c r="B231" s="40"/>
      <c r="C231" s="41"/>
      <c r="D231" s="227" t="s">
        <v>180</v>
      </c>
      <c r="E231" s="41"/>
      <c r="F231" s="228" t="s">
        <v>1594</v>
      </c>
      <c r="G231" s="41"/>
      <c r="H231" s="41"/>
      <c r="I231" s="229"/>
      <c r="J231" s="41"/>
      <c r="K231" s="41"/>
      <c r="L231" s="45"/>
      <c r="M231" s="230"/>
      <c r="N231" s="231"/>
      <c r="O231" s="85"/>
      <c r="P231" s="85"/>
      <c r="Q231" s="85"/>
      <c r="R231" s="85"/>
      <c r="S231" s="85"/>
      <c r="T231" s="86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T231" s="18" t="s">
        <v>180</v>
      </c>
      <c r="AU231" s="18" t="s">
        <v>84</v>
      </c>
    </row>
    <row r="232" spans="1:51" s="14" customFormat="1" ht="12">
      <c r="A232" s="14"/>
      <c r="B232" s="244"/>
      <c r="C232" s="245"/>
      <c r="D232" s="227" t="s">
        <v>184</v>
      </c>
      <c r="E232" s="245"/>
      <c r="F232" s="247" t="s">
        <v>1595</v>
      </c>
      <c r="G232" s="245"/>
      <c r="H232" s="248">
        <v>2.02</v>
      </c>
      <c r="I232" s="249"/>
      <c r="J232" s="245"/>
      <c r="K232" s="245"/>
      <c r="L232" s="250"/>
      <c r="M232" s="251"/>
      <c r="N232" s="252"/>
      <c r="O232" s="252"/>
      <c r="P232" s="252"/>
      <c r="Q232" s="252"/>
      <c r="R232" s="252"/>
      <c r="S232" s="252"/>
      <c r="T232" s="253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54" t="s">
        <v>184</v>
      </c>
      <c r="AU232" s="254" t="s">
        <v>84</v>
      </c>
      <c r="AV232" s="14" t="s">
        <v>84</v>
      </c>
      <c r="AW232" s="14" t="s">
        <v>4</v>
      </c>
      <c r="AX232" s="14" t="s">
        <v>22</v>
      </c>
      <c r="AY232" s="254" t="s">
        <v>171</v>
      </c>
    </row>
    <row r="233" spans="1:65" s="2" customFormat="1" ht="24.15" customHeight="1">
      <c r="A233" s="39"/>
      <c r="B233" s="40"/>
      <c r="C233" s="214" t="s">
        <v>374</v>
      </c>
      <c r="D233" s="214" t="s">
        <v>173</v>
      </c>
      <c r="E233" s="215" t="s">
        <v>1113</v>
      </c>
      <c r="F233" s="216" t="s">
        <v>1114</v>
      </c>
      <c r="G233" s="217" t="s">
        <v>230</v>
      </c>
      <c r="H233" s="218">
        <v>1.86</v>
      </c>
      <c r="I233" s="219"/>
      <c r="J233" s="220">
        <f>ROUND(I233*H233,2)</f>
        <v>0</v>
      </c>
      <c r="K233" s="216" t="s">
        <v>177</v>
      </c>
      <c r="L233" s="45"/>
      <c r="M233" s="221" t="s">
        <v>20</v>
      </c>
      <c r="N233" s="222" t="s">
        <v>47</v>
      </c>
      <c r="O233" s="85"/>
      <c r="P233" s="223">
        <f>O233*H233</f>
        <v>0</v>
      </c>
      <c r="Q233" s="223">
        <v>2.5122535</v>
      </c>
      <c r="R233" s="223">
        <f>Q233*H233</f>
        <v>4.67279151</v>
      </c>
      <c r="S233" s="223">
        <v>0</v>
      </c>
      <c r="T233" s="224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25" t="s">
        <v>178</v>
      </c>
      <c r="AT233" s="225" t="s">
        <v>173</v>
      </c>
      <c r="AU233" s="225" t="s">
        <v>84</v>
      </c>
      <c r="AY233" s="18" t="s">
        <v>171</v>
      </c>
      <c r="BE233" s="226">
        <f>IF(N233="základní",J233,0)</f>
        <v>0</v>
      </c>
      <c r="BF233" s="226">
        <f>IF(N233="snížená",J233,0)</f>
        <v>0</v>
      </c>
      <c r="BG233" s="226">
        <f>IF(N233="zákl. přenesená",J233,0)</f>
        <v>0</v>
      </c>
      <c r="BH233" s="226">
        <f>IF(N233="sníž. přenesená",J233,0)</f>
        <v>0</v>
      </c>
      <c r="BI233" s="226">
        <f>IF(N233="nulová",J233,0)</f>
        <v>0</v>
      </c>
      <c r="BJ233" s="18" t="s">
        <v>22</v>
      </c>
      <c r="BK233" s="226">
        <f>ROUND(I233*H233,2)</f>
        <v>0</v>
      </c>
      <c r="BL233" s="18" t="s">
        <v>178</v>
      </c>
      <c r="BM233" s="225" t="s">
        <v>1115</v>
      </c>
    </row>
    <row r="234" spans="1:47" s="2" customFormat="1" ht="12">
      <c r="A234" s="39"/>
      <c r="B234" s="40"/>
      <c r="C234" s="41"/>
      <c r="D234" s="227" t="s">
        <v>180</v>
      </c>
      <c r="E234" s="41"/>
      <c r="F234" s="228" t="s">
        <v>1116</v>
      </c>
      <c r="G234" s="41"/>
      <c r="H234" s="41"/>
      <c r="I234" s="229"/>
      <c r="J234" s="41"/>
      <c r="K234" s="41"/>
      <c r="L234" s="45"/>
      <c r="M234" s="230"/>
      <c r="N234" s="231"/>
      <c r="O234" s="85"/>
      <c r="P234" s="85"/>
      <c r="Q234" s="85"/>
      <c r="R234" s="85"/>
      <c r="S234" s="85"/>
      <c r="T234" s="86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T234" s="18" t="s">
        <v>180</v>
      </c>
      <c r="AU234" s="18" t="s">
        <v>84</v>
      </c>
    </row>
    <row r="235" spans="1:47" s="2" customFormat="1" ht="12">
      <c r="A235" s="39"/>
      <c r="B235" s="40"/>
      <c r="C235" s="41"/>
      <c r="D235" s="232" t="s">
        <v>182</v>
      </c>
      <c r="E235" s="41"/>
      <c r="F235" s="233" t="s">
        <v>1117</v>
      </c>
      <c r="G235" s="41"/>
      <c r="H235" s="41"/>
      <c r="I235" s="229"/>
      <c r="J235" s="41"/>
      <c r="K235" s="41"/>
      <c r="L235" s="45"/>
      <c r="M235" s="230"/>
      <c r="N235" s="231"/>
      <c r="O235" s="85"/>
      <c r="P235" s="85"/>
      <c r="Q235" s="85"/>
      <c r="R235" s="85"/>
      <c r="S235" s="85"/>
      <c r="T235" s="86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T235" s="18" t="s">
        <v>182</v>
      </c>
      <c r="AU235" s="18" t="s">
        <v>84</v>
      </c>
    </row>
    <row r="236" spans="1:51" s="13" customFormat="1" ht="12">
      <c r="A236" s="13"/>
      <c r="B236" s="234"/>
      <c r="C236" s="235"/>
      <c r="D236" s="227" t="s">
        <v>184</v>
      </c>
      <c r="E236" s="236" t="s">
        <v>20</v>
      </c>
      <c r="F236" s="237" t="s">
        <v>1022</v>
      </c>
      <c r="G236" s="235"/>
      <c r="H236" s="236" t="s">
        <v>20</v>
      </c>
      <c r="I236" s="238"/>
      <c r="J236" s="235"/>
      <c r="K236" s="235"/>
      <c r="L236" s="239"/>
      <c r="M236" s="240"/>
      <c r="N236" s="241"/>
      <c r="O236" s="241"/>
      <c r="P236" s="241"/>
      <c r="Q236" s="241"/>
      <c r="R236" s="241"/>
      <c r="S236" s="241"/>
      <c r="T236" s="242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43" t="s">
        <v>184</v>
      </c>
      <c r="AU236" s="243" t="s">
        <v>84</v>
      </c>
      <c r="AV236" s="13" t="s">
        <v>22</v>
      </c>
      <c r="AW236" s="13" t="s">
        <v>37</v>
      </c>
      <c r="AX236" s="13" t="s">
        <v>76</v>
      </c>
      <c r="AY236" s="243" t="s">
        <v>171</v>
      </c>
    </row>
    <row r="237" spans="1:51" s="14" customFormat="1" ht="12">
      <c r="A237" s="14"/>
      <c r="B237" s="244"/>
      <c r="C237" s="245"/>
      <c r="D237" s="227" t="s">
        <v>184</v>
      </c>
      <c r="E237" s="246" t="s">
        <v>20</v>
      </c>
      <c r="F237" s="247" t="s">
        <v>1596</v>
      </c>
      <c r="G237" s="245"/>
      <c r="H237" s="248">
        <v>1.86</v>
      </c>
      <c r="I237" s="249"/>
      <c r="J237" s="245"/>
      <c r="K237" s="245"/>
      <c r="L237" s="250"/>
      <c r="M237" s="251"/>
      <c r="N237" s="252"/>
      <c r="O237" s="252"/>
      <c r="P237" s="252"/>
      <c r="Q237" s="252"/>
      <c r="R237" s="252"/>
      <c r="S237" s="252"/>
      <c r="T237" s="253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54" t="s">
        <v>184</v>
      </c>
      <c r="AU237" s="254" t="s">
        <v>84</v>
      </c>
      <c r="AV237" s="14" t="s">
        <v>84</v>
      </c>
      <c r="AW237" s="14" t="s">
        <v>37</v>
      </c>
      <c r="AX237" s="14" t="s">
        <v>76</v>
      </c>
      <c r="AY237" s="254" t="s">
        <v>171</v>
      </c>
    </row>
    <row r="238" spans="1:65" s="2" customFormat="1" ht="33" customHeight="1">
      <c r="A238" s="39"/>
      <c r="B238" s="40"/>
      <c r="C238" s="214" t="s">
        <v>380</v>
      </c>
      <c r="D238" s="214" t="s">
        <v>173</v>
      </c>
      <c r="E238" s="215" t="s">
        <v>1597</v>
      </c>
      <c r="F238" s="216" t="s">
        <v>1598</v>
      </c>
      <c r="G238" s="217" t="s">
        <v>391</v>
      </c>
      <c r="H238" s="218">
        <v>13.5</v>
      </c>
      <c r="I238" s="219"/>
      <c r="J238" s="220">
        <f>ROUND(I238*H238,2)</f>
        <v>0</v>
      </c>
      <c r="K238" s="216" t="s">
        <v>177</v>
      </c>
      <c r="L238" s="45"/>
      <c r="M238" s="221" t="s">
        <v>20</v>
      </c>
      <c r="N238" s="222" t="s">
        <v>47</v>
      </c>
      <c r="O238" s="85"/>
      <c r="P238" s="223">
        <f>O238*H238</f>
        <v>0</v>
      </c>
      <c r="Q238" s="223">
        <v>0</v>
      </c>
      <c r="R238" s="223">
        <f>Q238*H238</f>
        <v>0</v>
      </c>
      <c r="S238" s="223">
        <v>0.194</v>
      </c>
      <c r="T238" s="224">
        <f>S238*H238</f>
        <v>2.619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25" t="s">
        <v>178</v>
      </c>
      <c r="AT238" s="225" t="s">
        <v>173</v>
      </c>
      <c r="AU238" s="225" t="s">
        <v>84</v>
      </c>
      <c r="AY238" s="18" t="s">
        <v>171</v>
      </c>
      <c r="BE238" s="226">
        <f>IF(N238="základní",J238,0)</f>
        <v>0</v>
      </c>
      <c r="BF238" s="226">
        <f>IF(N238="snížená",J238,0)</f>
        <v>0</v>
      </c>
      <c r="BG238" s="226">
        <f>IF(N238="zákl. přenesená",J238,0)</f>
        <v>0</v>
      </c>
      <c r="BH238" s="226">
        <f>IF(N238="sníž. přenesená",J238,0)</f>
        <v>0</v>
      </c>
      <c r="BI238" s="226">
        <f>IF(N238="nulová",J238,0)</f>
        <v>0</v>
      </c>
      <c r="BJ238" s="18" t="s">
        <v>22</v>
      </c>
      <c r="BK238" s="226">
        <f>ROUND(I238*H238,2)</f>
        <v>0</v>
      </c>
      <c r="BL238" s="18" t="s">
        <v>178</v>
      </c>
      <c r="BM238" s="225" t="s">
        <v>1485</v>
      </c>
    </row>
    <row r="239" spans="1:47" s="2" customFormat="1" ht="12">
      <c r="A239" s="39"/>
      <c r="B239" s="40"/>
      <c r="C239" s="41"/>
      <c r="D239" s="227" t="s">
        <v>180</v>
      </c>
      <c r="E239" s="41"/>
      <c r="F239" s="228" t="s">
        <v>1599</v>
      </c>
      <c r="G239" s="41"/>
      <c r="H239" s="41"/>
      <c r="I239" s="229"/>
      <c r="J239" s="41"/>
      <c r="K239" s="41"/>
      <c r="L239" s="45"/>
      <c r="M239" s="230"/>
      <c r="N239" s="231"/>
      <c r="O239" s="85"/>
      <c r="P239" s="85"/>
      <c r="Q239" s="85"/>
      <c r="R239" s="85"/>
      <c r="S239" s="85"/>
      <c r="T239" s="86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T239" s="18" t="s">
        <v>180</v>
      </c>
      <c r="AU239" s="18" t="s">
        <v>84</v>
      </c>
    </row>
    <row r="240" spans="1:47" s="2" customFormat="1" ht="12">
      <c r="A240" s="39"/>
      <c r="B240" s="40"/>
      <c r="C240" s="41"/>
      <c r="D240" s="232" t="s">
        <v>182</v>
      </c>
      <c r="E240" s="41"/>
      <c r="F240" s="233" t="s">
        <v>1600</v>
      </c>
      <c r="G240" s="41"/>
      <c r="H240" s="41"/>
      <c r="I240" s="229"/>
      <c r="J240" s="41"/>
      <c r="K240" s="41"/>
      <c r="L240" s="45"/>
      <c r="M240" s="230"/>
      <c r="N240" s="231"/>
      <c r="O240" s="85"/>
      <c r="P240" s="85"/>
      <c r="Q240" s="85"/>
      <c r="R240" s="85"/>
      <c r="S240" s="85"/>
      <c r="T240" s="86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T240" s="18" t="s">
        <v>182</v>
      </c>
      <c r="AU240" s="18" t="s">
        <v>84</v>
      </c>
    </row>
    <row r="241" spans="1:51" s="13" customFormat="1" ht="12">
      <c r="A241" s="13"/>
      <c r="B241" s="234"/>
      <c r="C241" s="235"/>
      <c r="D241" s="227" t="s">
        <v>184</v>
      </c>
      <c r="E241" s="236" t="s">
        <v>20</v>
      </c>
      <c r="F241" s="237" t="s">
        <v>1022</v>
      </c>
      <c r="G241" s="235"/>
      <c r="H241" s="236" t="s">
        <v>20</v>
      </c>
      <c r="I241" s="238"/>
      <c r="J241" s="235"/>
      <c r="K241" s="235"/>
      <c r="L241" s="239"/>
      <c r="M241" s="240"/>
      <c r="N241" s="241"/>
      <c r="O241" s="241"/>
      <c r="P241" s="241"/>
      <c r="Q241" s="241"/>
      <c r="R241" s="241"/>
      <c r="S241" s="241"/>
      <c r="T241" s="242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43" t="s">
        <v>184</v>
      </c>
      <c r="AU241" s="243" t="s">
        <v>84</v>
      </c>
      <c r="AV241" s="13" t="s">
        <v>22</v>
      </c>
      <c r="AW241" s="13" t="s">
        <v>37</v>
      </c>
      <c r="AX241" s="13" t="s">
        <v>76</v>
      </c>
      <c r="AY241" s="243" t="s">
        <v>171</v>
      </c>
    </row>
    <row r="242" spans="1:51" s="14" customFormat="1" ht="12">
      <c r="A242" s="14"/>
      <c r="B242" s="244"/>
      <c r="C242" s="245"/>
      <c r="D242" s="227" t="s">
        <v>184</v>
      </c>
      <c r="E242" s="246" t="s">
        <v>20</v>
      </c>
      <c r="F242" s="247" t="s">
        <v>1601</v>
      </c>
      <c r="G242" s="245"/>
      <c r="H242" s="248">
        <v>13.5</v>
      </c>
      <c r="I242" s="249"/>
      <c r="J242" s="245"/>
      <c r="K242" s="245"/>
      <c r="L242" s="250"/>
      <c r="M242" s="251"/>
      <c r="N242" s="252"/>
      <c r="O242" s="252"/>
      <c r="P242" s="252"/>
      <c r="Q242" s="252"/>
      <c r="R242" s="252"/>
      <c r="S242" s="252"/>
      <c r="T242" s="253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54" t="s">
        <v>184</v>
      </c>
      <c r="AU242" s="254" t="s">
        <v>84</v>
      </c>
      <c r="AV242" s="14" t="s">
        <v>84</v>
      </c>
      <c r="AW242" s="14" t="s">
        <v>37</v>
      </c>
      <c r="AX242" s="14" t="s">
        <v>76</v>
      </c>
      <c r="AY242" s="254" t="s">
        <v>171</v>
      </c>
    </row>
    <row r="243" spans="1:65" s="2" customFormat="1" ht="21.75" customHeight="1">
      <c r="A243" s="39"/>
      <c r="B243" s="40"/>
      <c r="C243" s="214" t="s">
        <v>388</v>
      </c>
      <c r="D243" s="214" t="s">
        <v>173</v>
      </c>
      <c r="E243" s="215" t="s">
        <v>1602</v>
      </c>
      <c r="F243" s="216" t="s">
        <v>1603</v>
      </c>
      <c r="G243" s="217" t="s">
        <v>391</v>
      </c>
      <c r="H243" s="218">
        <v>2</v>
      </c>
      <c r="I243" s="219"/>
      <c r="J243" s="220">
        <f>ROUND(I243*H243,2)</f>
        <v>0</v>
      </c>
      <c r="K243" s="216" t="s">
        <v>177</v>
      </c>
      <c r="L243" s="45"/>
      <c r="M243" s="221" t="s">
        <v>20</v>
      </c>
      <c r="N243" s="222" t="s">
        <v>47</v>
      </c>
      <c r="O243" s="85"/>
      <c r="P243" s="223">
        <f>O243*H243</f>
        <v>0</v>
      </c>
      <c r="Q243" s="223">
        <v>0</v>
      </c>
      <c r="R243" s="223">
        <f>Q243*H243</f>
        <v>0</v>
      </c>
      <c r="S243" s="223">
        <v>3.06</v>
      </c>
      <c r="T243" s="224">
        <f>S243*H243</f>
        <v>6.12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225" t="s">
        <v>178</v>
      </c>
      <c r="AT243" s="225" t="s">
        <v>173</v>
      </c>
      <c r="AU243" s="225" t="s">
        <v>84</v>
      </c>
      <c r="AY243" s="18" t="s">
        <v>171</v>
      </c>
      <c r="BE243" s="226">
        <f>IF(N243="základní",J243,0)</f>
        <v>0</v>
      </c>
      <c r="BF243" s="226">
        <f>IF(N243="snížená",J243,0)</f>
        <v>0</v>
      </c>
      <c r="BG243" s="226">
        <f>IF(N243="zákl. přenesená",J243,0)</f>
        <v>0</v>
      </c>
      <c r="BH243" s="226">
        <f>IF(N243="sníž. přenesená",J243,0)</f>
        <v>0</v>
      </c>
      <c r="BI243" s="226">
        <f>IF(N243="nulová",J243,0)</f>
        <v>0</v>
      </c>
      <c r="BJ243" s="18" t="s">
        <v>22</v>
      </c>
      <c r="BK243" s="226">
        <f>ROUND(I243*H243,2)</f>
        <v>0</v>
      </c>
      <c r="BL243" s="18" t="s">
        <v>178</v>
      </c>
      <c r="BM243" s="225" t="s">
        <v>1121</v>
      </c>
    </row>
    <row r="244" spans="1:47" s="2" customFormat="1" ht="12">
      <c r="A244" s="39"/>
      <c r="B244" s="40"/>
      <c r="C244" s="41"/>
      <c r="D244" s="227" t="s">
        <v>180</v>
      </c>
      <c r="E244" s="41"/>
      <c r="F244" s="228" t="s">
        <v>1604</v>
      </c>
      <c r="G244" s="41"/>
      <c r="H244" s="41"/>
      <c r="I244" s="229"/>
      <c r="J244" s="41"/>
      <c r="K244" s="41"/>
      <c r="L244" s="45"/>
      <c r="M244" s="230"/>
      <c r="N244" s="231"/>
      <c r="O244" s="85"/>
      <c r="P244" s="85"/>
      <c r="Q244" s="85"/>
      <c r="R244" s="85"/>
      <c r="S244" s="85"/>
      <c r="T244" s="86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T244" s="18" t="s">
        <v>180</v>
      </c>
      <c r="AU244" s="18" t="s">
        <v>84</v>
      </c>
    </row>
    <row r="245" spans="1:47" s="2" customFormat="1" ht="12">
      <c r="A245" s="39"/>
      <c r="B245" s="40"/>
      <c r="C245" s="41"/>
      <c r="D245" s="232" t="s">
        <v>182</v>
      </c>
      <c r="E245" s="41"/>
      <c r="F245" s="233" t="s">
        <v>1605</v>
      </c>
      <c r="G245" s="41"/>
      <c r="H245" s="41"/>
      <c r="I245" s="229"/>
      <c r="J245" s="41"/>
      <c r="K245" s="41"/>
      <c r="L245" s="45"/>
      <c r="M245" s="230"/>
      <c r="N245" s="231"/>
      <c r="O245" s="85"/>
      <c r="P245" s="85"/>
      <c r="Q245" s="85"/>
      <c r="R245" s="85"/>
      <c r="S245" s="85"/>
      <c r="T245" s="86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T245" s="18" t="s">
        <v>182</v>
      </c>
      <c r="AU245" s="18" t="s">
        <v>84</v>
      </c>
    </row>
    <row r="246" spans="1:51" s="13" customFormat="1" ht="12">
      <c r="A246" s="13"/>
      <c r="B246" s="234"/>
      <c r="C246" s="235"/>
      <c r="D246" s="227" t="s">
        <v>184</v>
      </c>
      <c r="E246" s="236" t="s">
        <v>20</v>
      </c>
      <c r="F246" s="237" t="s">
        <v>1124</v>
      </c>
      <c r="G246" s="235"/>
      <c r="H246" s="236" t="s">
        <v>20</v>
      </c>
      <c r="I246" s="238"/>
      <c r="J246" s="235"/>
      <c r="K246" s="235"/>
      <c r="L246" s="239"/>
      <c r="M246" s="240"/>
      <c r="N246" s="241"/>
      <c r="O246" s="241"/>
      <c r="P246" s="241"/>
      <c r="Q246" s="241"/>
      <c r="R246" s="241"/>
      <c r="S246" s="241"/>
      <c r="T246" s="242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43" t="s">
        <v>184</v>
      </c>
      <c r="AU246" s="243" t="s">
        <v>84</v>
      </c>
      <c r="AV246" s="13" t="s">
        <v>22</v>
      </c>
      <c r="AW246" s="13" t="s">
        <v>37</v>
      </c>
      <c r="AX246" s="13" t="s">
        <v>76</v>
      </c>
      <c r="AY246" s="243" t="s">
        <v>171</v>
      </c>
    </row>
    <row r="247" spans="1:51" s="14" customFormat="1" ht="12">
      <c r="A247" s="14"/>
      <c r="B247" s="244"/>
      <c r="C247" s="245"/>
      <c r="D247" s="227" t="s">
        <v>184</v>
      </c>
      <c r="E247" s="246" t="s">
        <v>20</v>
      </c>
      <c r="F247" s="247" t="s">
        <v>1606</v>
      </c>
      <c r="G247" s="245"/>
      <c r="H247" s="248">
        <v>2</v>
      </c>
      <c r="I247" s="249"/>
      <c r="J247" s="245"/>
      <c r="K247" s="245"/>
      <c r="L247" s="250"/>
      <c r="M247" s="251"/>
      <c r="N247" s="252"/>
      <c r="O247" s="252"/>
      <c r="P247" s="252"/>
      <c r="Q247" s="252"/>
      <c r="R247" s="252"/>
      <c r="S247" s="252"/>
      <c r="T247" s="253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54" t="s">
        <v>184</v>
      </c>
      <c r="AU247" s="254" t="s">
        <v>84</v>
      </c>
      <c r="AV247" s="14" t="s">
        <v>84</v>
      </c>
      <c r="AW247" s="14" t="s">
        <v>37</v>
      </c>
      <c r="AX247" s="14" t="s">
        <v>76</v>
      </c>
      <c r="AY247" s="254" t="s">
        <v>171</v>
      </c>
    </row>
    <row r="248" spans="1:65" s="2" customFormat="1" ht="21.75" customHeight="1">
      <c r="A248" s="39"/>
      <c r="B248" s="40"/>
      <c r="C248" s="214" t="s">
        <v>401</v>
      </c>
      <c r="D248" s="214" t="s">
        <v>173</v>
      </c>
      <c r="E248" s="215" t="s">
        <v>1494</v>
      </c>
      <c r="F248" s="216" t="s">
        <v>1495</v>
      </c>
      <c r="G248" s="217" t="s">
        <v>230</v>
      </c>
      <c r="H248" s="218">
        <v>8.05</v>
      </c>
      <c r="I248" s="219"/>
      <c r="J248" s="220">
        <f>ROUND(I248*H248,2)</f>
        <v>0</v>
      </c>
      <c r="K248" s="216" t="s">
        <v>177</v>
      </c>
      <c r="L248" s="45"/>
      <c r="M248" s="221" t="s">
        <v>20</v>
      </c>
      <c r="N248" s="222" t="s">
        <v>47</v>
      </c>
      <c r="O248" s="85"/>
      <c r="P248" s="223">
        <f>O248*H248</f>
        <v>0</v>
      </c>
      <c r="Q248" s="223">
        <v>0</v>
      </c>
      <c r="R248" s="223">
        <f>Q248*H248</f>
        <v>0</v>
      </c>
      <c r="S248" s="223">
        <v>2.4</v>
      </c>
      <c r="T248" s="224">
        <f>S248*H248</f>
        <v>19.32</v>
      </c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R248" s="225" t="s">
        <v>178</v>
      </c>
      <c r="AT248" s="225" t="s">
        <v>173</v>
      </c>
      <c r="AU248" s="225" t="s">
        <v>84</v>
      </c>
      <c r="AY248" s="18" t="s">
        <v>171</v>
      </c>
      <c r="BE248" s="226">
        <f>IF(N248="základní",J248,0)</f>
        <v>0</v>
      </c>
      <c r="BF248" s="226">
        <f>IF(N248="snížená",J248,0)</f>
        <v>0</v>
      </c>
      <c r="BG248" s="226">
        <f>IF(N248="zákl. přenesená",J248,0)</f>
        <v>0</v>
      </c>
      <c r="BH248" s="226">
        <f>IF(N248="sníž. přenesená",J248,0)</f>
        <v>0</v>
      </c>
      <c r="BI248" s="226">
        <f>IF(N248="nulová",J248,0)</f>
        <v>0</v>
      </c>
      <c r="BJ248" s="18" t="s">
        <v>22</v>
      </c>
      <c r="BK248" s="226">
        <f>ROUND(I248*H248,2)</f>
        <v>0</v>
      </c>
      <c r="BL248" s="18" t="s">
        <v>178</v>
      </c>
      <c r="BM248" s="225" t="s">
        <v>1128</v>
      </c>
    </row>
    <row r="249" spans="1:47" s="2" customFormat="1" ht="12">
      <c r="A249" s="39"/>
      <c r="B249" s="40"/>
      <c r="C249" s="41"/>
      <c r="D249" s="227" t="s">
        <v>180</v>
      </c>
      <c r="E249" s="41"/>
      <c r="F249" s="228" t="s">
        <v>1496</v>
      </c>
      <c r="G249" s="41"/>
      <c r="H249" s="41"/>
      <c r="I249" s="229"/>
      <c r="J249" s="41"/>
      <c r="K249" s="41"/>
      <c r="L249" s="45"/>
      <c r="M249" s="230"/>
      <c r="N249" s="231"/>
      <c r="O249" s="85"/>
      <c r="P249" s="85"/>
      <c r="Q249" s="85"/>
      <c r="R249" s="85"/>
      <c r="S249" s="85"/>
      <c r="T249" s="86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T249" s="18" t="s">
        <v>180</v>
      </c>
      <c r="AU249" s="18" t="s">
        <v>84</v>
      </c>
    </row>
    <row r="250" spans="1:47" s="2" customFormat="1" ht="12">
      <c r="A250" s="39"/>
      <c r="B250" s="40"/>
      <c r="C250" s="41"/>
      <c r="D250" s="232" t="s">
        <v>182</v>
      </c>
      <c r="E250" s="41"/>
      <c r="F250" s="233" t="s">
        <v>1497</v>
      </c>
      <c r="G250" s="41"/>
      <c r="H250" s="41"/>
      <c r="I250" s="229"/>
      <c r="J250" s="41"/>
      <c r="K250" s="41"/>
      <c r="L250" s="45"/>
      <c r="M250" s="230"/>
      <c r="N250" s="231"/>
      <c r="O250" s="85"/>
      <c r="P250" s="85"/>
      <c r="Q250" s="85"/>
      <c r="R250" s="85"/>
      <c r="S250" s="85"/>
      <c r="T250" s="86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T250" s="18" t="s">
        <v>182</v>
      </c>
      <c r="AU250" s="18" t="s">
        <v>84</v>
      </c>
    </row>
    <row r="251" spans="1:51" s="13" customFormat="1" ht="12">
      <c r="A251" s="13"/>
      <c r="B251" s="234"/>
      <c r="C251" s="235"/>
      <c r="D251" s="227" t="s">
        <v>184</v>
      </c>
      <c r="E251" s="236" t="s">
        <v>20</v>
      </c>
      <c r="F251" s="237" t="s">
        <v>1124</v>
      </c>
      <c r="G251" s="235"/>
      <c r="H251" s="236" t="s">
        <v>20</v>
      </c>
      <c r="I251" s="238"/>
      <c r="J251" s="235"/>
      <c r="K251" s="235"/>
      <c r="L251" s="239"/>
      <c r="M251" s="240"/>
      <c r="N251" s="241"/>
      <c r="O251" s="241"/>
      <c r="P251" s="241"/>
      <c r="Q251" s="241"/>
      <c r="R251" s="241"/>
      <c r="S251" s="241"/>
      <c r="T251" s="242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43" t="s">
        <v>184</v>
      </c>
      <c r="AU251" s="243" t="s">
        <v>84</v>
      </c>
      <c r="AV251" s="13" t="s">
        <v>22</v>
      </c>
      <c r="AW251" s="13" t="s">
        <v>37</v>
      </c>
      <c r="AX251" s="13" t="s">
        <v>76</v>
      </c>
      <c r="AY251" s="243" t="s">
        <v>171</v>
      </c>
    </row>
    <row r="252" spans="1:51" s="14" customFormat="1" ht="12">
      <c r="A252" s="14"/>
      <c r="B252" s="244"/>
      <c r="C252" s="245"/>
      <c r="D252" s="227" t="s">
        <v>184</v>
      </c>
      <c r="E252" s="246" t="s">
        <v>20</v>
      </c>
      <c r="F252" s="247" t="s">
        <v>1607</v>
      </c>
      <c r="G252" s="245"/>
      <c r="H252" s="248">
        <v>5.25</v>
      </c>
      <c r="I252" s="249"/>
      <c r="J252" s="245"/>
      <c r="K252" s="245"/>
      <c r="L252" s="250"/>
      <c r="M252" s="251"/>
      <c r="N252" s="252"/>
      <c r="O252" s="252"/>
      <c r="P252" s="252"/>
      <c r="Q252" s="252"/>
      <c r="R252" s="252"/>
      <c r="S252" s="252"/>
      <c r="T252" s="253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54" t="s">
        <v>184</v>
      </c>
      <c r="AU252" s="254" t="s">
        <v>84</v>
      </c>
      <c r="AV252" s="14" t="s">
        <v>84</v>
      </c>
      <c r="AW252" s="14" t="s">
        <v>37</v>
      </c>
      <c r="AX252" s="14" t="s">
        <v>76</v>
      </c>
      <c r="AY252" s="254" t="s">
        <v>171</v>
      </c>
    </row>
    <row r="253" spans="1:51" s="14" customFormat="1" ht="12">
      <c r="A253" s="14"/>
      <c r="B253" s="244"/>
      <c r="C253" s="245"/>
      <c r="D253" s="227" t="s">
        <v>184</v>
      </c>
      <c r="E253" s="246" t="s">
        <v>20</v>
      </c>
      <c r="F253" s="247" t="s">
        <v>1608</v>
      </c>
      <c r="G253" s="245"/>
      <c r="H253" s="248">
        <v>2.8</v>
      </c>
      <c r="I253" s="249"/>
      <c r="J253" s="245"/>
      <c r="K253" s="245"/>
      <c r="L253" s="250"/>
      <c r="M253" s="251"/>
      <c r="N253" s="252"/>
      <c r="O253" s="252"/>
      <c r="P253" s="252"/>
      <c r="Q253" s="252"/>
      <c r="R253" s="252"/>
      <c r="S253" s="252"/>
      <c r="T253" s="253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54" t="s">
        <v>184</v>
      </c>
      <c r="AU253" s="254" t="s">
        <v>84</v>
      </c>
      <c r="AV253" s="14" t="s">
        <v>84</v>
      </c>
      <c r="AW253" s="14" t="s">
        <v>37</v>
      </c>
      <c r="AX253" s="14" t="s">
        <v>76</v>
      </c>
      <c r="AY253" s="254" t="s">
        <v>171</v>
      </c>
    </row>
    <row r="254" spans="1:63" s="12" customFormat="1" ht="22.8" customHeight="1">
      <c r="A254" s="12"/>
      <c r="B254" s="198"/>
      <c r="C254" s="199"/>
      <c r="D254" s="200" t="s">
        <v>75</v>
      </c>
      <c r="E254" s="212" t="s">
        <v>624</v>
      </c>
      <c r="F254" s="212" t="s">
        <v>625</v>
      </c>
      <c r="G254" s="199"/>
      <c r="H254" s="199"/>
      <c r="I254" s="202"/>
      <c r="J254" s="213">
        <f>BK254</f>
        <v>0</v>
      </c>
      <c r="K254" s="199"/>
      <c r="L254" s="204"/>
      <c r="M254" s="205"/>
      <c r="N254" s="206"/>
      <c r="O254" s="206"/>
      <c r="P254" s="207">
        <f>SUM(P255:P270)</f>
        <v>0</v>
      </c>
      <c r="Q254" s="206"/>
      <c r="R254" s="207">
        <f>SUM(R255:R270)</f>
        <v>0</v>
      </c>
      <c r="S254" s="206"/>
      <c r="T254" s="208">
        <f>SUM(T255:T270)</f>
        <v>0</v>
      </c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R254" s="209" t="s">
        <v>22</v>
      </c>
      <c r="AT254" s="210" t="s">
        <v>75</v>
      </c>
      <c r="AU254" s="210" t="s">
        <v>22</v>
      </c>
      <c r="AY254" s="209" t="s">
        <v>171</v>
      </c>
      <c r="BK254" s="211">
        <f>SUM(BK255:BK270)</f>
        <v>0</v>
      </c>
    </row>
    <row r="255" spans="1:65" s="2" customFormat="1" ht="37.8" customHeight="1">
      <c r="A255" s="39"/>
      <c r="B255" s="40"/>
      <c r="C255" s="214" t="s">
        <v>407</v>
      </c>
      <c r="D255" s="214" t="s">
        <v>173</v>
      </c>
      <c r="E255" s="215" t="s">
        <v>727</v>
      </c>
      <c r="F255" s="216" t="s">
        <v>728</v>
      </c>
      <c r="G255" s="217" t="s">
        <v>244</v>
      </c>
      <c r="H255" s="218">
        <v>14.611</v>
      </c>
      <c r="I255" s="219"/>
      <c r="J255" s="220">
        <f>ROUND(I255*H255,2)</f>
        <v>0</v>
      </c>
      <c r="K255" s="216" t="s">
        <v>20</v>
      </c>
      <c r="L255" s="45"/>
      <c r="M255" s="221" t="s">
        <v>20</v>
      </c>
      <c r="N255" s="222" t="s">
        <v>47</v>
      </c>
      <c r="O255" s="85"/>
      <c r="P255" s="223">
        <f>O255*H255</f>
        <v>0</v>
      </c>
      <c r="Q255" s="223">
        <v>0</v>
      </c>
      <c r="R255" s="223">
        <f>Q255*H255</f>
        <v>0</v>
      </c>
      <c r="S255" s="223">
        <v>0</v>
      </c>
      <c r="T255" s="224">
        <f>S255*H255</f>
        <v>0</v>
      </c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R255" s="225" t="s">
        <v>178</v>
      </c>
      <c r="AT255" s="225" t="s">
        <v>173</v>
      </c>
      <c r="AU255" s="225" t="s">
        <v>84</v>
      </c>
      <c r="AY255" s="18" t="s">
        <v>171</v>
      </c>
      <c r="BE255" s="226">
        <f>IF(N255="základní",J255,0)</f>
        <v>0</v>
      </c>
      <c r="BF255" s="226">
        <f>IF(N255="snížená",J255,0)</f>
        <v>0</v>
      </c>
      <c r="BG255" s="226">
        <f>IF(N255="zákl. přenesená",J255,0)</f>
        <v>0</v>
      </c>
      <c r="BH255" s="226">
        <f>IF(N255="sníž. přenesená",J255,0)</f>
        <v>0</v>
      </c>
      <c r="BI255" s="226">
        <f>IF(N255="nulová",J255,0)</f>
        <v>0</v>
      </c>
      <c r="BJ255" s="18" t="s">
        <v>22</v>
      </c>
      <c r="BK255" s="226">
        <f>ROUND(I255*H255,2)</f>
        <v>0</v>
      </c>
      <c r="BL255" s="18" t="s">
        <v>178</v>
      </c>
      <c r="BM255" s="225" t="s">
        <v>1542</v>
      </c>
    </row>
    <row r="256" spans="1:47" s="2" customFormat="1" ht="12">
      <c r="A256" s="39"/>
      <c r="B256" s="40"/>
      <c r="C256" s="41"/>
      <c r="D256" s="227" t="s">
        <v>180</v>
      </c>
      <c r="E256" s="41"/>
      <c r="F256" s="228" t="s">
        <v>730</v>
      </c>
      <c r="G256" s="41"/>
      <c r="H256" s="41"/>
      <c r="I256" s="229"/>
      <c r="J256" s="41"/>
      <c r="K256" s="41"/>
      <c r="L256" s="45"/>
      <c r="M256" s="230"/>
      <c r="N256" s="231"/>
      <c r="O256" s="85"/>
      <c r="P256" s="85"/>
      <c r="Q256" s="85"/>
      <c r="R256" s="85"/>
      <c r="S256" s="85"/>
      <c r="T256" s="86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T256" s="18" t="s">
        <v>180</v>
      </c>
      <c r="AU256" s="18" t="s">
        <v>84</v>
      </c>
    </row>
    <row r="257" spans="1:51" s="14" customFormat="1" ht="12">
      <c r="A257" s="14"/>
      <c r="B257" s="244"/>
      <c r="C257" s="245"/>
      <c r="D257" s="227" t="s">
        <v>184</v>
      </c>
      <c r="E257" s="246" t="s">
        <v>20</v>
      </c>
      <c r="F257" s="247" t="s">
        <v>1609</v>
      </c>
      <c r="G257" s="245"/>
      <c r="H257" s="248">
        <v>2.619</v>
      </c>
      <c r="I257" s="249"/>
      <c r="J257" s="245"/>
      <c r="K257" s="245"/>
      <c r="L257" s="250"/>
      <c r="M257" s="251"/>
      <c r="N257" s="252"/>
      <c r="O257" s="252"/>
      <c r="P257" s="252"/>
      <c r="Q257" s="252"/>
      <c r="R257" s="252"/>
      <c r="S257" s="252"/>
      <c r="T257" s="253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54" t="s">
        <v>184</v>
      </c>
      <c r="AU257" s="254" t="s">
        <v>84</v>
      </c>
      <c r="AV257" s="14" t="s">
        <v>84</v>
      </c>
      <c r="AW257" s="14" t="s">
        <v>37</v>
      </c>
      <c r="AX257" s="14" t="s">
        <v>76</v>
      </c>
      <c r="AY257" s="254" t="s">
        <v>171</v>
      </c>
    </row>
    <row r="258" spans="1:51" s="14" customFormat="1" ht="12">
      <c r="A258" s="14"/>
      <c r="B258" s="244"/>
      <c r="C258" s="245"/>
      <c r="D258" s="227" t="s">
        <v>184</v>
      </c>
      <c r="E258" s="246" t="s">
        <v>20</v>
      </c>
      <c r="F258" s="247" t="s">
        <v>1610</v>
      </c>
      <c r="G258" s="245"/>
      <c r="H258" s="248">
        <v>11.992</v>
      </c>
      <c r="I258" s="249"/>
      <c r="J258" s="245"/>
      <c r="K258" s="245"/>
      <c r="L258" s="250"/>
      <c r="M258" s="251"/>
      <c r="N258" s="252"/>
      <c r="O258" s="252"/>
      <c r="P258" s="252"/>
      <c r="Q258" s="252"/>
      <c r="R258" s="252"/>
      <c r="S258" s="252"/>
      <c r="T258" s="253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54" t="s">
        <v>184</v>
      </c>
      <c r="AU258" s="254" t="s">
        <v>84</v>
      </c>
      <c r="AV258" s="14" t="s">
        <v>84</v>
      </c>
      <c r="AW258" s="14" t="s">
        <v>37</v>
      </c>
      <c r="AX258" s="14" t="s">
        <v>76</v>
      </c>
      <c r="AY258" s="254" t="s">
        <v>171</v>
      </c>
    </row>
    <row r="259" spans="1:65" s="2" customFormat="1" ht="37.8" customHeight="1">
      <c r="A259" s="39"/>
      <c r="B259" s="40"/>
      <c r="C259" s="214" t="s">
        <v>416</v>
      </c>
      <c r="D259" s="214" t="s">
        <v>173</v>
      </c>
      <c r="E259" s="215" t="s">
        <v>1133</v>
      </c>
      <c r="F259" s="216" t="s">
        <v>1134</v>
      </c>
      <c r="G259" s="217" t="s">
        <v>244</v>
      </c>
      <c r="H259" s="218">
        <v>25.44</v>
      </c>
      <c r="I259" s="219"/>
      <c r="J259" s="220">
        <f>ROUND(I259*H259,2)</f>
        <v>0</v>
      </c>
      <c r="K259" s="216" t="s">
        <v>20</v>
      </c>
      <c r="L259" s="45"/>
      <c r="M259" s="221" t="s">
        <v>20</v>
      </c>
      <c r="N259" s="222" t="s">
        <v>47</v>
      </c>
      <c r="O259" s="85"/>
      <c r="P259" s="223">
        <f>O259*H259</f>
        <v>0</v>
      </c>
      <c r="Q259" s="223">
        <v>0</v>
      </c>
      <c r="R259" s="223">
        <f>Q259*H259</f>
        <v>0</v>
      </c>
      <c r="S259" s="223">
        <v>0</v>
      </c>
      <c r="T259" s="224">
        <f>S259*H259</f>
        <v>0</v>
      </c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R259" s="225" t="s">
        <v>178</v>
      </c>
      <c r="AT259" s="225" t="s">
        <v>173</v>
      </c>
      <c r="AU259" s="225" t="s">
        <v>84</v>
      </c>
      <c r="AY259" s="18" t="s">
        <v>171</v>
      </c>
      <c r="BE259" s="226">
        <f>IF(N259="základní",J259,0)</f>
        <v>0</v>
      </c>
      <c r="BF259" s="226">
        <f>IF(N259="snížená",J259,0)</f>
        <v>0</v>
      </c>
      <c r="BG259" s="226">
        <f>IF(N259="zákl. přenesená",J259,0)</f>
        <v>0</v>
      </c>
      <c r="BH259" s="226">
        <f>IF(N259="sníž. přenesená",J259,0)</f>
        <v>0</v>
      </c>
      <c r="BI259" s="226">
        <f>IF(N259="nulová",J259,0)</f>
        <v>0</v>
      </c>
      <c r="BJ259" s="18" t="s">
        <v>22</v>
      </c>
      <c r="BK259" s="226">
        <f>ROUND(I259*H259,2)</f>
        <v>0</v>
      </c>
      <c r="BL259" s="18" t="s">
        <v>178</v>
      </c>
      <c r="BM259" s="225" t="s">
        <v>1135</v>
      </c>
    </row>
    <row r="260" spans="1:47" s="2" customFormat="1" ht="12">
      <c r="A260" s="39"/>
      <c r="B260" s="40"/>
      <c r="C260" s="41"/>
      <c r="D260" s="227" t="s">
        <v>180</v>
      </c>
      <c r="E260" s="41"/>
      <c r="F260" s="228" t="s">
        <v>1136</v>
      </c>
      <c r="G260" s="41"/>
      <c r="H260" s="41"/>
      <c r="I260" s="229"/>
      <c r="J260" s="41"/>
      <c r="K260" s="41"/>
      <c r="L260" s="45"/>
      <c r="M260" s="230"/>
      <c r="N260" s="231"/>
      <c r="O260" s="85"/>
      <c r="P260" s="85"/>
      <c r="Q260" s="85"/>
      <c r="R260" s="85"/>
      <c r="S260" s="85"/>
      <c r="T260" s="86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T260" s="18" t="s">
        <v>180</v>
      </c>
      <c r="AU260" s="18" t="s">
        <v>84</v>
      </c>
    </row>
    <row r="261" spans="1:51" s="14" customFormat="1" ht="12">
      <c r="A261" s="14"/>
      <c r="B261" s="244"/>
      <c r="C261" s="245"/>
      <c r="D261" s="227" t="s">
        <v>184</v>
      </c>
      <c r="E261" s="246" t="s">
        <v>20</v>
      </c>
      <c r="F261" s="247" t="s">
        <v>1611</v>
      </c>
      <c r="G261" s="245"/>
      <c r="H261" s="248">
        <v>25.44</v>
      </c>
      <c r="I261" s="249"/>
      <c r="J261" s="245"/>
      <c r="K261" s="245"/>
      <c r="L261" s="250"/>
      <c r="M261" s="251"/>
      <c r="N261" s="252"/>
      <c r="O261" s="252"/>
      <c r="P261" s="252"/>
      <c r="Q261" s="252"/>
      <c r="R261" s="252"/>
      <c r="S261" s="252"/>
      <c r="T261" s="253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54" t="s">
        <v>184</v>
      </c>
      <c r="AU261" s="254" t="s">
        <v>84</v>
      </c>
      <c r="AV261" s="14" t="s">
        <v>84</v>
      </c>
      <c r="AW261" s="14" t="s">
        <v>37</v>
      </c>
      <c r="AX261" s="14" t="s">
        <v>76</v>
      </c>
      <c r="AY261" s="254" t="s">
        <v>171</v>
      </c>
    </row>
    <row r="262" spans="1:65" s="2" customFormat="1" ht="37.8" customHeight="1">
      <c r="A262" s="39"/>
      <c r="B262" s="40"/>
      <c r="C262" s="214" t="s">
        <v>420</v>
      </c>
      <c r="D262" s="214" t="s">
        <v>173</v>
      </c>
      <c r="E262" s="215" t="s">
        <v>1138</v>
      </c>
      <c r="F262" s="216" t="s">
        <v>1139</v>
      </c>
      <c r="G262" s="217" t="s">
        <v>244</v>
      </c>
      <c r="H262" s="218">
        <v>25.44</v>
      </c>
      <c r="I262" s="219"/>
      <c r="J262" s="220">
        <f>ROUND(I262*H262,2)</f>
        <v>0</v>
      </c>
      <c r="K262" s="216" t="s">
        <v>177</v>
      </c>
      <c r="L262" s="45"/>
      <c r="M262" s="221" t="s">
        <v>20</v>
      </c>
      <c r="N262" s="222" t="s">
        <v>47</v>
      </c>
      <c r="O262" s="85"/>
      <c r="P262" s="223">
        <f>O262*H262</f>
        <v>0</v>
      </c>
      <c r="Q262" s="223">
        <v>0</v>
      </c>
      <c r="R262" s="223">
        <f>Q262*H262</f>
        <v>0</v>
      </c>
      <c r="S262" s="223">
        <v>0</v>
      </c>
      <c r="T262" s="224">
        <f>S262*H262</f>
        <v>0</v>
      </c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R262" s="225" t="s">
        <v>178</v>
      </c>
      <c r="AT262" s="225" t="s">
        <v>173</v>
      </c>
      <c r="AU262" s="225" t="s">
        <v>84</v>
      </c>
      <c r="AY262" s="18" t="s">
        <v>171</v>
      </c>
      <c r="BE262" s="226">
        <f>IF(N262="základní",J262,0)</f>
        <v>0</v>
      </c>
      <c r="BF262" s="226">
        <f>IF(N262="snížená",J262,0)</f>
        <v>0</v>
      </c>
      <c r="BG262" s="226">
        <f>IF(N262="zákl. přenesená",J262,0)</f>
        <v>0</v>
      </c>
      <c r="BH262" s="226">
        <f>IF(N262="sníž. přenesená",J262,0)</f>
        <v>0</v>
      </c>
      <c r="BI262" s="226">
        <f>IF(N262="nulová",J262,0)</f>
        <v>0</v>
      </c>
      <c r="BJ262" s="18" t="s">
        <v>22</v>
      </c>
      <c r="BK262" s="226">
        <f>ROUND(I262*H262,2)</f>
        <v>0</v>
      </c>
      <c r="BL262" s="18" t="s">
        <v>178</v>
      </c>
      <c r="BM262" s="225" t="s">
        <v>1140</v>
      </c>
    </row>
    <row r="263" spans="1:47" s="2" customFormat="1" ht="12">
      <c r="A263" s="39"/>
      <c r="B263" s="40"/>
      <c r="C263" s="41"/>
      <c r="D263" s="227" t="s">
        <v>180</v>
      </c>
      <c r="E263" s="41"/>
      <c r="F263" s="228" t="s">
        <v>1141</v>
      </c>
      <c r="G263" s="41"/>
      <c r="H263" s="41"/>
      <c r="I263" s="229"/>
      <c r="J263" s="41"/>
      <c r="K263" s="41"/>
      <c r="L263" s="45"/>
      <c r="M263" s="230"/>
      <c r="N263" s="231"/>
      <c r="O263" s="85"/>
      <c r="P263" s="85"/>
      <c r="Q263" s="85"/>
      <c r="R263" s="85"/>
      <c r="S263" s="85"/>
      <c r="T263" s="86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T263" s="18" t="s">
        <v>180</v>
      </c>
      <c r="AU263" s="18" t="s">
        <v>84</v>
      </c>
    </row>
    <row r="264" spans="1:47" s="2" customFormat="1" ht="12">
      <c r="A264" s="39"/>
      <c r="B264" s="40"/>
      <c r="C264" s="41"/>
      <c r="D264" s="232" t="s">
        <v>182</v>
      </c>
      <c r="E264" s="41"/>
      <c r="F264" s="233" t="s">
        <v>1142</v>
      </c>
      <c r="G264" s="41"/>
      <c r="H264" s="41"/>
      <c r="I264" s="229"/>
      <c r="J264" s="41"/>
      <c r="K264" s="41"/>
      <c r="L264" s="45"/>
      <c r="M264" s="230"/>
      <c r="N264" s="231"/>
      <c r="O264" s="85"/>
      <c r="P264" s="85"/>
      <c r="Q264" s="85"/>
      <c r="R264" s="85"/>
      <c r="S264" s="85"/>
      <c r="T264" s="86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T264" s="18" t="s">
        <v>182</v>
      </c>
      <c r="AU264" s="18" t="s">
        <v>84</v>
      </c>
    </row>
    <row r="265" spans="1:51" s="14" customFormat="1" ht="12">
      <c r="A265" s="14"/>
      <c r="B265" s="244"/>
      <c r="C265" s="245"/>
      <c r="D265" s="227" t="s">
        <v>184</v>
      </c>
      <c r="E265" s="246" t="s">
        <v>20</v>
      </c>
      <c r="F265" s="247" t="s">
        <v>1611</v>
      </c>
      <c r="G265" s="245"/>
      <c r="H265" s="248">
        <v>25.44</v>
      </c>
      <c r="I265" s="249"/>
      <c r="J265" s="245"/>
      <c r="K265" s="245"/>
      <c r="L265" s="250"/>
      <c r="M265" s="251"/>
      <c r="N265" s="252"/>
      <c r="O265" s="252"/>
      <c r="P265" s="252"/>
      <c r="Q265" s="252"/>
      <c r="R265" s="252"/>
      <c r="S265" s="252"/>
      <c r="T265" s="253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54" t="s">
        <v>184</v>
      </c>
      <c r="AU265" s="254" t="s">
        <v>84</v>
      </c>
      <c r="AV265" s="14" t="s">
        <v>84</v>
      </c>
      <c r="AW265" s="14" t="s">
        <v>37</v>
      </c>
      <c r="AX265" s="14" t="s">
        <v>76</v>
      </c>
      <c r="AY265" s="254" t="s">
        <v>171</v>
      </c>
    </row>
    <row r="266" spans="1:65" s="2" customFormat="1" ht="44.25" customHeight="1">
      <c r="A266" s="39"/>
      <c r="B266" s="40"/>
      <c r="C266" s="214" t="s">
        <v>424</v>
      </c>
      <c r="D266" s="214" t="s">
        <v>173</v>
      </c>
      <c r="E266" s="215" t="s">
        <v>733</v>
      </c>
      <c r="F266" s="216" t="s">
        <v>734</v>
      </c>
      <c r="G266" s="217" t="s">
        <v>244</v>
      </c>
      <c r="H266" s="218">
        <v>14.611</v>
      </c>
      <c r="I266" s="219"/>
      <c r="J266" s="220">
        <f>ROUND(I266*H266,2)</f>
        <v>0</v>
      </c>
      <c r="K266" s="216" t="s">
        <v>177</v>
      </c>
      <c r="L266" s="45"/>
      <c r="M266" s="221" t="s">
        <v>20</v>
      </c>
      <c r="N266" s="222" t="s">
        <v>47</v>
      </c>
      <c r="O266" s="85"/>
      <c r="P266" s="223">
        <f>O266*H266</f>
        <v>0</v>
      </c>
      <c r="Q266" s="223">
        <v>0</v>
      </c>
      <c r="R266" s="223">
        <f>Q266*H266</f>
        <v>0</v>
      </c>
      <c r="S266" s="223">
        <v>0</v>
      </c>
      <c r="T266" s="224">
        <f>S266*H266</f>
        <v>0</v>
      </c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R266" s="225" t="s">
        <v>178</v>
      </c>
      <c r="AT266" s="225" t="s">
        <v>173</v>
      </c>
      <c r="AU266" s="225" t="s">
        <v>84</v>
      </c>
      <c r="AY266" s="18" t="s">
        <v>171</v>
      </c>
      <c r="BE266" s="226">
        <f>IF(N266="základní",J266,0)</f>
        <v>0</v>
      </c>
      <c r="BF266" s="226">
        <f>IF(N266="snížená",J266,0)</f>
        <v>0</v>
      </c>
      <c r="BG266" s="226">
        <f>IF(N266="zákl. přenesená",J266,0)</f>
        <v>0</v>
      </c>
      <c r="BH266" s="226">
        <f>IF(N266="sníž. přenesená",J266,0)</f>
        <v>0</v>
      </c>
      <c r="BI266" s="226">
        <f>IF(N266="nulová",J266,0)</f>
        <v>0</v>
      </c>
      <c r="BJ266" s="18" t="s">
        <v>22</v>
      </c>
      <c r="BK266" s="226">
        <f>ROUND(I266*H266,2)</f>
        <v>0</v>
      </c>
      <c r="BL266" s="18" t="s">
        <v>178</v>
      </c>
      <c r="BM266" s="225" t="s">
        <v>1546</v>
      </c>
    </row>
    <row r="267" spans="1:47" s="2" customFormat="1" ht="12">
      <c r="A267" s="39"/>
      <c r="B267" s="40"/>
      <c r="C267" s="41"/>
      <c r="D267" s="227" t="s">
        <v>180</v>
      </c>
      <c r="E267" s="41"/>
      <c r="F267" s="228" t="s">
        <v>246</v>
      </c>
      <c r="G267" s="41"/>
      <c r="H267" s="41"/>
      <c r="I267" s="229"/>
      <c r="J267" s="41"/>
      <c r="K267" s="41"/>
      <c r="L267" s="45"/>
      <c r="M267" s="230"/>
      <c r="N267" s="231"/>
      <c r="O267" s="85"/>
      <c r="P267" s="85"/>
      <c r="Q267" s="85"/>
      <c r="R267" s="85"/>
      <c r="S267" s="85"/>
      <c r="T267" s="86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T267" s="18" t="s">
        <v>180</v>
      </c>
      <c r="AU267" s="18" t="s">
        <v>84</v>
      </c>
    </row>
    <row r="268" spans="1:47" s="2" customFormat="1" ht="12">
      <c r="A268" s="39"/>
      <c r="B268" s="40"/>
      <c r="C268" s="41"/>
      <c r="D268" s="232" t="s">
        <v>182</v>
      </c>
      <c r="E268" s="41"/>
      <c r="F268" s="233" t="s">
        <v>736</v>
      </c>
      <c r="G268" s="41"/>
      <c r="H268" s="41"/>
      <c r="I268" s="229"/>
      <c r="J268" s="41"/>
      <c r="K268" s="41"/>
      <c r="L268" s="45"/>
      <c r="M268" s="230"/>
      <c r="N268" s="231"/>
      <c r="O268" s="85"/>
      <c r="P268" s="85"/>
      <c r="Q268" s="85"/>
      <c r="R268" s="85"/>
      <c r="S268" s="85"/>
      <c r="T268" s="86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T268" s="18" t="s">
        <v>182</v>
      </c>
      <c r="AU268" s="18" t="s">
        <v>84</v>
      </c>
    </row>
    <row r="269" spans="1:51" s="14" customFormat="1" ht="12">
      <c r="A269" s="14"/>
      <c r="B269" s="244"/>
      <c r="C269" s="245"/>
      <c r="D269" s="227" t="s">
        <v>184</v>
      </c>
      <c r="E269" s="246" t="s">
        <v>20</v>
      </c>
      <c r="F269" s="247" t="s">
        <v>1609</v>
      </c>
      <c r="G269" s="245"/>
      <c r="H269" s="248">
        <v>2.619</v>
      </c>
      <c r="I269" s="249"/>
      <c r="J269" s="245"/>
      <c r="K269" s="245"/>
      <c r="L269" s="250"/>
      <c r="M269" s="251"/>
      <c r="N269" s="252"/>
      <c r="O269" s="252"/>
      <c r="P269" s="252"/>
      <c r="Q269" s="252"/>
      <c r="R269" s="252"/>
      <c r="S269" s="252"/>
      <c r="T269" s="253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54" t="s">
        <v>184</v>
      </c>
      <c r="AU269" s="254" t="s">
        <v>84</v>
      </c>
      <c r="AV269" s="14" t="s">
        <v>84</v>
      </c>
      <c r="AW269" s="14" t="s">
        <v>37</v>
      </c>
      <c r="AX269" s="14" t="s">
        <v>76</v>
      </c>
      <c r="AY269" s="254" t="s">
        <v>171</v>
      </c>
    </row>
    <row r="270" spans="1:51" s="14" customFormat="1" ht="12">
      <c r="A270" s="14"/>
      <c r="B270" s="244"/>
      <c r="C270" s="245"/>
      <c r="D270" s="227" t="s">
        <v>184</v>
      </c>
      <c r="E270" s="246" t="s">
        <v>20</v>
      </c>
      <c r="F270" s="247" t="s">
        <v>1610</v>
      </c>
      <c r="G270" s="245"/>
      <c r="H270" s="248">
        <v>11.992</v>
      </c>
      <c r="I270" s="249"/>
      <c r="J270" s="245"/>
      <c r="K270" s="245"/>
      <c r="L270" s="250"/>
      <c r="M270" s="251"/>
      <c r="N270" s="252"/>
      <c r="O270" s="252"/>
      <c r="P270" s="252"/>
      <c r="Q270" s="252"/>
      <c r="R270" s="252"/>
      <c r="S270" s="252"/>
      <c r="T270" s="253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54" t="s">
        <v>184</v>
      </c>
      <c r="AU270" s="254" t="s">
        <v>84</v>
      </c>
      <c r="AV270" s="14" t="s">
        <v>84</v>
      </c>
      <c r="AW270" s="14" t="s">
        <v>37</v>
      </c>
      <c r="AX270" s="14" t="s">
        <v>76</v>
      </c>
      <c r="AY270" s="254" t="s">
        <v>171</v>
      </c>
    </row>
    <row r="271" spans="1:63" s="12" customFormat="1" ht="22.8" customHeight="1">
      <c r="A271" s="12"/>
      <c r="B271" s="198"/>
      <c r="C271" s="199"/>
      <c r="D271" s="200" t="s">
        <v>75</v>
      </c>
      <c r="E271" s="212" t="s">
        <v>670</v>
      </c>
      <c r="F271" s="212" t="s">
        <v>671</v>
      </c>
      <c r="G271" s="199"/>
      <c r="H271" s="199"/>
      <c r="I271" s="202"/>
      <c r="J271" s="213">
        <f>BK271</f>
        <v>0</v>
      </c>
      <c r="K271" s="199"/>
      <c r="L271" s="204"/>
      <c r="M271" s="205"/>
      <c r="N271" s="206"/>
      <c r="O271" s="206"/>
      <c r="P271" s="207">
        <f>SUM(P272:P274)</f>
        <v>0</v>
      </c>
      <c r="Q271" s="206"/>
      <c r="R271" s="207">
        <f>SUM(R272:R274)</f>
        <v>0</v>
      </c>
      <c r="S271" s="206"/>
      <c r="T271" s="208">
        <f>SUM(T272:T274)</f>
        <v>0</v>
      </c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R271" s="209" t="s">
        <v>22</v>
      </c>
      <c r="AT271" s="210" t="s">
        <v>75</v>
      </c>
      <c r="AU271" s="210" t="s">
        <v>22</v>
      </c>
      <c r="AY271" s="209" t="s">
        <v>171</v>
      </c>
      <c r="BK271" s="211">
        <f>SUM(BK272:BK274)</f>
        <v>0</v>
      </c>
    </row>
    <row r="272" spans="1:65" s="2" customFormat="1" ht="33" customHeight="1">
      <c r="A272" s="39"/>
      <c r="B272" s="40"/>
      <c r="C272" s="214" t="s">
        <v>431</v>
      </c>
      <c r="D272" s="214" t="s">
        <v>173</v>
      </c>
      <c r="E272" s="215" t="s">
        <v>673</v>
      </c>
      <c r="F272" s="216" t="s">
        <v>674</v>
      </c>
      <c r="G272" s="217" t="s">
        <v>244</v>
      </c>
      <c r="H272" s="218">
        <v>82.267</v>
      </c>
      <c r="I272" s="219"/>
      <c r="J272" s="220">
        <f>ROUND(I272*H272,2)</f>
        <v>0</v>
      </c>
      <c r="K272" s="216" t="s">
        <v>177</v>
      </c>
      <c r="L272" s="45"/>
      <c r="M272" s="221" t="s">
        <v>20</v>
      </c>
      <c r="N272" s="222" t="s">
        <v>47</v>
      </c>
      <c r="O272" s="85"/>
      <c r="P272" s="223">
        <f>O272*H272</f>
        <v>0</v>
      </c>
      <c r="Q272" s="223">
        <v>0</v>
      </c>
      <c r="R272" s="223">
        <f>Q272*H272</f>
        <v>0</v>
      </c>
      <c r="S272" s="223">
        <v>0</v>
      </c>
      <c r="T272" s="224">
        <f>S272*H272</f>
        <v>0</v>
      </c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R272" s="225" t="s">
        <v>178</v>
      </c>
      <c r="AT272" s="225" t="s">
        <v>173</v>
      </c>
      <c r="AU272" s="225" t="s">
        <v>84</v>
      </c>
      <c r="AY272" s="18" t="s">
        <v>171</v>
      </c>
      <c r="BE272" s="226">
        <f>IF(N272="základní",J272,0)</f>
        <v>0</v>
      </c>
      <c r="BF272" s="226">
        <f>IF(N272="snížená",J272,0)</f>
        <v>0</v>
      </c>
      <c r="BG272" s="226">
        <f>IF(N272="zákl. přenesená",J272,0)</f>
        <v>0</v>
      </c>
      <c r="BH272" s="226">
        <f>IF(N272="sníž. přenesená",J272,0)</f>
        <v>0</v>
      </c>
      <c r="BI272" s="226">
        <f>IF(N272="nulová",J272,0)</f>
        <v>0</v>
      </c>
      <c r="BJ272" s="18" t="s">
        <v>22</v>
      </c>
      <c r="BK272" s="226">
        <f>ROUND(I272*H272,2)</f>
        <v>0</v>
      </c>
      <c r="BL272" s="18" t="s">
        <v>178</v>
      </c>
      <c r="BM272" s="225" t="s">
        <v>1145</v>
      </c>
    </row>
    <row r="273" spans="1:47" s="2" customFormat="1" ht="12">
      <c r="A273" s="39"/>
      <c r="B273" s="40"/>
      <c r="C273" s="41"/>
      <c r="D273" s="227" t="s">
        <v>180</v>
      </c>
      <c r="E273" s="41"/>
      <c r="F273" s="228" t="s">
        <v>676</v>
      </c>
      <c r="G273" s="41"/>
      <c r="H273" s="41"/>
      <c r="I273" s="229"/>
      <c r="J273" s="41"/>
      <c r="K273" s="41"/>
      <c r="L273" s="45"/>
      <c r="M273" s="230"/>
      <c r="N273" s="231"/>
      <c r="O273" s="85"/>
      <c r="P273" s="85"/>
      <c r="Q273" s="85"/>
      <c r="R273" s="85"/>
      <c r="S273" s="85"/>
      <c r="T273" s="86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T273" s="18" t="s">
        <v>180</v>
      </c>
      <c r="AU273" s="18" t="s">
        <v>84</v>
      </c>
    </row>
    <row r="274" spans="1:47" s="2" customFormat="1" ht="12">
      <c r="A274" s="39"/>
      <c r="B274" s="40"/>
      <c r="C274" s="41"/>
      <c r="D274" s="232" t="s">
        <v>182</v>
      </c>
      <c r="E274" s="41"/>
      <c r="F274" s="233" t="s">
        <v>677</v>
      </c>
      <c r="G274" s="41"/>
      <c r="H274" s="41"/>
      <c r="I274" s="229"/>
      <c r="J274" s="41"/>
      <c r="K274" s="41"/>
      <c r="L274" s="45"/>
      <c r="M274" s="230"/>
      <c r="N274" s="231"/>
      <c r="O274" s="85"/>
      <c r="P274" s="85"/>
      <c r="Q274" s="85"/>
      <c r="R274" s="85"/>
      <c r="S274" s="85"/>
      <c r="T274" s="86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T274" s="18" t="s">
        <v>182</v>
      </c>
      <c r="AU274" s="18" t="s">
        <v>84</v>
      </c>
    </row>
    <row r="275" spans="1:63" s="12" customFormat="1" ht="25.9" customHeight="1">
      <c r="A275" s="12"/>
      <c r="B275" s="198"/>
      <c r="C275" s="199"/>
      <c r="D275" s="200" t="s">
        <v>75</v>
      </c>
      <c r="E275" s="201" t="s">
        <v>1375</v>
      </c>
      <c r="F275" s="201" t="s">
        <v>1376</v>
      </c>
      <c r="G275" s="199"/>
      <c r="H275" s="199"/>
      <c r="I275" s="202"/>
      <c r="J275" s="203">
        <f>BK275</f>
        <v>0</v>
      </c>
      <c r="K275" s="199"/>
      <c r="L275" s="204"/>
      <c r="M275" s="205"/>
      <c r="N275" s="206"/>
      <c r="O275" s="206"/>
      <c r="P275" s="207">
        <f>P276</f>
        <v>0</v>
      </c>
      <c r="Q275" s="206"/>
      <c r="R275" s="207">
        <f>R276</f>
        <v>0.042331</v>
      </c>
      <c r="S275" s="206"/>
      <c r="T275" s="208">
        <f>T276</f>
        <v>0</v>
      </c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R275" s="209" t="s">
        <v>84</v>
      </c>
      <c r="AT275" s="210" t="s">
        <v>75</v>
      </c>
      <c r="AU275" s="210" t="s">
        <v>76</v>
      </c>
      <c r="AY275" s="209" t="s">
        <v>171</v>
      </c>
      <c r="BK275" s="211">
        <f>BK276</f>
        <v>0</v>
      </c>
    </row>
    <row r="276" spans="1:63" s="12" customFormat="1" ht="22.8" customHeight="1">
      <c r="A276" s="12"/>
      <c r="B276" s="198"/>
      <c r="C276" s="199"/>
      <c r="D276" s="200" t="s">
        <v>75</v>
      </c>
      <c r="E276" s="212" t="s">
        <v>1612</v>
      </c>
      <c r="F276" s="212" t="s">
        <v>1613</v>
      </c>
      <c r="G276" s="199"/>
      <c r="H276" s="199"/>
      <c r="I276" s="202"/>
      <c r="J276" s="213">
        <f>BK276</f>
        <v>0</v>
      </c>
      <c r="K276" s="199"/>
      <c r="L276" s="204"/>
      <c r="M276" s="205"/>
      <c r="N276" s="206"/>
      <c r="O276" s="206"/>
      <c r="P276" s="207">
        <f>SUM(P277:P286)</f>
        <v>0</v>
      </c>
      <c r="Q276" s="206"/>
      <c r="R276" s="207">
        <f>SUM(R277:R286)</f>
        <v>0.042331</v>
      </c>
      <c r="S276" s="206"/>
      <c r="T276" s="208">
        <f>SUM(T277:T286)</f>
        <v>0</v>
      </c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R276" s="209" t="s">
        <v>84</v>
      </c>
      <c r="AT276" s="210" t="s">
        <v>75</v>
      </c>
      <c r="AU276" s="210" t="s">
        <v>22</v>
      </c>
      <c r="AY276" s="209" t="s">
        <v>171</v>
      </c>
      <c r="BK276" s="211">
        <f>SUM(BK277:BK286)</f>
        <v>0</v>
      </c>
    </row>
    <row r="277" spans="1:65" s="2" customFormat="1" ht="24.15" customHeight="1">
      <c r="A277" s="39"/>
      <c r="B277" s="40"/>
      <c r="C277" s="214" t="s">
        <v>435</v>
      </c>
      <c r="D277" s="214" t="s">
        <v>173</v>
      </c>
      <c r="E277" s="215" t="s">
        <v>1614</v>
      </c>
      <c r="F277" s="216" t="s">
        <v>1615</v>
      </c>
      <c r="G277" s="217" t="s">
        <v>860</v>
      </c>
      <c r="H277" s="218">
        <v>40</v>
      </c>
      <c r="I277" s="219"/>
      <c r="J277" s="220">
        <f>ROUND(I277*H277,2)</f>
        <v>0</v>
      </c>
      <c r="K277" s="216" t="s">
        <v>177</v>
      </c>
      <c r="L277" s="45"/>
      <c r="M277" s="221" t="s">
        <v>20</v>
      </c>
      <c r="N277" s="222" t="s">
        <v>47</v>
      </c>
      <c r="O277" s="85"/>
      <c r="P277" s="223">
        <f>O277*H277</f>
        <v>0</v>
      </c>
      <c r="Q277" s="223">
        <v>5.8275E-05</v>
      </c>
      <c r="R277" s="223">
        <f>Q277*H277</f>
        <v>0.002331</v>
      </c>
      <c r="S277" s="223">
        <v>0</v>
      </c>
      <c r="T277" s="224">
        <f>S277*H277</f>
        <v>0</v>
      </c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R277" s="225" t="s">
        <v>298</v>
      </c>
      <c r="AT277" s="225" t="s">
        <v>173</v>
      </c>
      <c r="AU277" s="225" t="s">
        <v>84</v>
      </c>
      <c r="AY277" s="18" t="s">
        <v>171</v>
      </c>
      <c r="BE277" s="226">
        <f>IF(N277="základní",J277,0)</f>
        <v>0</v>
      </c>
      <c r="BF277" s="226">
        <f>IF(N277="snížená",J277,0)</f>
        <v>0</v>
      </c>
      <c r="BG277" s="226">
        <f>IF(N277="zákl. přenesená",J277,0)</f>
        <v>0</v>
      </c>
      <c r="BH277" s="226">
        <f>IF(N277="sníž. přenesená",J277,0)</f>
        <v>0</v>
      </c>
      <c r="BI277" s="226">
        <f>IF(N277="nulová",J277,0)</f>
        <v>0</v>
      </c>
      <c r="BJ277" s="18" t="s">
        <v>22</v>
      </c>
      <c r="BK277" s="226">
        <f>ROUND(I277*H277,2)</f>
        <v>0</v>
      </c>
      <c r="BL277" s="18" t="s">
        <v>298</v>
      </c>
      <c r="BM277" s="225" t="s">
        <v>1616</v>
      </c>
    </row>
    <row r="278" spans="1:47" s="2" customFormat="1" ht="12">
      <c r="A278" s="39"/>
      <c r="B278" s="40"/>
      <c r="C278" s="41"/>
      <c r="D278" s="227" t="s">
        <v>180</v>
      </c>
      <c r="E278" s="41"/>
      <c r="F278" s="228" t="s">
        <v>1617</v>
      </c>
      <c r="G278" s="41"/>
      <c r="H278" s="41"/>
      <c r="I278" s="229"/>
      <c r="J278" s="41"/>
      <c r="K278" s="41"/>
      <c r="L278" s="45"/>
      <c r="M278" s="230"/>
      <c r="N278" s="231"/>
      <c r="O278" s="85"/>
      <c r="P278" s="85"/>
      <c r="Q278" s="85"/>
      <c r="R278" s="85"/>
      <c r="S278" s="85"/>
      <c r="T278" s="86"/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T278" s="18" t="s">
        <v>180</v>
      </c>
      <c r="AU278" s="18" t="s">
        <v>84</v>
      </c>
    </row>
    <row r="279" spans="1:47" s="2" customFormat="1" ht="12">
      <c r="A279" s="39"/>
      <c r="B279" s="40"/>
      <c r="C279" s="41"/>
      <c r="D279" s="232" t="s">
        <v>182</v>
      </c>
      <c r="E279" s="41"/>
      <c r="F279" s="233" t="s">
        <v>1618</v>
      </c>
      <c r="G279" s="41"/>
      <c r="H279" s="41"/>
      <c r="I279" s="229"/>
      <c r="J279" s="41"/>
      <c r="K279" s="41"/>
      <c r="L279" s="45"/>
      <c r="M279" s="230"/>
      <c r="N279" s="231"/>
      <c r="O279" s="85"/>
      <c r="P279" s="85"/>
      <c r="Q279" s="85"/>
      <c r="R279" s="85"/>
      <c r="S279" s="85"/>
      <c r="T279" s="86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T279" s="18" t="s">
        <v>182</v>
      </c>
      <c r="AU279" s="18" t="s">
        <v>84</v>
      </c>
    </row>
    <row r="280" spans="1:51" s="13" customFormat="1" ht="12">
      <c r="A280" s="13"/>
      <c r="B280" s="234"/>
      <c r="C280" s="235"/>
      <c r="D280" s="227" t="s">
        <v>184</v>
      </c>
      <c r="E280" s="236" t="s">
        <v>20</v>
      </c>
      <c r="F280" s="237" t="s">
        <v>1022</v>
      </c>
      <c r="G280" s="235"/>
      <c r="H280" s="236" t="s">
        <v>20</v>
      </c>
      <c r="I280" s="238"/>
      <c r="J280" s="235"/>
      <c r="K280" s="235"/>
      <c r="L280" s="239"/>
      <c r="M280" s="240"/>
      <c r="N280" s="241"/>
      <c r="O280" s="241"/>
      <c r="P280" s="241"/>
      <c r="Q280" s="241"/>
      <c r="R280" s="241"/>
      <c r="S280" s="241"/>
      <c r="T280" s="242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43" t="s">
        <v>184</v>
      </c>
      <c r="AU280" s="243" t="s">
        <v>84</v>
      </c>
      <c r="AV280" s="13" t="s">
        <v>22</v>
      </c>
      <c r="AW280" s="13" t="s">
        <v>37</v>
      </c>
      <c r="AX280" s="13" t="s">
        <v>76</v>
      </c>
      <c r="AY280" s="243" t="s">
        <v>171</v>
      </c>
    </row>
    <row r="281" spans="1:51" s="14" customFormat="1" ht="12">
      <c r="A281" s="14"/>
      <c r="B281" s="244"/>
      <c r="C281" s="245"/>
      <c r="D281" s="227" t="s">
        <v>184</v>
      </c>
      <c r="E281" s="246" t="s">
        <v>20</v>
      </c>
      <c r="F281" s="247" t="s">
        <v>1619</v>
      </c>
      <c r="G281" s="245"/>
      <c r="H281" s="248">
        <v>40</v>
      </c>
      <c r="I281" s="249"/>
      <c r="J281" s="245"/>
      <c r="K281" s="245"/>
      <c r="L281" s="250"/>
      <c r="M281" s="251"/>
      <c r="N281" s="252"/>
      <c r="O281" s="252"/>
      <c r="P281" s="252"/>
      <c r="Q281" s="252"/>
      <c r="R281" s="252"/>
      <c r="S281" s="252"/>
      <c r="T281" s="253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54" t="s">
        <v>184</v>
      </c>
      <c r="AU281" s="254" t="s">
        <v>84</v>
      </c>
      <c r="AV281" s="14" t="s">
        <v>84</v>
      </c>
      <c r="AW281" s="14" t="s">
        <v>37</v>
      </c>
      <c r="AX281" s="14" t="s">
        <v>76</v>
      </c>
      <c r="AY281" s="254" t="s">
        <v>171</v>
      </c>
    </row>
    <row r="282" spans="1:65" s="2" customFormat="1" ht="21.75" customHeight="1">
      <c r="A282" s="39"/>
      <c r="B282" s="40"/>
      <c r="C282" s="256" t="s">
        <v>453</v>
      </c>
      <c r="D282" s="256" t="s">
        <v>286</v>
      </c>
      <c r="E282" s="257" t="s">
        <v>1620</v>
      </c>
      <c r="F282" s="258" t="s">
        <v>1621</v>
      </c>
      <c r="G282" s="259" t="s">
        <v>410</v>
      </c>
      <c r="H282" s="260">
        <v>2</v>
      </c>
      <c r="I282" s="261"/>
      <c r="J282" s="262">
        <f>ROUND(I282*H282,2)</f>
        <v>0</v>
      </c>
      <c r="K282" s="258" t="s">
        <v>20</v>
      </c>
      <c r="L282" s="263"/>
      <c r="M282" s="264" t="s">
        <v>20</v>
      </c>
      <c r="N282" s="265" t="s">
        <v>47</v>
      </c>
      <c r="O282" s="85"/>
      <c r="P282" s="223">
        <f>O282*H282</f>
        <v>0</v>
      </c>
      <c r="Q282" s="223">
        <v>0.02</v>
      </c>
      <c r="R282" s="223">
        <f>Q282*H282</f>
        <v>0.04</v>
      </c>
      <c r="S282" s="223">
        <v>0</v>
      </c>
      <c r="T282" s="224">
        <f>S282*H282</f>
        <v>0</v>
      </c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R282" s="225" t="s">
        <v>424</v>
      </c>
      <c r="AT282" s="225" t="s">
        <v>286</v>
      </c>
      <c r="AU282" s="225" t="s">
        <v>84</v>
      </c>
      <c r="AY282" s="18" t="s">
        <v>171</v>
      </c>
      <c r="BE282" s="226">
        <f>IF(N282="základní",J282,0)</f>
        <v>0</v>
      </c>
      <c r="BF282" s="226">
        <f>IF(N282="snížená",J282,0)</f>
        <v>0</v>
      </c>
      <c r="BG282" s="226">
        <f>IF(N282="zákl. přenesená",J282,0)</f>
        <v>0</v>
      </c>
      <c r="BH282" s="226">
        <f>IF(N282="sníž. přenesená",J282,0)</f>
        <v>0</v>
      </c>
      <c r="BI282" s="226">
        <f>IF(N282="nulová",J282,0)</f>
        <v>0</v>
      </c>
      <c r="BJ282" s="18" t="s">
        <v>22</v>
      </c>
      <c r="BK282" s="226">
        <f>ROUND(I282*H282,2)</f>
        <v>0</v>
      </c>
      <c r="BL282" s="18" t="s">
        <v>298</v>
      </c>
      <c r="BM282" s="225" t="s">
        <v>1622</v>
      </c>
    </row>
    <row r="283" spans="1:47" s="2" customFormat="1" ht="12">
      <c r="A283" s="39"/>
      <c r="B283" s="40"/>
      <c r="C283" s="41"/>
      <c r="D283" s="227" t="s">
        <v>180</v>
      </c>
      <c r="E283" s="41"/>
      <c r="F283" s="228" t="s">
        <v>1621</v>
      </c>
      <c r="G283" s="41"/>
      <c r="H283" s="41"/>
      <c r="I283" s="229"/>
      <c r="J283" s="41"/>
      <c r="K283" s="41"/>
      <c r="L283" s="45"/>
      <c r="M283" s="230"/>
      <c r="N283" s="231"/>
      <c r="O283" s="85"/>
      <c r="P283" s="85"/>
      <c r="Q283" s="85"/>
      <c r="R283" s="85"/>
      <c r="S283" s="85"/>
      <c r="T283" s="86"/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T283" s="18" t="s">
        <v>180</v>
      </c>
      <c r="AU283" s="18" t="s">
        <v>84</v>
      </c>
    </row>
    <row r="284" spans="1:65" s="2" customFormat="1" ht="24.15" customHeight="1">
      <c r="A284" s="39"/>
      <c r="B284" s="40"/>
      <c r="C284" s="214" t="s">
        <v>457</v>
      </c>
      <c r="D284" s="214" t="s">
        <v>173</v>
      </c>
      <c r="E284" s="215" t="s">
        <v>1623</v>
      </c>
      <c r="F284" s="216" t="s">
        <v>1624</v>
      </c>
      <c r="G284" s="217" t="s">
        <v>244</v>
      </c>
      <c r="H284" s="218">
        <v>0.042</v>
      </c>
      <c r="I284" s="219"/>
      <c r="J284" s="220">
        <f>ROUND(I284*H284,2)</f>
        <v>0</v>
      </c>
      <c r="K284" s="216" t="s">
        <v>177</v>
      </c>
      <c r="L284" s="45"/>
      <c r="M284" s="221" t="s">
        <v>20</v>
      </c>
      <c r="N284" s="222" t="s">
        <v>47</v>
      </c>
      <c r="O284" s="85"/>
      <c r="P284" s="223">
        <f>O284*H284</f>
        <v>0</v>
      </c>
      <c r="Q284" s="223">
        <v>0</v>
      </c>
      <c r="R284" s="223">
        <f>Q284*H284</f>
        <v>0</v>
      </c>
      <c r="S284" s="223">
        <v>0</v>
      </c>
      <c r="T284" s="224">
        <f>S284*H284</f>
        <v>0</v>
      </c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R284" s="225" t="s">
        <v>298</v>
      </c>
      <c r="AT284" s="225" t="s">
        <v>173</v>
      </c>
      <c r="AU284" s="225" t="s">
        <v>84</v>
      </c>
      <c r="AY284" s="18" t="s">
        <v>171</v>
      </c>
      <c r="BE284" s="226">
        <f>IF(N284="základní",J284,0)</f>
        <v>0</v>
      </c>
      <c r="BF284" s="226">
        <f>IF(N284="snížená",J284,0)</f>
        <v>0</v>
      </c>
      <c r="BG284" s="226">
        <f>IF(N284="zákl. přenesená",J284,0)</f>
        <v>0</v>
      </c>
      <c r="BH284" s="226">
        <f>IF(N284="sníž. přenesená",J284,0)</f>
        <v>0</v>
      </c>
      <c r="BI284" s="226">
        <f>IF(N284="nulová",J284,0)</f>
        <v>0</v>
      </c>
      <c r="BJ284" s="18" t="s">
        <v>22</v>
      </c>
      <c r="BK284" s="226">
        <f>ROUND(I284*H284,2)</f>
        <v>0</v>
      </c>
      <c r="BL284" s="18" t="s">
        <v>298</v>
      </c>
      <c r="BM284" s="225" t="s">
        <v>1625</v>
      </c>
    </row>
    <row r="285" spans="1:47" s="2" customFormat="1" ht="12">
      <c r="A285" s="39"/>
      <c r="B285" s="40"/>
      <c r="C285" s="41"/>
      <c r="D285" s="227" t="s">
        <v>180</v>
      </c>
      <c r="E285" s="41"/>
      <c r="F285" s="228" t="s">
        <v>1626</v>
      </c>
      <c r="G285" s="41"/>
      <c r="H285" s="41"/>
      <c r="I285" s="229"/>
      <c r="J285" s="41"/>
      <c r="K285" s="41"/>
      <c r="L285" s="45"/>
      <c r="M285" s="230"/>
      <c r="N285" s="231"/>
      <c r="O285" s="85"/>
      <c r="P285" s="85"/>
      <c r="Q285" s="85"/>
      <c r="R285" s="85"/>
      <c r="S285" s="85"/>
      <c r="T285" s="86"/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T285" s="18" t="s">
        <v>180</v>
      </c>
      <c r="AU285" s="18" t="s">
        <v>84</v>
      </c>
    </row>
    <row r="286" spans="1:47" s="2" customFormat="1" ht="12">
      <c r="A286" s="39"/>
      <c r="B286" s="40"/>
      <c r="C286" s="41"/>
      <c r="D286" s="232" t="s">
        <v>182</v>
      </c>
      <c r="E286" s="41"/>
      <c r="F286" s="233" t="s">
        <v>1627</v>
      </c>
      <c r="G286" s="41"/>
      <c r="H286" s="41"/>
      <c r="I286" s="229"/>
      <c r="J286" s="41"/>
      <c r="K286" s="41"/>
      <c r="L286" s="45"/>
      <c r="M286" s="266"/>
      <c r="N286" s="267"/>
      <c r="O286" s="268"/>
      <c r="P286" s="268"/>
      <c r="Q286" s="268"/>
      <c r="R286" s="268"/>
      <c r="S286" s="268"/>
      <c r="T286" s="269"/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T286" s="18" t="s">
        <v>182</v>
      </c>
      <c r="AU286" s="18" t="s">
        <v>84</v>
      </c>
    </row>
    <row r="287" spans="1:31" s="2" customFormat="1" ht="6.95" customHeight="1">
      <c r="A287" s="39"/>
      <c r="B287" s="60"/>
      <c r="C287" s="61"/>
      <c r="D287" s="61"/>
      <c r="E287" s="61"/>
      <c r="F287" s="61"/>
      <c r="G287" s="61"/>
      <c r="H287" s="61"/>
      <c r="I287" s="61"/>
      <c r="J287" s="61"/>
      <c r="K287" s="61"/>
      <c r="L287" s="45"/>
      <c r="M287" s="39"/>
      <c r="O287" s="39"/>
      <c r="P287" s="39"/>
      <c r="Q287" s="39"/>
      <c r="R287" s="39"/>
      <c r="S287" s="39"/>
      <c r="T287" s="39"/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</row>
  </sheetData>
  <sheetProtection password="CC35" sheet="1" objects="1" scenarios="1" formatColumns="0" formatRows="0" autoFilter="0"/>
  <autoFilter ref="C100:K286"/>
  <mergeCells count="15">
    <mergeCell ref="E7:H7"/>
    <mergeCell ref="E11:H11"/>
    <mergeCell ref="E9:H9"/>
    <mergeCell ref="E13:H13"/>
    <mergeCell ref="E22:H22"/>
    <mergeCell ref="E31:H31"/>
    <mergeCell ref="E52:H52"/>
    <mergeCell ref="E56:H56"/>
    <mergeCell ref="E54:H54"/>
    <mergeCell ref="E58:H58"/>
    <mergeCell ref="E87:H87"/>
    <mergeCell ref="E91:H91"/>
    <mergeCell ref="E89:H89"/>
    <mergeCell ref="E93:H93"/>
    <mergeCell ref="L2:V2"/>
  </mergeCells>
  <hyperlinks>
    <hyperlink ref="F106" r:id="rId1" display="https://podminky.urs.cz/item/CS_URS_2023_02/113107323"/>
    <hyperlink ref="F112" r:id="rId2" display="https://podminky.urs.cz/item/CS_URS_2023_02/115101201"/>
    <hyperlink ref="F117" r:id="rId3" display="https://podminky.urs.cz/item/CS_URS_2023_02/132251251"/>
    <hyperlink ref="F127" r:id="rId4" display="https://podminky.urs.cz/item/CS_URS_2023_02/171201231"/>
    <hyperlink ref="F132" r:id="rId5" display="https://podminky.urs.cz/item/CS_URS_2023_02/174151101"/>
    <hyperlink ref="F137" r:id="rId6" display="https://podminky.urs.cz/item/CS_URS_2023_02/175151101"/>
    <hyperlink ref="F148" r:id="rId7" display="https://podminky.urs.cz/item/CS_URS_2023_02/181951112"/>
    <hyperlink ref="F154" r:id="rId8" display="https://podminky.urs.cz/item/CS_URS_2023_02/275313811"/>
    <hyperlink ref="F159" r:id="rId9" display="https://podminky.urs.cz/item/CS_URS_2023_02/275351121"/>
    <hyperlink ref="F164" r:id="rId10" display="https://podminky.urs.cz/item/CS_URS_2023_02/275351122"/>
    <hyperlink ref="F168" r:id="rId11" display="https://podminky.urs.cz/item/CS_URS_2023_02/452111131"/>
    <hyperlink ref="F175" r:id="rId12" display="https://podminky.urs.cz/item/CS_URS_2023_02/452311131"/>
    <hyperlink ref="F181" r:id="rId13" display="https://podminky.urs.cz/item/CS_URS_2023_02/452311151"/>
    <hyperlink ref="F187" r:id="rId14" display="https://podminky.urs.cz/item/CS_URS_2023_02/452312131"/>
    <hyperlink ref="F193" r:id="rId15" display="https://podminky.urs.cz/item/CS_URS_2023_02/452312151"/>
    <hyperlink ref="F199" r:id="rId16" display="https://podminky.urs.cz/item/CS_URS_2023_02/465511411"/>
    <hyperlink ref="F206" r:id="rId17" display="https://podminky.urs.cz/item/CS_URS_2023_02/564871011"/>
    <hyperlink ref="F213" r:id="rId18" display="https://podminky.urs.cz/item/CS_URS_2023_02/567132112"/>
    <hyperlink ref="F221" r:id="rId19" display="https://podminky.urs.cz/item/CS_URS_2023_02/919413221"/>
    <hyperlink ref="F226" r:id="rId20" display="https://podminky.urs.cz/item/CS_URS_2023_02/919521210"/>
    <hyperlink ref="F235" r:id="rId21" display="https://podminky.urs.cz/item/CS_URS_2023_02/919535558"/>
    <hyperlink ref="F240" r:id="rId22" display="https://podminky.urs.cz/item/CS_URS_2023_02/938902423"/>
    <hyperlink ref="F245" r:id="rId23" display="https://podminky.urs.cz/item/CS_URS_2023_02/966008114"/>
    <hyperlink ref="F250" r:id="rId24" display="https://podminky.urs.cz/item/CS_URS_2023_02/966008311"/>
    <hyperlink ref="F264" r:id="rId25" display="https://podminky.urs.cz/item/CS_URS_2023_02/997221862"/>
    <hyperlink ref="F268" r:id="rId26" display="https://podminky.urs.cz/item/CS_URS_2023_02/997221873"/>
    <hyperlink ref="F274" r:id="rId27" display="https://podminky.urs.cz/item/CS_URS_2023_02/998225111"/>
    <hyperlink ref="F279" r:id="rId28" display="https://podminky.urs.cz/item/CS_URS_2023_02/767995113"/>
    <hyperlink ref="F286" r:id="rId29" display="https://podminky.urs.cz/item/CS_URS_2023_02/99876710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30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8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126</v>
      </c>
    </row>
    <row r="3" spans="2:46" s="1" customFormat="1" ht="6.95" customHeight="1">
      <c r="B3" s="140"/>
      <c r="C3" s="141"/>
      <c r="D3" s="141"/>
      <c r="E3" s="141"/>
      <c r="F3" s="141"/>
      <c r="G3" s="141"/>
      <c r="H3" s="141"/>
      <c r="I3" s="141"/>
      <c r="J3" s="141"/>
      <c r="K3" s="141"/>
      <c r="L3" s="21"/>
      <c r="AT3" s="18" t="s">
        <v>84</v>
      </c>
    </row>
    <row r="4" spans="2:46" s="1" customFormat="1" ht="24.95" customHeight="1">
      <c r="B4" s="21"/>
      <c r="D4" s="142" t="s">
        <v>140</v>
      </c>
      <c r="L4" s="21"/>
      <c r="M4" s="143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4" t="s">
        <v>16</v>
      </c>
      <c r="L6" s="21"/>
    </row>
    <row r="7" spans="2:12" s="1" customFormat="1" ht="16.5" customHeight="1">
      <c r="B7" s="21"/>
      <c r="E7" s="145" t="str">
        <f>'Rekapitulace stavby'!K6</f>
        <v>Rekonstrukce komunikace II/605, úsek č.3 - aktualizace (2023)</v>
      </c>
      <c r="F7" s="144"/>
      <c r="G7" s="144"/>
      <c r="H7" s="144"/>
      <c r="L7" s="21"/>
    </row>
    <row r="8" spans="2:12" ht="12">
      <c r="B8" s="21"/>
      <c r="D8" s="144" t="s">
        <v>141</v>
      </c>
      <c r="L8" s="21"/>
    </row>
    <row r="9" spans="2:12" s="1" customFormat="1" ht="16.5" customHeight="1">
      <c r="B9" s="21"/>
      <c r="E9" s="145" t="s">
        <v>142</v>
      </c>
      <c r="F9" s="1"/>
      <c r="G9" s="1"/>
      <c r="H9" s="1"/>
      <c r="L9" s="21"/>
    </row>
    <row r="10" spans="2:12" s="1" customFormat="1" ht="12" customHeight="1">
      <c r="B10" s="21"/>
      <c r="D10" s="144" t="s">
        <v>143</v>
      </c>
      <c r="L10" s="21"/>
    </row>
    <row r="11" spans="1:31" s="2" customFormat="1" ht="23.25" customHeight="1">
      <c r="A11" s="39"/>
      <c r="B11" s="45"/>
      <c r="C11" s="39"/>
      <c r="D11" s="39"/>
      <c r="E11" s="157" t="s">
        <v>965</v>
      </c>
      <c r="F11" s="39"/>
      <c r="G11" s="39"/>
      <c r="H11" s="39"/>
      <c r="I11" s="39"/>
      <c r="J11" s="39"/>
      <c r="K11" s="39"/>
      <c r="L11" s="146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4" t="s">
        <v>966</v>
      </c>
      <c r="E12" s="39"/>
      <c r="F12" s="39"/>
      <c r="G12" s="39"/>
      <c r="H12" s="39"/>
      <c r="I12" s="39"/>
      <c r="J12" s="39"/>
      <c r="K12" s="39"/>
      <c r="L12" s="146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6.5" customHeight="1">
      <c r="A13" s="39"/>
      <c r="B13" s="45"/>
      <c r="C13" s="39"/>
      <c r="D13" s="39"/>
      <c r="E13" s="147" t="s">
        <v>1628</v>
      </c>
      <c r="F13" s="39"/>
      <c r="G13" s="39"/>
      <c r="H13" s="39"/>
      <c r="I13" s="39"/>
      <c r="J13" s="39"/>
      <c r="K13" s="39"/>
      <c r="L13" s="146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>
      <c r="A14" s="39"/>
      <c r="B14" s="45"/>
      <c r="C14" s="39"/>
      <c r="D14" s="39"/>
      <c r="E14" s="39"/>
      <c r="F14" s="39"/>
      <c r="G14" s="39"/>
      <c r="H14" s="39"/>
      <c r="I14" s="39"/>
      <c r="J14" s="39"/>
      <c r="K14" s="39"/>
      <c r="L14" s="146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2" customHeight="1">
      <c r="A15" s="39"/>
      <c r="B15" s="45"/>
      <c r="C15" s="39"/>
      <c r="D15" s="144" t="s">
        <v>19</v>
      </c>
      <c r="E15" s="39"/>
      <c r="F15" s="134" t="s">
        <v>20</v>
      </c>
      <c r="G15" s="39"/>
      <c r="H15" s="39"/>
      <c r="I15" s="144" t="s">
        <v>21</v>
      </c>
      <c r="J15" s="134" t="s">
        <v>20</v>
      </c>
      <c r="K15" s="39"/>
      <c r="L15" s="146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44" t="s">
        <v>23</v>
      </c>
      <c r="E16" s="39"/>
      <c r="F16" s="134" t="s">
        <v>24</v>
      </c>
      <c r="G16" s="39"/>
      <c r="H16" s="39"/>
      <c r="I16" s="144" t="s">
        <v>25</v>
      </c>
      <c r="J16" s="148" t="str">
        <f>'Rekapitulace stavby'!AN8</f>
        <v>13. 12. 2023</v>
      </c>
      <c r="K16" s="39"/>
      <c r="L16" s="146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0.8" customHeight="1">
      <c r="A17" s="39"/>
      <c r="B17" s="45"/>
      <c r="C17" s="39"/>
      <c r="D17" s="39"/>
      <c r="E17" s="39"/>
      <c r="F17" s="39"/>
      <c r="G17" s="39"/>
      <c r="H17" s="39"/>
      <c r="I17" s="39"/>
      <c r="J17" s="39"/>
      <c r="K17" s="39"/>
      <c r="L17" s="146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2" customHeight="1">
      <c r="A18" s="39"/>
      <c r="B18" s="45"/>
      <c r="C18" s="39"/>
      <c r="D18" s="144" t="s">
        <v>29</v>
      </c>
      <c r="E18" s="39"/>
      <c r="F18" s="39"/>
      <c r="G18" s="39"/>
      <c r="H18" s="39"/>
      <c r="I18" s="144" t="s">
        <v>30</v>
      </c>
      <c r="J18" s="134" t="s">
        <v>20</v>
      </c>
      <c r="K18" s="39"/>
      <c r="L18" s="146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8" customHeight="1">
      <c r="A19" s="39"/>
      <c r="B19" s="45"/>
      <c r="C19" s="39"/>
      <c r="D19" s="39"/>
      <c r="E19" s="134" t="s">
        <v>31</v>
      </c>
      <c r="F19" s="39"/>
      <c r="G19" s="39"/>
      <c r="H19" s="39"/>
      <c r="I19" s="144" t="s">
        <v>32</v>
      </c>
      <c r="J19" s="134" t="s">
        <v>20</v>
      </c>
      <c r="K19" s="39"/>
      <c r="L19" s="146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6.95" customHeight="1">
      <c r="A20" s="39"/>
      <c r="B20" s="45"/>
      <c r="C20" s="39"/>
      <c r="D20" s="39"/>
      <c r="E20" s="39"/>
      <c r="F20" s="39"/>
      <c r="G20" s="39"/>
      <c r="H20" s="39"/>
      <c r="I20" s="39"/>
      <c r="J20" s="39"/>
      <c r="K20" s="39"/>
      <c r="L20" s="146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2" customHeight="1">
      <c r="A21" s="39"/>
      <c r="B21" s="45"/>
      <c r="C21" s="39"/>
      <c r="D21" s="144" t="s">
        <v>33</v>
      </c>
      <c r="E21" s="39"/>
      <c r="F21" s="39"/>
      <c r="G21" s="39"/>
      <c r="H21" s="39"/>
      <c r="I21" s="144" t="s">
        <v>30</v>
      </c>
      <c r="J21" s="34" t="str">
        <f>'Rekapitulace stavby'!AN13</f>
        <v>Vyplň údaj</v>
      </c>
      <c r="K21" s="39"/>
      <c r="L21" s="146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8" customHeight="1">
      <c r="A22" s="39"/>
      <c r="B22" s="45"/>
      <c r="C22" s="39"/>
      <c r="D22" s="39"/>
      <c r="E22" s="34" t="str">
        <f>'Rekapitulace stavby'!E14</f>
        <v>Vyplň údaj</v>
      </c>
      <c r="F22" s="134"/>
      <c r="G22" s="134"/>
      <c r="H22" s="134"/>
      <c r="I22" s="144" t="s">
        <v>32</v>
      </c>
      <c r="J22" s="34" t="str">
        <f>'Rekapitulace stavby'!AN14</f>
        <v>Vyplň údaj</v>
      </c>
      <c r="K22" s="39"/>
      <c r="L22" s="146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6.95" customHeight="1">
      <c r="A23" s="39"/>
      <c r="B23" s="45"/>
      <c r="C23" s="39"/>
      <c r="D23" s="39"/>
      <c r="E23" s="39"/>
      <c r="F23" s="39"/>
      <c r="G23" s="39"/>
      <c r="H23" s="39"/>
      <c r="I23" s="39"/>
      <c r="J23" s="39"/>
      <c r="K23" s="39"/>
      <c r="L23" s="146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2" customHeight="1">
      <c r="A24" s="39"/>
      <c r="B24" s="45"/>
      <c r="C24" s="39"/>
      <c r="D24" s="144" t="s">
        <v>35</v>
      </c>
      <c r="E24" s="39"/>
      <c r="F24" s="39"/>
      <c r="G24" s="39"/>
      <c r="H24" s="39"/>
      <c r="I24" s="144" t="s">
        <v>30</v>
      </c>
      <c r="J24" s="134" t="s">
        <v>20</v>
      </c>
      <c r="K24" s="39"/>
      <c r="L24" s="146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8" customHeight="1">
      <c r="A25" s="39"/>
      <c r="B25" s="45"/>
      <c r="C25" s="39"/>
      <c r="D25" s="39"/>
      <c r="E25" s="134" t="s">
        <v>36</v>
      </c>
      <c r="F25" s="39"/>
      <c r="G25" s="39"/>
      <c r="H25" s="39"/>
      <c r="I25" s="144" t="s">
        <v>32</v>
      </c>
      <c r="J25" s="134" t="s">
        <v>20</v>
      </c>
      <c r="K25" s="39"/>
      <c r="L25" s="146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6.95" customHeight="1">
      <c r="A26" s="39"/>
      <c r="B26" s="45"/>
      <c r="C26" s="39"/>
      <c r="D26" s="39"/>
      <c r="E26" s="39"/>
      <c r="F26" s="39"/>
      <c r="G26" s="39"/>
      <c r="H26" s="39"/>
      <c r="I26" s="39"/>
      <c r="J26" s="39"/>
      <c r="K26" s="39"/>
      <c r="L26" s="146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12" customHeight="1">
      <c r="A27" s="39"/>
      <c r="B27" s="45"/>
      <c r="C27" s="39"/>
      <c r="D27" s="144" t="s">
        <v>38</v>
      </c>
      <c r="E27" s="39"/>
      <c r="F27" s="39"/>
      <c r="G27" s="39"/>
      <c r="H27" s="39"/>
      <c r="I27" s="144" t="s">
        <v>30</v>
      </c>
      <c r="J27" s="134" t="str">
        <f>IF('Rekapitulace stavby'!AN19="","",'Rekapitulace stavby'!AN19)</f>
        <v/>
      </c>
      <c r="K27" s="39"/>
      <c r="L27" s="146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8" customHeight="1">
      <c r="A28" s="39"/>
      <c r="B28" s="45"/>
      <c r="C28" s="39"/>
      <c r="D28" s="39"/>
      <c r="E28" s="134" t="str">
        <f>IF('Rekapitulace stavby'!E20="","",'Rekapitulace stavby'!E20)</f>
        <v xml:space="preserve"> </v>
      </c>
      <c r="F28" s="39"/>
      <c r="G28" s="39"/>
      <c r="H28" s="39"/>
      <c r="I28" s="144" t="s">
        <v>32</v>
      </c>
      <c r="J28" s="134" t="str">
        <f>IF('Rekapitulace stavby'!AN20="","",'Rekapitulace stavby'!AN20)</f>
        <v/>
      </c>
      <c r="K28" s="39"/>
      <c r="L28" s="146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39"/>
      <c r="E29" s="39"/>
      <c r="F29" s="39"/>
      <c r="G29" s="39"/>
      <c r="H29" s="39"/>
      <c r="I29" s="39"/>
      <c r="J29" s="39"/>
      <c r="K29" s="39"/>
      <c r="L29" s="146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12" customHeight="1">
      <c r="A30" s="39"/>
      <c r="B30" s="45"/>
      <c r="C30" s="39"/>
      <c r="D30" s="144" t="s">
        <v>40</v>
      </c>
      <c r="E30" s="39"/>
      <c r="F30" s="39"/>
      <c r="G30" s="39"/>
      <c r="H30" s="39"/>
      <c r="I30" s="39"/>
      <c r="J30" s="39"/>
      <c r="K30" s="39"/>
      <c r="L30" s="146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8" customFormat="1" ht="71.25" customHeight="1">
      <c r="A31" s="149"/>
      <c r="B31" s="150"/>
      <c r="C31" s="149"/>
      <c r="D31" s="149"/>
      <c r="E31" s="151" t="s">
        <v>41</v>
      </c>
      <c r="F31" s="151"/>
      <c r="G31" s="151"/>
      <c r="H31" s="151"/>
      <c r="I31" s="149"/>
      <c r="J31" s="149"/>
      <c r="K31" s="149"/>
      <c r="L31" s="152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  <c r="AE31" s="149"/>
    </row>
    <row r="32" spans="1:31" s="2" customFormat="1" ht="6.95" customHeight="1">
      <c r="A32" s="39"/>
      <c r="B32" s="45"/>
      <c r="C32" s="39"/>
      <c r="D32" s="39"/>
      <c r="E32" s="39"/>
      <c r="F32" s="39"/>
      <c r="G32" s="39"/>
      <c r="H32" s="39"/>
      <c r="I32" s="39"/>
      <c r="J32" s="39"/>
      <c r="K32" s="39"/>
      <c r="L32" s="146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3"/>
      <c r="E33" s="153"/>
      <c r="F33" s="153"/>
      <c r="G33" s="153"/>
      <c r="H33" s="153"/>
      <c r="I33" s="153"/>
      <c r="J33" s="153"/>
      <c r="K33" s="153"/>
      <c r="L33" s="146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25.4" customHeight="1">
      <c r="A34" s="39"/>
      <c r="B34" s="45"/>
      <c r="C34" s="39"/>
      <c r="D34" s="154" t="s">
        <v>42</v>
      </c>
      <c r="E34" s="39"/>
      <c r="F34" s="39"/>
      <c r="G34" s="39"/>
      <c r="H34" s="39"/>
      <c r="I34" s="39"/>
      <c r="J34" s="155">
        <f>ROUND(J101,2)</f>
        <v>0</v>
      </c>
      <c r="K34" s="39"/>
      <c r="L34" s="146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6.95" customHeight="1">
      <c r="A35" s="39"/>
      <c r="B35" s="45"/>
      <c r="C35" s="39"/>
      <c r="D35" s="153"/>
      <c r="E35" s="153"/>
      <c r="F35" s="153"/>
      <c r="G35" s="153"/>
      <c r="H35" s="153"/>
      <c r="I35" s="153"/>
      <c r="J35" s="153"/>
      <c r="K35" s="153"/>
      <c r="L35" s="146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39"/>
      <c r="F36" s="156" t="s">
        <v>44</v>
      </c>
      <c r="G36" s="39"/>
      <c r="H36" s="39"/>
      <c r="I36" s="156" t="s">
        <v>43</v>
      </c>
      <c r="J36" s="156" t="s">
        <v>45</v>
      </c>
      <c r="K36" s="39"/>
      <c r="L36" s="146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>
      <c r="A37" s="39"/>
      <c r="B37" s="45"/>
      <c r="C37" s="39"/>
      <c r="D37" s="157" t="s">
        <v>46</v>
      </c>
      <c r="E37" s="144" t="s">
        <v>47</v>
      </c>
      <c r="F37" s="158">
        <f>ROUND((SUM(BE101:BE281)),2)</f>
        <v>0</v>
      </c>
      <c r="G37" s="39"/>
      <c r="H37" s="39"/>
      <c r="I37" s="159">
        <v>0.21</v>
      </c>
      <c r="J37" s="158">
        <f>ROUND(((SUM(BE101:BE281))*I37),2)</f>
        <v>0</v>
      </c>
      <c r="K37" s="39"/>
      <c r="L37" s="146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>
      <c r="A38" s="39"/>
      <c r="B38" s="45"/>
      <c r="C38" s="39"/>
      <c r="D38" s="39"/>
      <c r="E38" s="144" t="s">
        <v>48</v>
      </c>
      <c r="F38" s="158">
        <f>ROUND((SUM(BF101:BF281)),2)</f>
        <v>0</v>
      </c>
      <c r="G38" s="39"/>
      <c r="H38" s="39"/>
      <c r="I38" s="159">
        <v>0.15</v>
      </c>
      <c r="J38" s="158">
        <f>ROUND(((SUM(BF101:BF281))*I38),2)</f>
        <v>0</v>
      </c>
      <c r="K38" s="39"/>
      <c r="L38" s="146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4" t="s">
        <v>49</v>
      </c>
      <c r="F39" s="158">
        <f>ROUND((SUM(BG101:BG281)),2)</f>
        <v>0</v>
      </c>
      <c r="G39" s="39"/>
      <c r="H39" s="39"/>
      <c r="I39" s="159">
        <v>0.21</v>
      </c>
      <c r="J39" s="158">
        <f>0</f>
        <v>0</v>
      </c>
      <c r="K39" s="39"/>
      <c r="L39" s="146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 hidden="1">
      <c r="A40" s="39"/>
      <c r="B40" s="45"/>
      <c r="C40" s="39"/>
      <c r="D40" s="39"/>
      <c r="E40" s="144" t="s">
        <v>50</v>
      </c>
      <c r="F40" s="158">
        <f>ROUND((SUM(BH101:BH281)),2)</f>
        <v>0</v>
      </c>
      <c r="G40" s="39"/>
      <c r="H40" s="39"/>
      <c r="I40" s="159">
        <v>0.15</v>
      </c>
      <c r="J40" s="158">
        <f>0</f>
        <v>0</v>
      </c>
      <c r="K40" s="39"/>
      <c r="L40" s="146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14.4" customHeight="1" hidden="1">
      <c r="A41" s="39"/>
      <c r="B41" s="45"/>
      <c r="C41" s="39"/>
      <c r="D41" s="39"/>
      <c r="E41" s="144" t="s">
        <v>51</v>
      </c>
      <c r="F41" s="158">
        <f>ROUND((SUM(BI101:BI281)),2)</f>
        <v>0</v>
      </c>
      <c r="G41" s="39"/>
      <c r="H41" s="39"/>
      <c r="I41" s="159">
        <v>0</v>
      </c>
      <c r="J41" s="158">
        <f>0</f>
        <v>0</v>
      </c>
      <c r="K41" s="39"/>
      <c r="L41" s="146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6.95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146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1:31" s="2" customFormat="1" ht="25.4" customHeight="1">
      <c r="A43" s="39"/>
      <c r="B43" s="45"/>
      <c r="C43" s="160"/>
      <c r="D43" s="161" t="s">
        <v>52</v>
      </c>
      <c r="E43" s="162"/>
      <c r="F43" s="162"/>
      <c r="G43" s="163" t="s">
        <v>53</v>
      </c>
      <c r="H43" s="164" t="s">
        <v>54</v>
      </c>
      <c r="I43" s="162"/>
      <c r="J43" s="165">
        <f>SUM(J34:J41)</f>
        <v>0</v>
      </c>
      <c r="K43" s="166"/>
      <c r="L43" s="146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</row>
    <row r="44" spans="1:31" s="2" customFormat="1" ht="14.4" customHeight="1">
      <c r="A44" s="39"/>
      <c r="B44" s="167"/>
      <c r="C44" s="168"/>
      <c r="D44" s="168"/>
      <c r="E44" s="168"/>
      <c r="F44" s="168"/>
      <c r="G44" s="168"/>
      <c r="H44" s="168"/>
      <c r="I44" s="168"/>
      <c r="J44" s="168"/>
      <c r="K44" s="168"/>
      <c r="L44" s="146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8" spans="1:31" s="2" customFormat="1" ht="6.95" customHeight="1">
      <c r="A48" s="39"/>
      <c r="B48" s="169"/>
      <c r="C48" s="170"/>
      <c r="D48" s="170"/>
      <c r="E48" s="170"/>
      <c r="F48" s="170"/>
      <c r="G48" s="170"/>
      <c r="H48" s="170"/>
      <c r="I48" s="170"/>
      <c r="J48" s="170"/>
      <c r="K48" s="170"/>
      <c r="L48" s="146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24.95" customHeight="1">
      <c r="A49" s="39"/>
      <c r="B49" s="40"/>
      <c r="C49" s="24" t="s">
        <v>145</v>
      </c>
      <c r="D49" s="41"/>
      <c r="E49" s="41"/>
      <c r="F49" s="41"/>
      <c r="G49" s="41"/>
      <c r="H49" s="41"/>
      <c r="I49" s="41"/>
      <c r="J49" s="41"/>
      <c r="K49" s="41"/>
      <c r="L49" s="146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6.95" customHeight="1">
      <c r="A50" s="39"/>
      <c r="B50" s="40"/>
      <c r="C50" s="41"/>
      <c r="D50" s="41"/>
      <c r="E50" s="41"/>
      <c r="F50" s="41"/>
      <c r="G50" s="41"/>
      <c r="H50" s="41"/>
      <c r="I50" s="41"/>
      <c r="J50" s="41"/>
      <c r="K50" s="41"/>
      <c r="L50" s="146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12" customHeight="1">
      <c r="A51" s="39"/>
      <c r="B51" s="40"/>
      <c r="C51" s="33" t="s">
        <v>16</v>
      </c>
      <c r="D51" s="41"/>
      <c r="E51" s="41"/>
      <c r="F51" s="41"/>
      <c r="G51" s="41"/>
      <c r="H51" s="41"/>
      <c r="I51" s="41"/>
      <c r="J51" s="41"/>
      <c r="K51" s="41"/>
      <c r="L51" s="146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6.5" customHeight="1">
      <c r="A52" s="39"/>
      <c r="B52" s="40"/>
      <c r="C52" s="41"/>
      <c r="D52" s="41"/>
      <c r="E52" s="171" t="str">
        <f>E7</f>
        <v>Rekonstrukce komunikace II/605, úsek č.3 - aktualizace (2023)</v>
      </c>
      <c r="F52" s="33"/>
      <c r="G52" s="33"/>
      <c r="H52" s="33"/>
      <c r="I52" s="41"/>
      <c r="J52" s="41"/>
      <c r="K52" s="41"/>
      <c r="L52" s="146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2:12" s="1" customFormat="1" ht="12" customHeight="1">
      <c r="B53" s="22"/>
      <c r="C53" s="33" t="s">
        <v>141</v>
      </c>
      <c r="D53" s="23"/>
      <c r="E53" s="23"/>
      <c r="F53" s="23"/>
      <c r="G53" s="23"/>
      <c r="H53" s="23"/>
      <c r="I53" s="23"/>
      <c r="J53" s="23"/>
      <c r="K53" s="23"/>
      <c r="L53" s="21"/>
    </row>
    <row r="54" spans="2:12" s="1" customFormat="1" ht="16.5" customHeight="1">
      <c r="B54" s="22"/>
      <c r="C54" s="23"/>
      <c r="D54" s="23"/>
      <c r="E54" s="171" t="s">
        <v>142</v>
      </c>
      <c r="F54" s="23"/>
      <c r="G54" s="23"/>
      <c r="H54" s="23"/>
      <c r="I54" s="23"/>
      <c r="J54" s="23"/>
      <c r="K54" s="23"/>
      <c r="L54" s="21"/>
    </row>
    <row r="55" spans="2:12" s="1" customFormat="1" ht="12" customHeight="1">
      <c r="B55" s="22"/>
      <c r="C55" s="33" t="s">
        <v>143</v>
      </c>
      <c r="D55" s="23"/>
      <c r="E55" s="23"/>
      <c r="F55" s="23"/>
      <c r="G55" s="23"/>
      <c r="H55" s="23"/>
      <c r="I55" s="23"/>
      <c r="J55" s="23"/>
      <c r="K55" s="23"/>
      <c r="L55" s="21"/>
    </row>
    <row r="56" spans="1:31" s="2" customFormat="1" ht="23.25" customHeight="1">
      <c r="A56" s="39"/>
      <c r="B56" s="40"/>
      <c r="C56" s="41"/>
      <c r="D56" s="41"/>
      <c r="E56" s="270" t="s">
        <v>965</v>
      </c>
      <c r="F56" s="41"/>
      <c r="G56" s="41"/>
      <c r="H56" s="41"/>
      <c r="I56" s="41"/>
      <c r="J56" s="41"/>
      <c r="K56" s="41"/>
      <c r="L56" s="146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12" customHeight="1">
      <c r="A57" s="39"/>
      <c r="B57" s="40"/>
      <c r="C57" s="33" t="s">
        <v>966</v>
      </c>
      <c r="D57" s="41"/>
      <c r="E57" s="41"/>
      <c r="F57" s="41"/>
      <c r="G57" s="41"/>
      <c r="H57" s="41"/>
      <c r="I57" s="41"/>
      <c r="J57" s="41"/>
      <c r="K57" s="41"/>
      <c r="L57" s="146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6.5" customHeight="1">
      <c r="A58" s="39"/>
      <c r="B58" s="40"/>
      <c r="C58" s="41"/>
      <c r="D58" s="41"/>
      <c r="E58" s="70" t="str">
        <f>E13</f>
        <v>SO 103.37 - Propustek v km 64,392 (3,257 80 km)</v>
      </c>
      <c r="F58" s="41"/>
      <c r="G58" s="41"/>
      <c r="H58" s="41"/>
      <c r="I58" s="41"/>
      <c r="J58" s="41"/>
      <c r="K58" s="41"/>
      <c r="L58" s="146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s="2" customFormat="1" ht="6.95" customHeight="1">
      <c r="A59" s="39"/>
      <c r="B59" s="40"/>
      <c r="C59" s="41"/>
      <c r="D59" s="41"/>
      <c r="E59" s="41"/>
      <c r="F59" s="41"/>
      <c r="G59" s="41"/>
      <c r="H59" s="41"/>
      <c r="I59" s="41"/>
      <c r="J59" s="41"/>
      <c r="K59" s="41"/>
      <c r="L59" s="146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s="2" customFormat="1" ht="12" customHeight="1">
      <c r="A60" s="39"/>
      <c r="B60" s="40"/>
      <c r="C60" s="33" t="s">
        <v>23</v>
      </c>
      <c r="D60" s="41"/>
      <c r="E60" s="41"/>
      <c r="F60" s="28" t="str">
        <f>F16</f>
        <v>sil. II/605</v>
      </c>
      <c r="G60" s="41"/>
      <c r="H60" s="41"/>
      <c r="I60" s="33" t="s">
        <v>25</v>
      </c>
      <c r="J60" s="73" t="str">
        <f>IF(J16="","",J16)</f>
        <v>13. 12. 2023</v>
      </c>
      <c r="K60" s="41"/>
      <c r="L60" s="146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31" s="2" customFormat="1" ht="6.95" customHeight="1">
      <c r="A61" s="39"/>
      <c r="B61" s="40"/>
      <c r="C61" s="41"/>
      <c r="D61" s="41"/>
      <c r="E61" s="41"/>
      <c r="F61" s="41"/>
      <c r="G61" s="41"/>
      <c r="H61" s="41"/>
      <c r="I61" s="41"/>
      <c r="J61" s="41"/>
      <c r="K61" s="41"/>
      <c r="L61" s="146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15.15" customHeight="1">
      <c r="A62" s="39"/>
      <c r="B62" s="40"/>
      <c r="C62" s="33" t="s">
        <v>29</v>
      </c>
      <c r="D62" s="41"/>
      <c r="E62" s="41"/>
      <c r="F62" s="28" t="str">
        <f>E19</f>
        <v>Správa a údržba silnic Plzeňského kraje, p.o.</v>
      </c>
      <c r="G62" s="41"/>
      <c r="H62" s="41"/>
      <c r="I62" s="33" t="s">
        <v>35</v>
      </c>
      <c r="J62" s="37" t="str">
        <f>E25</f>
        <v>Sweco a.s.</v>
      </c>
      <c r="K62" s="41"/>
      <c r="L62" s="146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31" s="2" customFormat="1" ht="15.15" customHeight="1">
      <c r="A63" s="39"/>
      <c r="B63" s="40"/>
      <c r="C63" s="33" t="s">
        <v>33</v>
      </c>
      <c r="D63" s="41"/>
      <c r="E63" s="41"/>
      <c r="F63" s="28" t="str">
        <f>IF(E22="","",E22)</f>
        <v>Vyplň údaj</v>
      </c>
      <c r="G63" s="41"/>
      <c r="H63" s="41"/>
      <c r="I63" s="33" t="s">
        <v>38</v>
      </c>
      <c r="J63" s="37" t="str">
        <f>E28</f>
        <v xml:space="preserve"> </v>
      </c>
      <c r="K63" s="41"/>
      <c r="L63" s="146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</row>
    <row r="64" spans="1:31" s="2" customFormat="1" ht="10.3" customHeight="1">
      <c r="A64" s="39"/>
      <c r="B64" s="40"/>
      <c r="C64" s="41"/>
      <c r="D64" s="41"/>
      <c r="E64" s="41"/>
      <c r="F64" s="41"/>
      <c r="G64" s="41"/>
      <c r="H64" s="41"/>
      <c r="I64" s="41"/>
      <c r="J64" s="41"/>
      <c r="K64" s="41"/>
      <c r="L64" s="146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</row>
    <row r="65" spans="1:31" s="2" customFormat="1" ht="29.25" customHeight="1">
      <c r="A65" s="39"/>
      <c r="B65" s="40"/>
      <c r="C65" s="172" t="s">
        <v>146</v>
      </c>
      <c r="D65" s="173"/>
      <c r="E65" s="173"/>
      <c r="F65" s="173"/>
      <c r="G65" s="173"/>
      <c r="H65" s="173"/>
      <c r="I65" s="173"/>
      <c r="J65" s="174" t="s">
        <v>147</v>
      </c>
      <c r="K65" s="173"/>
      <c r="L65" s="146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1:31" s="2" customFormat="1" ht="10.3" customHeight="1">
      <c r="A66" s="39"/>
      <c r="B66" s="40"/>
      <c r="C66" s="41"/>
      <c r="D66" s="41"/>
      <c r="E66" s="41"/>
      <c r="F66" s="41"/>
      <c r="G66" s="41"/>
      <c r="H66" s="41"/>
      <c r="I66" s="41"/>
      <c r="J66" s="41"/>
      <c r="K66" s="41"/>
      <c r="L66" s="146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</row>
    <row r="67" spans="1:47" s="2" customFormat="1" ht="22.8" customHeight="1">
      <c r="A67" s="39"/>
      <c r="B67" s="40"/>
      <c r="C67" s="175" t="s">
        <v>74</v>
      </c>
      <c r="D67" s="41"/>
      <c r="E67" s="41"/>
      <c r="F67" s="41"/>
      <c r="G67" s="41"/>
      <c r="H67" s="41"/>
      <c r="I67" s="41"/>
      <c r="J67" s="103">
        <f>J101</f>
        <v>0</v>
      </c>
      <c r="K67" s="41"/>
      <c r="L67" s="146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U67" s="18" t="s">
        <v>148</v>
      </c>
    </row>
    <row r="68" spans="1:31" s="9" customFormat="1" ht="24.95" customHeight="1">
      <c r="A68" s="9"/>
      <c r="B68" s="176"/>
      <c r="C68" s="177"/>
      <c r="D68" s="178" t="s">
        <v>149</v>
      </c>
      <c r="E68" s="179"/>
      <c r="F68" s="179"/>
      <c r="G68" s="179"/>
      <c r="H68" s="179"/>
      <c r="I68" s="179"/>
      <c r="J68" s="180">
        <f>J102</f>
        <v>0</v>
      </c>
      <c r="K68" s="177"/>
      <c r="L68" s="181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10" customFormat="1" ht="19.9" customHeight="1">
      <c r="A69" s="10"/>
      <c r="B69" s="182"/>
      <c r="C69" s="126"/>
      <c r="D69" s="183" t="s">
        <v>150</v>
      </c>
      <c r="E69" s="184"/>
      <c r="F69" s="184"/>
      <c r="G69" s="184"/>
      <c r="H69" s="184"/>
      <c r="I69" s="184"/>
      <c r="J69" s="185">
        <f>J103</f>
        <v>0</v>
      </c>
      <c r="K69" s="126"/>
      <c r="L69" s="186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2"/>
      <c r="C70" s="126"/>
      <c r="D70" s="183" t="s">
        <v>968</v>
      </c>
      <c r="E70" s="184"/>
      <c r="F70" s="184"/>
      <c r="G70" s="184"/>
      <c r="H70" s="184"/>
      <c r="I70" s="184"/>
      <c r="J70" s="185">
        <f>J151</f>
        <v>0</v>
      </c>
      <c r="K70" s="126"/>
      <c r="L70" s="186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82"/>
      <c r="C71" s="126"/>
      <c r="D71" s="183" t="s">
        <v>969</v>
      </c>
      <c r="E71" s="184"/>
      <c r="F71" s="184"/>
      <c r="G71" s="184"/>
      <c r="H71" s="184"/>
      <c r="I71" s="184"/>
      <c r="J71" s="185">
        <f>J165</f>
        <v>0</v>
      </c>
      <c r="K71" s="126"/>
      <c r="L71" s="186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82"/>
      <c r="C72" s="126"/>
      <c r="D72" s="183" t="s">
        <v>151</v>
      </c>
      <c r="E72" s="184"/>
      <c r="F72" s="184"/>
      <c r="G72" s="184"/>
      <c r="H72" s="184"/>
      <c r="I72" s="184"/>
      <c r="J72" s="185">
        <f>J204</f>
        <v>0</v>
      </c>
      <c r="K72" s="126"/>
      <c r="L72" s="186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82"/>
      <c r="C73" s="126"/>
      <c r="D73" s="183" t="s">
        <v>153</v>
      </c>
      <c r="E73" s="184"/>
      <c r="F73" s="184"/>
      <c r="G73" s="184"/>
      <c r="H73" s="184"/>
      <c r="I73" s="184"/>
      <c r="J73" s="185">
        <f>J219</f>
        <v>0</v>
      </c>
      <c r="K73" s="126"/>
      <c r="L73" s="186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82"/>
      <c r="C74" s="126"/>
      <c r="D74" s="183" t="s">
        <v>154</v>
      </c>
      <c r="E74" s="184"/>
      <c r="F74" s="184"/>
      <c r="G74" s="184"/>
      <c r="H74" s="184"/>
      <c r="I74" s="184"/>
      <c r="J74" s="185">
        <f>J251</f>
        <v>0</v>
      </c>
      <c r="K74" s="126"/>
      <c r="L74" s="186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82"/>
      <c r="C75" s="126"/>
      <c r="D75" s="183" t="s">
        <v>155</v>
      </c>
      <c r="E75" s="184"/>
      <c r="F75" s="184"/>
      <c r="G75" s="184"/>
      <c r="H75" s="184"/>
      <c r="I75" s="184"/>
      <c r="J75" s="185">
        <f>J266</f>
        <v>0</v>
      </c>
      <c r="K75" s="126"/>
      <c r="L75" s="186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9" customFormat="1" ht="24.95" customHeight="1">
      <c r="A76" s="9"/>
      <c r="B76" s="176"/>
      <c r="C76" s="177"/>
      <c r="D76" s="178" t="s">
        <v>1148</v>
      </c>
      <c r="E76" s="179"/>
      <c r="F76" s="179"/>
      <c r="G76" s="179"/>
      <c r="H76" s="179"/>
      <c r="I76" s="179"/>
      <c r="J76" s="180">
        <f>J270</f>
        <v>0</v>
      </c>
      <c r="K76" s="177"/>
      <c r="L76" s="181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</row>
    <row r="77" spans="1:31" s="10" customFormat="1" ht="19.9" customHeight="1">
      <c r="A77" s="10"/>
      <c r="B77" s="182"/>
      <c r="C77" s="126"/>
      <c r="D77" s="183" t="s">
        <v>1548</v>
      </c>
      <c r="E77" s="184"/>
      <c r="F77" s="184"/>
      <c r="G77" s="184"/>
      <c r="H77" s="184"/>
      <c r="I77" s="184"/>
      <c r="J77" s="185">
        <f>J271</f>
        <v>0</v>
      </c>
      <c r="K77" s="126"/>
      <c r="L77" s="186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2" customFormat="1" ht="21.8" customHeight="1">
      <c r="A78" s="39"/>
      <c r="B78" s="40"/>
      <c r="C78" s="41"/>
      <c r="D78" s="41"/>
      <c r="E78" s="41"/>
      <c r="F78" s="41"/>
      <c r="G78" s="41"/>
      <c r="H78" s="41"/>
      <c r="I78" s="41"/>
      <c r="J78" s="41"/>
      <c r="K78" s="41"/>
      <c r="L78" s="146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6.95" customHeight="1">
      <c r="A79" s="39"/>
      <c r="B79" s="60"/>
      <c r="C79" s="61"/>
      <c r="D79" s="61"/>
      <c r="E79" s="61"/>
      <c r="F79" s="61"/>
      <c r="G79" s="61"/>
      <c r="H79" s="61"/>
      <c r="I79" s="61"/>
      <c r="J79" s="61"/>
      <c r="K79" s="61"/>
      <c r="L79" s="146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3" spans="1:31" s="2" customFormat="1" ht="6.95" customHeight="1">
      <c r="A83" s="39"/>
      <c r="B83" s="62"/>
      <c r="C83" s="63"/>
      <c r="D83" s="63"/>
      <c r="E83" s="63"/>
      <c r="F83" s="63"/>
      <c r="G83" s="63"/>
      <c r="H83" s="63"/>
      <c r="I83" s="63"/>
      <c r="J83" s="63"/>
      <c r="K83" s="63"/>
      <c r="L83" s="146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24.95" customHeight="1">
      <c r="A84" s="39"/>
      <c r="B84" s="40"/>
      <c r="C84" s="24" t="s">
        <v>156</v>
      </c>
      <c r="D84" s="41"/>
      <c r="E84" s="41"/>
      <c r="F84" s="41"/>
      <c r="G84" s="41"/>
      <c r="H84" s="41"/>
      <c r="I84" s="41"/>
      <c r="J84" s="41"/>
      <c r="K84" s="41"/>
      <c r="L84" s="146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6.95" customHeight="1">
      <c r="A85" s="39"/>
      <c r="B85" s="40"/>
      <c r="C85" s="41"/>
      <c r="D85" s="41"/>
      <c r="E85" s="41"/>
      <c r="F85" s="41"/>
      <c r="G85" s="41"/>
      <c r="H85" s="41"/>
      <c r="I85" s="41"/>
      <c r="J85" s="41"/>
      <c r="K85" s="41"/>
      <c r="L85" s="146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16</v>
      </c>
      <c r="D86" s="41"/>
      <c r="E86" s="41"/>
      <c r="F86" s="41"/>
      <c r="G86" s="41"/>
      <c r="H86" s="41"/>
      <c r="I86" s="41"/>
      <c r="J86" s="41"/>
      <c r="K86" s="41"/>
      <c r="L86" s="146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171" t="str">
        <f>E7</f>
        <v>Rekonstrukce komunikace II/605, úsek č.3 - aktualizace (2023)</v>
      </c>
      <c r="F87" s="33"/>
      <c r="G87" s="33"/>
      <c r="H87" s="33"/>
      <c r="I87" s="41"/>
      <c r="J87" s="41"/>
      <c r="K87" s="41"/>
      <c r="L87" s="146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2:12" s="1" customFormat="1" ht="12" customHeight="1">
      <c r="B88" s="22"/>
      <c r="C88" s="33" t="s">
        <v>141</v>
      </c>
      <c r="D88" s="23"/>
      <c r="E88" s="23"/>
      <c r="F88" s="23"/>
      <c r="G88" s="23"/>
      <c r="H88" s="23"/>
      <c r="I88" s="23"/>
      <c r="J88" s="23"/>
      <c r="K88" s="23"/>
      <c r="L88" s="21"/>
    </row>
    <row r="89" spans="2:12" s="1" customFormat="1" ht="16.5" customHeight="1">
      <c r="B89" s="22"/>
      <c r="C89" s="23"/>
      <c r="D89" s="23"/>
      <c r="E89" s="171" t="s">
        <v>142</v>
      </c>
      <c r="F89" s="23"/>
      <c r="G89" s="23"/>
      <c r="H89" s="23"/>
      <c r="I89" s="23"/>
      <c r="J89" s="23"/>
      <c r="K89" s="23"/>
      <c r="L89" s="21"/>
    </row>
    <row r="90" spans="2:12" s="1" customFormat="1" ht="12" customHeight="1">
      <c r="B90" s="22"/>
      <c r="C90" s="33" t="s">
        <v>143</v>
      </c>
      <c r="D90" s="23"/>
      <c r="E90" s="23"/>
      <c r="F90" s="23"/>
      <c r="G90" s="23"/>
      <c r="H90" s="23"/>
      <c r="I90" s="23"/>
      <c r="J90" s="23"/>
      <c r="K90" s="23"/>
      <c r="L90" s="21"/>
    </row>
    <row r="91" spans="1:31" s="2" customFormat="1" ht="23.25" customHeight="1">
      <c r="A91" s="39"/>
      <c r="B91" s="40"/>
      <c r="C91" s="41"/>
      <c r="D91" s="41"/>
      <c r="E91" s="270" t="s">
        <v>965</v>
      </c>
      <c r="F91" s="41"/>
      <c r="G91" s="41"/>
      <c r="H91" s="41"/>
      <c r="I91" s="41"/>
      <c r="J91" s="41"/>
      <c r="K91" s="41"/>
      <c r="L91" s="146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2" customHeight="1">
      <c r="A92" s="39"/>
      <c r="B92" s="40"/>
      <c r="C92" s="33" t="s">
        <v>966</v>
      </c>
      <c r="D92" s="41"/>
      <c r="E92" s="41"/>
      <c r="F92" s="41"/>
      <c r="G92" s="41"/>
      <c r="H92" s="41"/>
      <c r="I92" s="41"/>
      <c r="J92" s="41"/>
      <c r="K92" s="41"/>
      <c r="L92" s="146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6.5" customHeight="1">
      <c r="A93" s="39"/>
      <c r="B93" s="40"/>
      <c r="C93" s="41"/>
      <c r="D93" s="41"/>
      <c r="E93" s="70" t="str">
        <f>E13</f>
        <v>SO 103.37 - Propustek v km 64,392 (3,257 80 km)</v>
      </c>
      <c r="F93" s="41"/>
      <c r="G93" s="41"/>
      <c r="H93" s="41"/>
      <c r="I93" s="41"/>
      <c r="J93" s="41"/>
      <c r="K93" s="41"/>
      <c r="L93" s="146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6.95" customHeight="1">
      <c r="A94" s="39"/>
      <c r="B94" s="40"/>
      <c r="C94" s="41"/>
      <c r="D94" s="41"/>
      <c r="E94" s="41"/>
      <c r="F94" s="41"/>
      <c r="G94" s="41"/>
      <c r="H94" s="41"/>
      <c r="I94" s="41"/>
      <c r="J94" s="41"/>
      <c r="K94" s="41"/>
      <c r="L94" s="146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2" customHeight="1">
      <c r="A95" s="39"/>
      <c r="B95" s="40"/>
      <c r="C95" s="33" t="s">
        <v>23</v>
      </c>
      <c r="D95" s="41"/>
      <c r="E95" s="41"/>
      <c r="F95" s="28" t="str">
        <f>F16</f>
        <v>sil. II/605</v>
      </c>
      <c r="G95" s="41"/>
      <c r="H95" s="41"/>
      <c r="I95" s="33" t="s">
        <v>25</v>
      </c>
      <c r="J95" s="73" t="str">
        <f>IF(J16="","",J16)</f>
        <v>13. 12. 2023</v>
      </c>
      <c r="K95" s="41"/>
      <c r="L95" s="146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6.95" customHeight="1">
      <c r="A96" s="39"/>
      <c r="B96" s="40"/>
      <c r="C96" s="41"/>
      <c r="D96" s="41"/>
      <c r="E96" s="41"/>
      <c r="F96" s="41"/>
      <c r="G96" s="41"/>
      <c r="H96" s="41"/>
      <c r="I96" s="41"/>
      <c r="J96" s="41"/>
      <c r="K96" s="41"/>
      <c r="L96" s="146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5.15" customHeight="1">
      <c r="A97" s="39"/>
      <c r="B97" s="40"/>
      <c r="C97" s="33" t="s">
        <v>29</v>
      </c>
      <c r="D97" s="41"/>
      <c r="E97" s="41"/>
      <c r="F97" s="28" t="str">
        <f>E19</f>
        <v>Správa a údržba silnic Plzeňského kraje, p.o.</v>
      </c>
      <c r="G97" s="41"/>
      <c r="H97" s="41"/>
      <c r="I97" s="33" t="s">
        <v>35</v>
      </c>
      <c r="J97" s="37" t="str">
        <f>E25</f>
        <v>Sweco a.s.</v>
      </c>
      <c r="K97" s="41"/>
      <c r="L97" s="146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31" s="2" customFormat="1" ht="15.15" customHeight="1">
      <c r="A98" s="39"/>
      <c r="B98" s="40"/>
      <c r="C98" s="33" t="s">
        <v>33</v>
      </c>
      <c r="D98" s="41"/>
      <c r="E98" s="41"/>
      <c r="F98" s="28" t="str">
        <f>IF(E22="","",E22)</f>
        <v>Vyplň údaj</v>
      </c>
      <c r="G98" s="41"/>
      <c r="H98" s="41"/>
      <c r="I98" s="33" t="s">
        <v>38</v>
      </c>
      <c r="J98" s="37" t="str">
        <f>E28</f>
        <v xml:space="preserve"> </v>
      </c>
      <c r="K98" s="41"/>
      <c r="L98" s="146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</row>
    <row r="99" spans="1:31" s="2" customFormat="1" ht="10.3" customHeight="1">
      <c r="A99" s="39"/>
      <c r="B99" s="40"/>
      <c r="C99" s="41"/>
      <c r="D99" s="41"/>
      <c r="E99" s="41"/>
      <c r="F99" s="41"/>
      <c r="G99" s="41"/>
      <c r="H99" s="41"/>
      <c r="I99" s="41"/>
      <c r="J99" s="41"/>
      <c r="K99" s="41"/>
      <c r="L99" s="146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</row>
    <row r="100" spans="1:31" s="11" customFormat="1" ht="29.25" customHeight="1">
      <c r="A100" s="187"/>
      <c r="B100" s="188"/>
      <c r="C100" s="189" t="s">
        <v>157</v>
      </c>
      <c r="D100" s="190" t="s">
        <v>61</v>
      </c>
      <c r="E100" s="190" t="s">
        <v>57</v>
      </c>
      <c r="F100" s="190" t="s">
        <v>58</v>
      </c>
      <c r="G100" s="190" t="s">
        <v>158</v>
      </c>
      <c r="H100" s="190" t="s">
        <v>159</v>
      </c>
      <c r="I100" s="190" t="s">
        <v>160</v>
      </c>
      <c r="J100" s="190" t="s">
        <v>147</v>
      </c>
      <c r="K100" s="191" t="s">
        <v>161</v>
      </c>
      <c r="L100" s="192"/>
      <c r="M100" s="93" t="s">
        <v>20</v>
      </c>
      <c r="N100" s="94" t="s">
        <v>46</v>
      </c>
      <c r="O100" s="94" t="s">
        <v>162</v>
      </c>
      <c r="P100" s="94" t="s">
        <v>163</v>
      </c>
      <c r="Q100" s="94" t="s">
        <v>164</v>
      </c>
      <c r="R100" s="94" t="s">
        <v>165</v>
      </c>
      <c r="S100" s="94" t="s">
        <v>166</v>
      </c>
      <c r="T100" s="95" t="s">
        <v>167</v>
      </c>
      <c r="U100" s="187"/>
      <c r="V100" s="187"/>
      <c r="W100" s="187"/>
      <c r="X100" s="187"/>
      <c r="Y100" s="187"/>
      <c r="Z100" s="187"/>
      <c r="AA100" s="187"/>
      <c r="AB100" s="187"/>
      <c r="AC100" s="187"/>
      <c r="AD100" s="187"/>
      <c r="AE100" s="187"/>
    </row>
    <row r="101" spans="1:63" s="2" customFormat="1" ht="22.8" customHeight="1">
      <c r="A101" s="39"/>
      <c r="B101" s="40"/>
      <c r="C101" s="100" t="s">
        <v>168</v>
      </c>
      <c r="D101" s="41"/>
      <c r="E101" s="41"/>
      <c r="F101" s="41"/>
      <c r="G101" s="41"/>
      <c r="H101" s="41"/>
      <c r="I101" s="41"/>
      <c r="J101" s="193">
        <f>BK101</f>
        <v>0</v>
      </c>
      <c r="K101" s="41"/>
      <c r="L101" s="45"/>
      <c r="M101" s="96"/>
      <c r="N101" s="194"/>
      <c r="O101" s="97"/>
      <c r="P101" s="195">
        <f>P102+P270</f>
        <v>0</v>
      </c>
      <c r="Q101" s="97"/>
      <c r="R101" s="195">
        <f>R102+R270</f>
        <v>107.2706206879</v>
      </c>
      <c r="S101" s="97"/>
      <c r="T101" s="196">
        <f>T102+T270</f>
        <v>44.068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T101" s="18" t="s">
        <v>75</v>
      </c>
      <c r="AU101" s="18" t="s">
        <v>148</v>
      </c>
      <c r="BK101" s="197">
        <f>BK102+BK270</f>
        <v>0</v>
      </c>
    </row>
    <row r="102" spans="1:63" s="12" customFormat="1" ht="25.9" customHeight="1">
      <c r="A102" s="12"/>
      <c r="B102" s="198"/>
      <c r="C102" s="199"/>
      <c r="D102" s="200" t="s">
        <v>75</v>
      </c>
      <c r="E102" s="201" t="s">
        <v>169</v>
      </c>
      <c r="F102" s="201" t="s">
        <v>170</v>
      </c>
      <c r="G102" s="199"/>
      <c r="H102" s="199"/>
      <c r="I102" s="202"/>
      <c r="J102" s="203">
        <f>BK102</f>
        <v>0</v>
      </c>
      <c r="K102" s="199"/>
      <c r="L102" s="204"/>
      <c r="M102" s="205"/>
      <c r="N102" s="206"/>
      <c r="O102" s="206"/>
      <c r="P102" s="207">
        <f>P103+P151+P165+P204+P219+P251+P266</f>
        <v>0</v>
      </c>
      <c r="Q102" s="206"/>
      <c r="R102" s="207">
        <f>R103+R151+R165+R204+R219+R251+R266</f>
        <v>107.24928036290001</v>
      </c>
      <c r="S102" s="206"/>
      <c r="T102" s="208">
        <f>T103+T151+T165+T204+T219+T251+T266</f>
        <v>44.068</v>
      </c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R102" s="209" t="s">
        <v>22</v>
      </c>
      <c r="AT102" s="210" t="s">
        <v>75</v>
      </c>
      <c r="AU102" s="210" t="s">
        <v>76</v>
      </c>
      <c r="AY102" s="209" t="s">
        <v>171</v>
      </c>
      <c r="BK102" s="211">
        <f>BK103+BK151+BK165+BK204+BK219+BK251+BK266</f>
        <v>0</v>
      </c>
    </row>
    <row r="103" spans="1:63" s="12" customFormat="1" ht="22.8" customHeight="1">
      <c r="A103" s="12"/>
      <c r="B103" s="198"/>
      <c r="C103" s="199"/>
      <c r="D103" s="200" t="s">
        <v>75</v>
      </c>
      <c r="E103" s="212" t="s">
        <v>22</v>
      </c>
      <c r="F103" s="212" t="s">
        <v>172</v>
      </c>
      <c r="G103" s="199"/>
      <c r="H103" s="199"/>
      <c r="I103" s="202"/>
      <c r="J103" s="213">
        <f>BK103</f>
        <v>0</v>
      </c>
      <c r="K103" s="199"/>
      <c r="L103" s="204"/>
      <c r="M103" s="205"/>
      <c r="N103" s="206"/>
      <c r="O103" s="206"/>
      <c r="P103" s="207">
        <f>SUM(P104:P150)</f>
        <v>0</v>
      </c>
      <c r="Q103" s="206"/>
      <c r="R103" s="207">
        <f>SUM(R104:R150)</f>
        <v>32.5101585</v>
      </c>
      <c r="S103" s="206"/>
      <c r="T103" s="208">
        <f>SUM(T104:T150)</f>
        <v>9.108</v>
      </c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R103" s="209" t="s">
        <v>22</v>
      </c>
      <c r="AT103" s="210" t="s">
        <v>75</v>
      </c>
      <c r="AU103" s="210" t="s">
        <v>22</v>
      </c>
      <c r="AY103" s="209" t="s">
        <v>171</v>
      </c>
      <c r="BK103" s="211">
        <f>SUM(BK104:BK150)</f>
        <v>0</v>
      </c>
    </row>
    <row r="104" spans="1:65" s="2" customFormat="1" ht="24.15" customHeight="1">
      <c r="A104" s="39"/>
      <c r="B104" s="40"/>
      <c r="C104" s="214" t="s">
        <v>22</v>
      </c>
      <c r="D104" s="214" t="s">
        <v>173</v>
      </c>
      <c r="E104" s="215" t="s">
        <v>970</v>
      </c>
      <c r="F104" s="216" t="s">
        <v>971</v>
      </c>
      <c r="G104" s="217" t="s">
        <v>176</v>
      </c>
      <c r="H104" s="218">
        <v>20.7</v>
      </c>
      <c r="I104" s="219"/>
      <c r="J104" s="220">
        <f>ROUND(I104*H104,2)</f>
        <v>0</v>
      </c>
      <c r="K104" s="216" t="s">
        <v>177</v>
      </c>
      <c r="L104" s="45"/>
      <c r="M104" s="221" t="s">
        <v>20</v>
      </c>
      <c r="N104" s="222" t="s">
        <v>47</v>
      </c>
      <c r="O104" s="85"/>
      <c r="P104" s="223">
        <f>O104*H104</f>
        <v>0</v>
      </c>
      <c r="Q104" s="223">
        <v>0</v>
      </c>
      <c r="R104" s="223">
        <f>Q104*H104</f>
        <v>0</v>
      </c>
      <c r="S104" s="223">
        <v>0.44</v>
      </c>
      <c r="T104" s="224">
        <f>S104*H104</f>
        <v>9.108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25" t="s">
        <v>178</v>
      </c>
      <c r="AT104" s="225" t="s">
        <v>173</v>
      </c>
      <c r="AU104" s="225" t="s">
        <v>84</v>
      </c>
      <c r="AY104" s="18" t="s">
        <v>171</v>
      </c>
      <c r="BE104" s="226">
        <f>IF(N104="základní",J104,0)</f>
        <v>0</v>
      </c>
      <c r="BF104" s="226">
        <f>IF(N104="snížená",J104,0)</f>
        <v>0</v>
      </c>
      <c r="BG104" s="226">
        <f>IF(N104="zákl. přenesená",J104,0)</f>
        <v>0</v>
      </c>
      <c r="BH104" s="226">
        <f>IF(N104="sníž. přenesená",J104,0)</f>
        <v>0</v>
      </c>
      <c r="BI104" s="226">
        <f>IF(N104="nulová",J104,0)</f>
        <v>0</v>
      </c>
      <c r="BJ104" s="18" t="s">
        <v>22</v>
      </c>
      <c r="BK104" s="226">
        <f>ROUND(I104*H104,2)</f>
        <v>0</v>
      </c>
      <c r="BL104" s="18" t="s">
        <v>178</v>
      </c>
      <c r="BM104" s="225" t="s">
        <v>1629</v>
      </c>
    </row>
    <row r="105" spans="1:47" s="2" customFormat="1" ht="12">
      <c r="A105" s="39"/>
      <c r="B105" s="40"/>
      <c r="C105" s="41"/>
      <c r="D105" s="227" t="s">
        <v>180</v>
      </c>
      <c r="E105" s="41"/>
      <c r="F105" s="228" t="s">
        <v>973</v>
      </c>
      <c r="G105" s="41"/>
      <c r="H105" s="41"/>
      <c r="I105" s="229"/>
      <c r="J105" s="41"/>
      <c r="K105" s="41"/>
      <c r="L105" s="45"/>
      <c r="M105" s="230"/>
      <c r="N105" s="231"/>
      <c r="O105" s="85"/>
      <c r="P105" s="85"/>
      <c r="Q105" s="85"/>
      <c r="R105" s="85"/>
      <c r="S105" s="85"/>
      <c r="T105" s="86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T105" s="18" t="s">
        <v>180</v>
      </c>
      <c r="AU105" s="18" t="s">
        <v>84</v>
      </c>
    </row>
    <row r="106" spans="1:47" s="2" customFormat="1" ht="12">
      <c r="A106" s="39"/>
      <c r="B106" s="40"/>
      <c r="C106" s="41"/>
      <c r="D106" s="232" t="s">
        <v>182</v>
      </c>
      <c r="E106" s="41"/>
      <c r="F106" s="233" t="s">
        <v>974</v>
      </c>
      <c r="G106" s="41"/>
      <c r="H106" s="41"/>
      <c r="I106" s="229"/>
      <c r="J106" s="41"/>
      <c r="K106" s="41"/>
      <c r="L106" s="45"/>
      <c r="M106" s="230"/>
      <c r="N106" s="231"/>
      <c r="O106" s="85"/>
      <c r="P106" s="85"/>
      <c r="Q106" s="85"/>
      <c r="R106" s="85"/>
      <c r="S106" s="85"/>
      <c r="T106" s="86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T106" s="18" t="s">
        <v>182</v>
      </c>
      <c r="AU106" s="18" t="s">
        <v>84</v>
      </c>
    </row>
    <row r="107" spans="1:51" s="13" customFormat="1" ht="12">
      <c r="A107" s="13"/>
      <c r="B107" s="234"/>
      <c r="C107" s="235"/>
      <c r="D107" s="227" t="s">
        <v>184</v>
      </c>
      <c r="E107" s="236" t="s">
        <v>20</v>
      </c>
      <c r="F107" s="237" t="s">
        <v>975</v>
      </c>
      <c r="G107" s="235"/>
      <c r="H107" s="236" t="s">
        <v>20</v>
      </c>
      <c r="I107" s="238"/>
      <c r="J107" s="235"/>
      <c r="K107" s="235"/>
      <c r="L107" s="239"/>
      <c r="M107" s="240"/>
      <c r="N107" s="241"/>
      <c r="O107" s="241"/>
      <c r="P107" s="241"/>
      <c r="Q107" s="241"/>
      <c r="R107" s="241"/>
      <c r="S107" s="241"/>
      <c r="T107" s="242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43" t="s">
        <v>184</v>
      </c>
      <c r="AU107" s="243" t="s">
        <v>84</v>
      </c>
      <c r="AV107" s="13" t="s">
        <v>22</v>
      </c>
      <c r="AW107" s="13" t="s">
        <v>37</v>
      </c>
      <c r="AX107" s="13" t="s">
        <v>76</v>
      </c>
      <c r="AY107" s="243" t="s">
        <v>171</v>
      </c>
    </row>
    <row r="108" spans="1:51" s="13" customFormat="1" ht="12">
      <c r="A108" s="13"/>
      <c r="B108" s="234"/>
      <c r="C108" s="235"/>
      <c r="D108" s="227" t="s">
        <v>184</v>
      </c>
      <c r="E108" s="236" t="s">
        <v>20</v>
      </c>
      <c r="F108" s="237" t="s">
        <v>976</v>
      </c>
      <c r="G108" s="235"/>
      <c r="H108" s="236" t="s">
        <v>20</v>
      </c>
      <c r="I108" s="238"/>
      <c r="J108" s="235"/>
      <c r="K108" s="235"/>
      <c r="L108" s="239"/>
      <c r="M108" s="240"/>
      <c r="N108" s="241"/>
      <c r="O108" s="241"/>
      <c r="P108" s="241"/>
      <c r="Q108" s="241"/>
      <c r="R108" s="241"/>
      <c r="S108" s="241"/>
      <c r="T108" s="242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43" t="s">
        <v>184</v>
      </c>
      <c r="AU108" s="243" t="s">
        <v>84</v>
      </c>
      <c r="AV108" s="13" t="s">
        <v>22</v>
      </c>
      <c r="AW108" s="13" t="s">
        <v>37</v>
      </c>
      <c r="AX108" s="13" t="s">
        <v>76</v>
      </c>
      <c r="AY108" s="243" t="s">
        <v>171</v>
      </c>
    </row>
    <row r="109" spans="1:51" s="14" customFormat="1" ht="12">
      <c r="A109" s="14"/>
      <c r="B109" s="244"/>
      <c r="C109" s="245"/>
      <c r="D109" s="227" t="s">
        <v>184</v>
      </c>
      <c r="E109" s="246" t="s">
        <v>20</v>
      </c>
      <c r="F109" s="247" t="s">
        <v>1630</v>
      </c>
      <c r="G109" s="245"/>
      <c r="H109" s="248">
        <v>20.7</v>
      </c>
      <c r="I109" s="249"/>
      <c r="J109" s="245"/>
      <c r="K109" s="245"/>
      <c r="L109" s="250"/>
      <c r="M109" s="251"/>
      <c r="N109" s="252"/>
      <c r="O109" s="252"/>
      <c r="P109" s="252"/>
      <c r="Q109" s="252"/>
      <c r="R109" s="252"/>
      <c r="S109" s="252"/>
      <c r="T109" s="253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54" t="s">
        <v>184</v>
      </c>
      <c r="AU109" s="254" t="s">
        <v>84</v>
      </c>
      <c r="AV109" s="14" t="s">
        <v>84</v>
      </c>
      <c r="AW109" s="14" t="s">
        <v>37</v>
      </c>
      <c r="AX109" s="14" t="s">
        <v>76</v>
      </c>
      <c r="AY109" s="254" t="s">
        <v>171</v>
      </c>
    </row>
    <row r="110" spans="1:65" s="2" customFormat="1" ht="24.15" customHeight="1">
      <c r="A110" s="39"/>
      <c r="B110" s="40"/>
      <c r="C110" s="214" t="s">
        <v>84</v>
      </c>
      <c r="D110" s="214" t="s">
        <v>173</v>
      </c>
      <c r="E110" s="215" t="s">
        <v>978</v>
      </c>
      <c r="F110" s="216" t="s">
        <v>979</v>
      </c>
      <c r="G110" s="217" t="s">
        <v>980</v>
      </c>
      <c r="H110" s="218">
        <v>250</v>
      </c>
      <c r="I110" s="219"/>
      <c r="J110" s="220">
        <f>ROUND(I110*H110,2)</f>
        <v>0</v>
      </c>
      <c r="K110" s="216" t="s">
        <v>177</v>
      </c>
      <c r="L110" s="45"/>
      <c r="M110" s="221" t="s">
        <v>20</v>
      </c>
      <c r="N110" s="222" t="s">
        <v>47</v>
      </c>
      <c r="O110" s="85"/>
      <c r="P110" s="223">
        <f>O110*H110</f>
        <v>0</v>
      </c>
      <c r="Q110" s="223">
        <v>3.2634E-05</v>
      </c>
      <c r="R110" s="223">
        <f>Q110*H110</f>
        <v>0.008158499999999999</v>
      </c>
      <c r="S110" s="223">
        <v>0</v>
      </c>
      <c r="T110" s="224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25" t="s">
        <v>178</v>
      </c>
      <c r="AT110" s="225" t="s">
        <v>173</v>
      </c>
      <c r="AU110" s="225" t="s">
        <v>84</v>
      </c>
      <c r="AY110" s="18" t="s">
        <v>171</v>
      </c>
      <c r="BE110" s="226">
        <f>IF(N110="základní",J110,0)</f>
        <v>0</v>
      </c>
      <c r="BF110" s="226">
        <f>IF(N110="snížená",J110,0)</f>
        <v>0</v>
      </c>
      <c r="BG110" s="226">
        <f>IF(N110="zákl. přenesená",J110,0)</f>
        <v>0</v>
      </c>
      <c r="BH110" s="226">
        <f>IF(N110="sníž. přenesená",J110,0)</f>
        <v>0</v>
      </c>
      <c r="BI110" s="226">
        <f>IF(N110="nulová",J110,0)</f>
        <v>0</v>
      </c>
      <c r="BJ110" s="18" t="s">
        <v>22</v>
      </c>
      <c r="BK110" s="226">
        <f>ROUND(I110*H110,2)</f>
        <v>0</v>
      </c>
      <c r="BL110" s="18" t="s">
        <v>178</v>
      </c>
      <c r="BM110" s="225" t="s">
        <v>1631</v>
      </c>
    </row>
    <row r="111" spans="1:47" s="2" customFormat="1" ht="12">
      <c r="A111" s="39"/>
      <c r="B111" s="40"/>
      <c r="C111" s="41"/>
      <c r="D111" s="227" t="s">
        <v>180</v>
      </c>
      <c r="E111" s="41"/>
      <c r="F111" s="228" t="s">
        <v>982</v>
      </c>
      <c r="G111" s="41"/>
      <c r="H111" s="41"/>
      <c r="I111" s="229"/>
      <c r="J111" s="41"/>
      <c r="K111" s="41"/>
      <c r="L111" s="45"/>
      <c r="M111" s="230"/>
      <c r="N111" s="231"/>
      <c r="O111" s="85"/>
      <c r="P111" s="85"/>
      <c r="Q111" s="85"/>
      <c r="R111" s="85"/>
      <c r="S111" s="85"/>
      <c r="T111" s="86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T111" s="18" t="s">
        <v>180</v>
      </c>
      <c r="AU111" s="18" t="s">
        <v>84</v>
      </c>
    </row>
    <row r="112" spans="1:47" s="2" customFormat="1" ht="12">
      <c r="A112" s="39"/>
      <c r="B112" s="40"/>
      <c r="C112" s="41"/>
      <c r="D112" s="232" t="s">
        <v>182</v>
      </c>
      <c r="E112" s="41"/>
      <c r="F112" s="233" t="s">
        <v>983</v>
      </c>
      <c r="G112" s="41"/>
      <c r="H112" s="41"/>
      <c r="I112" s="229"/>
      <c r="J112" s="41"/>
      <c r="K112" s="41"/>
      <c r="L112" s="45"/>
      <c r="M112" s="230"/>
      <c r="N112" s="231"/>
      <c r="O112" s="85"/>
      <c r="P112" s="85"/>
      <c r="Q112" s="85"/>
      <c r="R112" s="85"/>
      <c r="S112" s="85"/>
      <c r="T112" s="86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T112" s="18" t="s">
        <v>182</v>
      </c>
      <c r="AU112" s="18" t="s">
        <v>84</v>
      </c>
    </row>
    <row r="113" spans="1:51" s="13" customFormat="1" ht="12">
      <c r="A113" s="13"/>
      <c r="B113" s="234"/>
      <c r="C113" s="235"/>
      <c r="D113" s="227" t="s">
        <v>184</v>
      </c>
      <c r="E113" s="236" t="s">
        <v>20</v>
      </c>
      <c r="F113" s="237" t="s">
        <v>984</v>
      </c>
      <c r="G113" s="235"/>
      <c r="H113" s="236" t="s">
        <v>20</v>
      </c>
      <c r="I113" s="238"/>
      <c r="J113" s="235"/>
      <c r="K113" s="235"/>
      <c r="L113" s="239"/>
      <c r="M113" s="240"/>
      <c r="N113" s="241"/>
      <c r="O113" s="241"/>
      <c r="P113" s="241"/>
      <c r="Q113" s="241"/>
      <c r="R113" s="241"/>
      <c r="S113" s="241"/>
      <c r="T113" s="242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43" t="s">
        <v>184</v>
      </c>
      <c r="AU113" s="243" t="s">
        <v>84</v>
      </c>
      <c r="AV113" s="13" t="s">
        <v>22</v>
      </c>
      <c r="AW113" s="13" t="s">
        <v>37</v>
      </c>
      <c r="AX113" s="13" t="s">
        <v>76</v>
      </c>
      <c r="AY113" s="243" t="s">
        <v>171</v>
      </c>
    </row>
    <row r="114" spans="1:51" s="14" customFormat="1" ht="12">
      <c r="A114" s="14"/>
      <c r="B114" s="244"/>
      <c r="C114" s="245"/>
      <c r="D114" s="227" t="s">
        <v>184</v>
      </c>
      <c r="E114" s="246" t="s">
        <v>20</v>
      </c>
      <c r="F114" s="247" t="s">
        <v>985</v>
      </c>
      <c r="G114" s="245"/>
      <c r="H114" s="248">
        <v>250</v>
      </c>
      <c r="I114" s="249"/>
      <c r="J114" s="245"/>
      <c r="K114" s="245"/>
      <c r="L114" s="250"/>
      <c r="M114" s="251"/>
      <c r="N114" s="252"/>
      <c r="O114" s="252"/>
      <c r="P114" s="252"/>
      <c r="Q114" s="252"/>
      <c r="R114" s="252"/>
      <c r="S114" s="252"/>
      <c r="T114" s="253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54" t="s">
        <v>184</v>
      </c>
      <c r="AU114" s="254" t="s">
        <v>84</v>
      </c>
      <c r="AV114" s="14" t="s">
        <v>84</v>
      </c>
      <c r="AW114" s="14" t="s">
        <v>37</v>
      </c>
      <c r="AX114" s="14" t="s">
        <v>76</v>
      </c>
      <c r="AY114" s="254" t="s">
        <v>171</v>
      </c>
    </row>
    <row r="115" spans="1:65" s="2" customFormat="1" ht="33" customHeight="1">
      <c r="A115" s="39"/>
      <c r="B115" s="40"/>
      <c r="C115" s="214" t="s">
        <v>107</v>
      </c>
      <c r="D115" s="214" t="s">
        <v>173</v>
      </c>
      <c r="E115" s="215" t="s">
        <v>986</v>
      </c>
      <c r="F115" s="216" t="s">
        <v>987</v>
      </c>
      <c r="G115" s="217" t="s">
        <v>230</v>
      </c>
      <c r="H115" s="218">
        <v>81.404</v>
      </c>
      <c r="I115" s="219"/>
      <c r="J115" s="220">
        <f>ROUND(I115*H115,2)</f>
        <v>0</v>
      </c>
      <c r="K115" s="216" t="s">
        <v>177</v>
      </c>
      <c r="L115" s="45"/>
      <c r="M115" s="221" t="s">
        <v>20</v>
      </c>
      <c r="N115" s="222" t="s">
        <v>47</v>
      </c>
      <c r="O115" s="85"/>
      <c r="P115" s="223">
        <f>O115*H115</f>
        <v>0</v>
      </c>
      <c r="Q115" s="223">
        <v>0</v>
      </c>
      <c r="R115" s="223">
        <f>Q115*H115</f>
        <v>0</v>
      </c>
      <c r="S115" s="223">
        <v>0</v>
      </c>
      <c r="T115" s="224">
        <f>S115*H115</f>
        <v>0</v>
      </c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R115" s="225" t="s">
        <v>178</v>
      </c>
      <c r="AT115" s="225" t="s">
        <v>173</v>
      </c>
      <c r="AU115" s="225" t="s">
        <v>84</v>
      </c>
      <c r="AY115" s="18" t="s">
        <v>171</v>
      </c>
      <c r="BE115" s="226">
        <f>IF(N115="základní",J115,0)</f>
        <v>0</v>
      </c>
      <c r="BF115" s="226">
        <f>IF(N115="snížená",J115,0)</f>
        <v>0</v>
      </c>
      <c r="BG115" s="226">
        <f>IF(N115="zákl. přenesená",J115,0)</f>
        <v>0</v>
      </c>
      <c r="BH115" s="226">
        <f>IF(N115="sníž. přenesená",J115,0)</f>
        <v>0</v>
      </c>
      <c r="BI115" s="226">
        <f>IF(N115="nulová",J115,0)</f>
        <v>0</v>
      </c>
      <c r="BJ115" s="18" t="s">
        <v>22</v>
      </c>
      <c r="BK115" s="226">
        <f>ROUND(I115*H115,2)</f>
        <v>0</v>
      </c>
      <c r="BL115" s="18" t="s">
        <v>178</v>
      </c>
      <c r="BM115" s="225" t="s">
        <v>988</v>
      </c>
    </row>
    <row r="116" spans="1:47" s="2" customFormat="1" ht="12">
      <c r="A116" s="39"/>
      <c r="B116" s="40"/>
      <c r="C116" s="41"/>
      <c r="D116" s="227" t="s">
        <v>180</v>
      </c>
      <c r="E116" s="41"/>
      <c r="F116" s="228" t="s">
        <v>989</v>
      </c>
      <c r="G116" s="41"/>
      <c r="H116" s="41"/>
      <c r="I116" s="229"/>
      <c r="J116" s="41"/>
      <c r="K116" s="41"/>
      <c r="L116" s="45"/>
      <c r="M116" s="230"/>
      <c r="N116" s="231"/>
      <c r="O116" s="85"/>
      <c r="P116" s="85"/>
      <c r="Q116" s="85"/>
      <c r="R116" s="85"/>
      <c r="S116" s="85"/>
      <c r="T116" s="86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T116" s="18" t="s">
        <v>180</v>
      </c>
      <c r="AU116" s="18" t="s">
        <v>84</v>
      </c>
    </row>
    <row r="117" spans="1:47" s="2" customFormat="1" ht="12">
      <c r="A117" s="39"/>
      <c r="B117" s="40"/>
      <c r="C117" s="41"/>
      <c r="D117" s="232" t="s">
        <v>182</v>
      </c>
      <c r="E117" s="41"/>
      <c r="F117" s="233" t="s">
        <v>990</v>
      </c>
      <c r="G117" s="41"/>
      <c r="H117" s="41"/>
      <c r="I117" s="229"/>
      <c r="J117" s="41"/>
      <c r="K117" s="41"/>
      <c r="L117" s="45"/>
      <c r="M117" s="230"/>
      <c r="N117" s="231"/>
      <c r="O117" s="85"/>
      <c r="P117" s="85"/>
      <c r="Q117" s="85"/>
      <c r="R117" s="85"/>
      <c r="S117" s="85"/>
      <c r="T117" s="86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182</v>
      </c>
      <c r="AU117" s="18" t="s">
        <v>84</v>
      </c>
    </row>
    <row r="118" spans="1:47" s="2" customFormat="1" ht="12">
      <c r="A118" s="39"/>
      <c r="B118" s="40"/>
      <c r="C118" s="41"/>
      <c r="D118" s="227" t="s">
        <v>224</v>
      </c>
      <c r="E118" s="41"/>
      <c r="F118" s="255" t="s">
        <v>991</v>
      </c>
      <c r="G118" s="41"/>
      <c r="H118" s="41"/>
      <c r="I118" s="229"/>
      <c r="J118" s="41"/>
      <c r="K118" s="41"/>
      <c r="L118" s="45"/>
      <c r="M118" s="230"/>
      <c r="N118" s="231"/>
      <c r="O118" s="85"/>
      <c r="P118" s="85"/>
      <c r="Q118" s="85"/>
      <c r="R118" s="85"/>
      <c r="S118" s="85"/>
      <c r="T118" s="86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T118" s="18" t="s">
        <v>224</v>
      </c>
      <c r="AU118" s="18" t="s">
        <v>84</v>
      </c>
    </row>
    <row r="119" spans="1:51" s="13" customFormat="1" ht="12">
      <c r="A119" s="13"/>
      <c r="B119" s="234"/>
      <c r="C119" s="235"/>
      <c r="D119" s="227" t="s">
        <v>184</v>
      </c>
      <c r="E119" s="236" t="s">
        <v>20</v>
      </c>
      <c r="F119" s="237" t="s">
        <v>992</v>
      </c>
      <c r="G119" s="235"/>
      <c r="H119" s="236" t="s">
        <v>20</v>
      </c>
      <c r="I119" s="238"/>
      <c r="J119" s="235"/>
      <c r="K119" s="235"/>
      <c r="L119" s="239"/>
      <c r="M119" s="240"/>
      <c r="N119" s="241"/>
      <c r="O119" s="241"/>
      <c r="P119" s="241"/>
      <c r="Q119" s="241"/>
      <c r="R119" s="241"/>
      <c r="S119" s="241"/>
      <c r="T119" s="242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43" t="s">
        <v>184</v>
      </c>
      <c r="AU119" s="243" t="s">
        <v>84</v>
      </c>
      <c r="AV119" s="13" t="s">
        <v>22</v>
      </c>
      <c r="AW119" s="13" t="s">
        <v>37</v>
      </c>
      <c r="AX119" s="13" t="s">
        <v>76</v>
      </c>
      <c r="AY119" s="243" t="s">
        <v>171</v>
      </c>
    </row>
    <row r="120" spans="1:51" s="13" customFormat="1" ht="12">
      <c r="A120" s="13"/>
      <c r="B120" s="234"/>
      <c r="C120" s="235"/>
      <c r="D120" s="227" t="s">
        <v>184</v>
      </c>
      <c r="E120" s="236" t="s">
        <v>20</v>
      </c>
      <c r="F120" s="237" t="s">
        <v>993</v>
      </c>
      <c r="G120" s="235"/>
      <c r="H120" s="236" t="s">
        <v>20</v>
      </c>
      <c r="I120" s="238"/>
      <c r="J120" s="235"/>
      <c r="K120" s="235"/>
      <c r="L120" s="239"/>
      <c r="M120" s="240"/>
      <c r="N120" s="241"/>
      <c r="O120" s="241"/>
      <c r="P120" s="241"/>
      <c r="Q120" s="241"/>
      <c r="R120" s="241"/>
      <c r="S120" s="241"/>
      <c r="T120" s="242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43" t="s">
        <v>184</v>
      </c>
      <c r="AU120" s="243" t="s">
        <v>84</v>
      </c>
      <c r="AV120" s="13" t="s">
        <v>22</v>
      </c>
      <c r="AW120" s="13" t="s">
        <v>37</v>
      </c>
      <c r="AX120" s="13" t="s">
        <v>76</v>
      </c>
      <c r="AY120" s="243" t="s">
        <v>171</v>
      </c>
    </row>
    <row r="121" spans="1:51" s="14" customFormat="1" ht="12">
      <c r="A121" s="14"/>
      <c r="B121" s="244"/>
      <c r="C121" s="245"/>
      <c r="D121" s="227" t="s">
        <v>184</v>
      </c>
      <c r="E121" s="246" t="s">
        <v>20</v>
      </c>
      <c r="F121" s="247" t="s">
        <v>1632</v>
      </c>
      <c r="G121" s="245"/>
      <c r="H121" s="248">
        <v>81.404</v>
      </c>
      <c r="I121" s="249"/>
      <c r="J121" s="245"/>
      <c r="K121" s="245"/>
      <c r="L121" s="250"/>
      <c r="M121" s="251"/>
      <c r="N121" s="252"/>
      <c r="O121" s="252"/>
      <c r="P121" s="252"/>
      <c r="Q121" s="252"/>
      <c r="R121" s="252"/>
      <c r="S121" s="252"/>
      <c r="T121" s="253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54" t="s">
        <v>184</v>
      </c>
      <c r="AU121" s="254" t="s">
        <v>84</v>
      </c>
      <c r="AV121" s="14" t="s">
        <v>84</v>
      </c>
      <c r="AW121" s="14" t="s">
        <v>37</v>
      </c>
      <c r="AX121" s="14" t="s">
        <v>76</v>
      </c>
      <c r="AY121" s="254" t="s">
        <v>171</v>
      </c>
    </row>
    <row r="122" spans="1:65" s="2" customFormat="1" ht="44.25" customHeight="1">
      <c r="A122" s="39"/>
      <c r="B122" s="40"/>
      <c r="C122" s="214" t="s">
        <v>178</v>
      </c>
      <c r="D122" s="214" t="s">
        <v>173</v>
      </c>
      <c r="E122" s="215" t="s">
        <v>236</v>
      </c>
      <c r="F122" s="216" t="s">
        <v>237</v>
      </c>
      <c r="G122" s="217" t="s">
        <v>230</v>
      </c>
      <c r="H122" s="218">
        <v>81.404</v>
      </c>
      <c r="I122" s="219"/>
      <c r="J122" s="220">
        <f>ROUND(I122*H122,2)</f>
        <v>0</v>
      </c>
      <c r="K122" s="216" t="s">
        <v>20</v>
      </c>
      <c r="L122" s="45"/>
      <c r="M122" s="221" t="s">
        <v>20</v>
      </c>
      <c r="N122" s="222" t="s">
        <v>47</v>
      </c>
      <c r="O122" s="85"/>
      <c r="P122" s="223">
        <f>O122*H122</f>
        <v>0</v>
      </c>
      <c r="Q122" s="223">
        <v>0</v>
      </c>
      <c r="R122" s="223">
        <f>Q122*H122</f>
        <v>0</v>
      </c>
      <c r="S122" s="223">
        <v>0</v>
      </c>
      <c r="T122" s="224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25" t="s">
        <v>178</v>
      </c>
      <c r="AT122" s="225" t="s">
        <v>173</v>
      </c>
      <c r="AU122" s="225" t="s">
        <v>84</v>
      </c>
      <c r="AY122" s="18" t="s">
        <v>171</v>
      </c>
      <c r="BE122" s="226">
        <f>IF(N122="základní",J122,0)</f>
        <v>0</v>
      </c>
      <c r="BF122" s="226">
        <f>IF(N122="snížená",J122,0)</f>
        <v>0</v>
      </c>
      <c r="BG122" s="226">
        <f>IF(N122="zákl. přenesená",J122,0)</f>
        <v>0</v>
      </c>
      <c r="BH122" s="226">
        <f>IF(N122="sníž. přenesená",J122,0)</f>
        <v>0</v>
      </c>
      <c r="BI122" s="226">
        <f>IF(N122="nulová",J122,0)</f>
        <v>0</v>
      </c>
      <c r="BJ122" s="18" t="s">
        <v>22</v>
      </c>
      <c r="BK122" s="226">
        <f>ROUND(I122*H122,2)</f>
        <v>0</v>
      </c>
      <c r="BL122" s="18" t="s">
        <v>178</v>
      </c>
      <c r="BM122" s="225" t="s">
        <v>995</v>
      </c>
    </row>
    <row r="123" spans="1:47" s="2" customFormat="1" ht="12">
      <c r="A123" s="39"/>
      <c r="B123" s="40"/>
      <c r="C123" s="41"/>
      <c r="D123" s="227" t="s">
        <v>180</v>
      </c>
      <c r="E123" s="41"/>
      <c r="F123" s="228" t="s">
        <v>239</v>
      </c>
      <c r="G123" s="41"/>
      <c r="H123" s="41"/>
      <c r="I123" s="229"/>
      <c r="J123" s="41"/>
      <c r="K123" s="41"/>
      <c r="L123" s="45"/>
      <c r="M123" s="230"/>
      <c r="N123" s="231"/>
      <c r="O123" s="85"/>
      <c r="P123" s="85"/>
      <c r="Q123" s="85"/>
      <c r="R123" s="85"/>
      <c r="S123" s="85"/>
      <c r="T123" s="86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8" t="s">
        <v>180</v>
      </c>
      <c r="AU123" s="18" t="s">
        <v>84</v>
      </c>
    </row>
    <row r="124" spans="1:51" s="14" customFormat="1" ht="12">
      <c r="A124" s="14"/>
      <c r="B124" s="244"/>
      <c r="C124" s="245"/>
      <c r="D124" s="227" t="s">
        <v>184</v>
      </c>
      <c r="E124" s="246" t="s">
        <v>20</v>
      </c>
      <c r="F124" s="247" t="s">
        <v>1633</v>
      </c>
      <c r="G124" s="245"/>
      <c r="H124" s="248">
        <v>81.404</v>
      </c>
      <c r="I124" s="249"/>
      <c r="J124" s="245"/>
      <c r="K124" s="245"/>
      <c r="L124" s="250"/>
      <c r="M124" s="251"/>
      <c r="N124" s="252"/>
      <c r="O124" s="252"/>
      <c r="P124" s="252"/>
      <c r="Q124" s="252"/>
      <c r="R124" s="252"/>
      <c r="S124" s="252"/>
      <c r="T124" s="253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54" t="s">
        <v>184</v>
      </c>
      <c r="AU124" s="254" t="s">
        <v>84</v>
      </c>
      <c r="AV124" s="14" t="s">
        <v>84</v>
      </c>
      <c r="AW124" s="14" t="s">
        <v>37</v>
      </c>
      <c r="AX124" s="14" t="s">
        <v>76</v>
      </c>
      <c r="AY124" s="254" t="s">
        <v>171</v>
      </c>
    </row>
    <row r="125" spans="1:65" s="2" customFormat="1" ht="33" customHeight="1">
      <c r="A125" s="39"/>
      <c r="B125" s="40"/>
      <c r="C125" s="214" t="s">
        <v>210</v>
      </c>
      <c r="D125" s="214" t="s">
        <v>173</v>
      </c>
      <c r="E125" s="215" t="s">
        <v>242</v>
      </c>
      <c r="F125" s="216" t="s">
        <v>243</v>
      </c>
      <c r="G125" s="217" t="s">
        <v>244</v>
      </c>
      <c r="H125" s="218">
        <v>146.527</v>
      </c>
      <c r="I125" s="219"/>
      <c r="J125" s="220">
        <f>ROUND(I125*H125,2)</f>
        <v>0</v>
      </c>
      <c r="K125" s="216" t="s">
        <v>177</v>
      </c>
      <c r="L125" s="45"/>
      <c r="M125" s="221" t="s">
        <v>20</v>
      </c>
      <c r="N125" s="222" t="s">
        <v>47</v>
      </c>
      <c r="O125" s="85"/>
      <c r="P125" s="223">
        <f>O125*H125</f>
        <v>0</v>
      </c>
      <c r="Q125" s="223">
        <v>0</v>
      </c>
      <c r="R125" s="223">
        <f>Q125*H125</f>
        <v>0</v>
      </c>
      <c r="S125" s="223">
        <v>0</v>
      </c>
      <c r="T125" s="224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25" t="s">
        <v>178</v>
      </c>
      <c r="AT125" s="225" t="s">
        <v>173</v>
      </c>
      <c r="AU125" s="225" t="s">
        <v>84</v>
      </c>
      <c r="AY125" s="18" t="s">
        <v>171</v>
      </c>
      <c r="BE125" s="226">
        <f>IF(N125="základní",J125,0)</f>
        <v>0</v>
      </c>
      <c r="BF125" s="226">
        <f>IF(N125="snížená",J125,0)</f>
        <v>0</v>
      </c>
      <c r="BG125" s="226">
        <f>IF(N125="zákl. přenesená",J125,0)</f>
        <v>0</v>
      </c>
      <c r="BH125" s="226">
        <f>IF(N125="sníž. přenesená",J125,0)</f>
        <v>0</v>
      </c>
      <c r="BI125" s="226">
        <f>IF(N125="nulová",J125,0)</f>
        <v>0</v>
      </c>
      <c r="BJ125" s="18" t="s">
        <v>22</v>
      </c>
      <c r="BK125" s="226">
        <f>ROUND(I125*H125,2)</f>
        <v>0</v>
      </c>
      <c r="BL125" s="18" t="s">
        <v>178</v>
      </c>
      <c r="BM125" s="225" t="s">
        <v>997</v>
      </c>
    </row>
    <row r="126" spans="1:47" s="2" customFormat="1" ht="12">
      <c r="A126" s="39"/>
      <c r="B126" s="40"/>
      <c r="C126" s="41"/>
      <c r="D126" s="227" t="s">
        <v>180</v>
      </c>
      <c r="E126" s="41"/>
      <c r="F126" s="228" t="s">
        <v>246</v>
      </c>
      <c r="G126" s="41"/>
      <c r="H126" s="41"/>
      <c r="I126" s="229"/>
      <c r="J126" s="41"/>
      <c r="K126" s="41"/>
      <c r="L126" s="45"/>
      <c r="M126" s="230"/>
      <c r="N126" s="231"/>
      <c r="O126" s="85"/>
      <c r="P126" s="85"/>
      <c r="Q126" s="85"/>
      <c r="R126" s="85"/>
      <c r="S126" s="85"/>
      <c r="T126" s="86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8" t="s">
        <v>180</v>
      </c>
      <c r="AU126" s="18" t="s">
        <v>84</v>
      </c>
    </row>
    <row r="127" spans="1:47" s="2" customFormat="1" ht="12">
      <c r="A127" s="39"/>
      <c r="B127" s="40"/>
      <c r="C127" s="41"/>
      <c r="D127" s="232" t="s">
        <v>182</v>
      </c>
      <c r="E127" s="41"/>
      <c r="F127" s="233" t="s">
        <v>247</v>
      </c>
      <c r="G127" s="41"/>
      <c r="H127" s="41"/>
      <c r="I127" s="229"/>
      <c r="J127" s="41"/>
      <c r="K127" s="41"/>
      <c r="L127" s="45"/>
      <c r="M127" s="230"/>
      <c r="N127" s="231"/>
      <c r="O127" s="85"/>
      <c r="P127" s="85"/>
      <c r="Q127" s="85"/>
      <c r="R127" s="85"/>
      <c r="S127" s="85"/>
      <c r="T127" s="86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T127" s="18" t="s">
        <v>182</v>
      </c>
      <c r="AU127" s="18" t="s">
        <v>84</v>
      </c>
    </row>
    <row r="128" spans="1:51" s="14" customFormat="1" ht="12">
      <c r="A128" s="14"/>
      <c r="B128" s="244"/>
      <c r="C128" s="245"/>
      <c r="D128" s="227" t="s">
        <v>184</v>
      </c>
      <c r="E128" s="246" t="s">
        <v>20</v>
      </c>
      <c r="F128" s="247" t="s">
        <v>1633</v>
      </c>
      <c r="G128" s="245"/>
      <c r="H128" s="248">
        <v>81.404</v>
      </c>
      <c r="I128" s="249"/>
      <c r="J128" s="245"/>
      <c r="K128" s="245"/>
      <c r="L128" s="250"/>
      <c r="M128" s="251"/>
      <c r="N128" s="252"/>
      <c r="O128" s="252"/>
      <c r="P128" s="252"/>
      <c r="Q128" s="252"/>
      <c r="R128" s="252"/>
      <c r="S128" s="252"/>
      <c r="T128" s="253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54" t="s">
        <v>184</v>
      </c>
      <c r="AU128" s="254" t="s">
        <v>84</v>
      </c>
      <c r="AV128" s="14" t="s">
        <v>84</v>
      </c>
      <c r="AW128" s="14" t="s">
        <v>37</v>
      </c>
      <c r="AX128" s="14" t="s">
        <v>76</v>
      </c>
      <c r="AY128" s="254" t="s">
        <v>171</v>
      </c>
    </row>
    <row r="129" spans="1:51" s="14" customFormat="1" ht="12">
      <c r="A129" s="14"/>
      <c r="B129" s="244"/>
      <c r="C129" s="245"/>
      <c r="D129" s="227" t="s">
        <v>184</v>
      </c>
      <c r="E129" s="245"/>
      <c r="F129" s="247" t="s">
        <v>1634</v>
      </c>
      <c r="G129" s="245"/>
      <c r="H129" s="248">
        <v>146.527</v>
      </c>
      <c r="I129" s="249"/>
      <c r="J129" s="245"/>
      <c r="K129" s="245"/>
      <c r="L129" s="250"/>
      <c r="M129" s="251"/>
      <c r="N129" s="252"/>
      <c r="O129" s="252"/>
      <c r="P129" s="252"/>
      <c r="Q129" s="252"/>
      <c r="R129" s="252"/>
      <c r="S129" s="252"/>
      <c r="T129" s="253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54" t="s">
        <v>184</v>
      </c>
      <c r="AU129" s="254" t="s">
        <v>84</v>
      </c>
      <c r="AV129" s="14" t="s">
        <v>84</v>
      </c>
      <c r="AW129" s="14" t="s">
        <v>4</v>
      </c>
      <c r="AX129" s="14" t="s">
        <v>22</v>
      </c>
      <c r="AY129" s="254" t="s">
        <v>171</v>
      </c>
    </row>
    <row r="130" spans="1:65" s="2" customFormat="1" ht="24.15" customHeight="1">
      <c r="A130" s="39"/>
      <c r="B130" s="40"/>
      <c r="C130" s="214" t="s">
        <v>218</v>
      </c>
      <c r="D130" s="214" t="s">
        <v>173</v>
      </c>
      <c r="E130" s="215" t="s">
        <v>999</v>
      </c>
      <c r="F130" s="216" t="s">
        <v>1000</v>
      </c>
      <c r="G130" s="217" t="s">
        <v>230</v>
      </c>
      <c r="H130" s="218">
        <v>9.6</v>
      </c>
      <c r="I130" s="219"/>
      <c r="J130" s="220">
        <f>ROUND(I130*H130,2)</f>
        <v>0</v>
      </c>
      <c r="K130" s="216" t="s">
        <v>177</v>
      </c>
      <c r="L130" s="45"/>
      <c r="M130" s="221" t="s">
        <v>20</v>
      </c>
      <c r="N130" s="222" t="s">
        <v>47</v>
      </c>
      <c r="O130" s="85"/>
      <c r="P130" s="223">
        <f>O130*H130</f>
        <v>0</v>
      </c>
      <c r="Q130" s="223">
        <v>0</v>
      </c>
      <c r="R130" s="223">
        <f>Q130*H130</f>
        <v>0</v>
      </c>
      <c r="S130" s="223">
        <v>0</v>
      </c>
      <c r="T130" s="224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25" t="s">
        <v>178</v>
      </c>
      <c r="AT130" s="225" t="s">
        <v>173</v>
      </c>
      <c r="AU130" s="225" t="s">
        <v>84</v>
      </c>
      <c r="AY130" s="18" t="s">
        <v>171</v>
      </c>
      <c r="BE130" s="226">
        <f>IF(N130="základní",J130,0)</f>
        <v>0</v>
      </c>
      <c r="BF130" s="226">
        <f>IF(N130="snížená",J130,0)</f>
        <v>0</v>
      </c>
      <c r="BG130" s="226">
        <f>IF(N130="zákl. přenesená",J130,0)</f>
        <v>0</v>
      </c>
      <c r="BH130" s="226">
        <f>IF(N130="sníž. přenesená",J130,0)</f>
        <v>0</v>
      </c>
      <c r="BI130" s="226">
        <f>IF(N130="nulová",J130,0)</f>
        <v>0</v>
      </c>
      <c r="BJ130" s="18" t="s">
        <v>22</v>
      </c>
      <c r="BK130" s="226">
        <f>ROUND(I130*H130,2)</f>
        <v>0</v>
      </c>
      <c r="BL130" s="18" t="s">
        <v>178</v>
      </c>
      <c r="BM130" s="225" t="s">
        <v>1001</v>
      </c>
    </row>
    <row r="131" spans="1:47" s="2" customFormat="1" ht="12">
      <c r="A131" s="39"/>
      <c r="B131" s="40"/>
      <c r="C131" s="41"/>
      <c r="D131" s="227" t="s">
        <v>180</v>
      </c>
      <c r="E131" s="41"/>
      <c r="F131" s="228" t="s">
        <v>1002</v>
      </c>
      <c r="G131" s="41"/>
      <c r="H131" s="41"/>
      <c r="I131" s="229"/>
      <c r="J131" s="41"/>
      <c r="K131" s="41"/>
      <c r="L131" s="45"/>
      <c r="M131" s="230"/>
      <c r="N131" s="231"/>
      <c r="O131" s="85"/>
      <c r="P131" s="85"/>
      <c r="Q131" s="85"/>
      <c r="R131" s="85"/>
      <c r="S131" s="85"/>
      <c r="T131" s="86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8" t="s">
        <v>180</v>
      </c>
      <c r="AU131" s="18" t="s">
        <v>84</v>
      </c>
    </row>
    <row r="132" spans="1:47" s="2" customFormat="1" ht="12">
      <c r="A132" s="39"/>
      <c r="B132" s="40"/>
      <c r="C132" s="41"/>
      <c r="D132" s="232" t="s">
        <v>182</v>
      </c>
      <c r="E132" s="41"/>
      <c r="F132" s="233" t="s">
        <v>1003</v>
      </c>
      <c r="G132" s="41"/>
      <c r="H132" s="41"/>
      <c r="I132" s="229"/>
      <c r="J132" s="41"/>
      <c r="K132" s="41"/>
      <c r="L132" s="45"/>
      <c r="M132" s="230"/>
      <c r="N132" s="231"/>
      <c r="O132" s="85"/>
      <c r="P132" s="85"/>
      <c r="Q132" s="85"/>
      <c r="R132" s="85"/>
      <c r="S132" s="85"/>
      <c r="T132" s="86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8" t="s">
        <v>182</v>
      </c>
      <c r="AU132" s="18" t="s">
        <v>84</v>
      </c>
    </row>
    <row r="133" spans="1:51" s="13" customFormat="1" ht="12">
      <c r="A133" s="13"/>
      <c r="B133" s="234"/>
      <c r="C133" s="235"/>
      <c r="D133" s="227" t="s">
        <v>184</v>
      </c>
      <c r="E133" s="236" t="s">
        <v>20</v>
      </c>
      <c r="F133" s="237" t="s">
        <v>992</v>
      </c>
      <c r="G133" s="235"/>
      <c r="H133" s="236" t="s">
        <v>20</v>
      </c>
      <c r="I133" s="238"/>
      <c r="J133" s="235"/>
      <c r="K133" s="235"/>
      <c r="L133" s="239"/>
      <c r="M133" s="240"/>
      <c r="N133" s="241"/>
      <c r="O133" s="241"/>
      <c r="P133" s="241"/>
      <c r="Q133" s="241"/>
      <c r="R133" s="241"/>
      <c r="S133" s="241"/>
      <c r="T133" s="242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3" t="s">
        <v>184</v>
      </c>
      <c r="AU133" s="243" t="s">
        <v>84</v>
      </c>
      <c r="AV133" s="13" t="s">
        <v>22</v>
      </c>
      <c r="AW133" s="13" t="s">
        <v>37</v>
      </c>
      <c r="AX133" s="13" t="s">
        <v>76</v>
      </c>
      <c r="AY133" s="243" t="s">
        <v>171</v>
      </c>
    </row>
    <row r="134" spans="1:51" s="14" customFormat="1" ht="12">
      <c r="A134" s="14"/>
      <c r="B134" s="244"/>
      <c r="C134" s="245"/>
      <c r="D134" s="227" t="s">
        <v>184</v>
      </c>
      <c r="E134" s="246" t="s">
        <v>20</v>
      </c>
      <c r="F134" s="247" t="s">
        <v>1635</v>
      </c>
      <c r="G134" s="245"/>
      <c r="H134" s="248">
        <v>9.6</v>
      </c>
      <c r="I134" s="249"/>
      <c r="J134" s="245"/>
      <c r="K134" s="245"/>
      <c r="L134" s="250"/>
      <c r="M134" s="251"/>
      <c r="N134" s="252"/>
      <c r="O134" s="252"/>
      <c r="P134" s="252"/>
      <c r="Q134" s="252"/>
      <c r="R134" s="252"/>
      <c r="S134" s="252"/>
      <c r="T134" s="253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54" t="s">
        <v>184</v>
      </c>
      <c r="AU134" s="254" t="s">
        <v>84</v>
      </c>
      <c r="AV134" s="14" t="s">
        <v>84</v>
      </c>
      <c r="AW134" s="14" t="s">
        <v>37</v>
      </c>
      <c r="AX134" s="14" t="s">
        <v>76</v>
      </c>
      <c r="AY134" s="254" t="s">
        <v>171</v>
      </c>
    </row>
    <row r="135" spans="1:65" s="2" customFormat="1" ht="24.15" customHeight="1">
      <c r="A135" s="39"/>
      <c r="B135" s="40"/>
      <c r="C135" s="214" t="s">
        <v>227</v>
      </c>
      <c r="D135" s="214" t="s">
        <v>173</v>
      </c>
      <c r="E135" s="215" t="s">
        <v>1005</v>
      </c>
      <c r="F135" s="216" t="s">
        <v>1006</v>
      </c>
      <c r="G135" s="217" t="s">
        <v>230</v>
      </c>
      <c r="H135" s="218">
        <v>5.877</v>
      </c>
      <c r="I135" s="219"/>
      <c r="J135" s="220">
        <f>ROUND(I135*H135,2)</f>
        <v>0</v>
      </c>
      <c r="K135" s="216" t="s">
        <v>177</v>
      </c>
      <c r="L135" s="45"/>
      <c r="M135" s="221" t="s">
        <v>20</v>
      </c>
      <c r="N135" s="222" t="s">
        <v>47</v>
      </c>
      <c r="O135" s="85"/>
      <c r="P135" s="223">
        <f>O135*H135</f>
        <v>0</v>
      </c>
      <c r="Q135" s="223">
        <v>0</v>
      </c>
      <c r="R135" s="223">
        <f>Q135*H135</f>
        <v>0</v>
      </c>
      <c r="S135" s="223">
        <v>0</v>
      </c>
      <c r="T135" s="224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25" t="s">
        <v>178</v>
      </c>
      <c r="AT135" s="225" t="s">
        <v>173</v>
      </c>
      <c r="AU135" s="225" t="s">
        <v>84</v>
      </c>
      <c r="AY135" s="18" t="s">
        <v>171</v>
      </c>
      <c r="BE135" s="226">
        <f>IF(N135="základní",J135,0)</f>
        <v>0</v>
      </c>
      <c r="BF135" s="226">
        <f>IF(N135="snížená",J135,0)</f>
        <v>0</v>
      </c>
      <c r="BG135" s="226">
        <f>IF(N135="zákl. přenesená",J135,0)</f>
        <v>0</v>
      </c>
      <c r="BH135" s="226">
        <f>IF(N135="sníž. přenesená",J135,0)</f>
        <v>0</v>
      </c>
      <c r="BI135" s="226">
        <f>IF(N135="nulová",J135,0)</f>
        <v>0</v>
      </c>
      <c r="BJ135" s="18" t="s">
        <v>22</v>
      </c>
      <c r="BK135" s="226">
        <f>ROUND(I135*H135,2)</f>
        <v>0</v>
      </c>
      <c r="BL135" s="18" t="s">
        <v>178</v>
      </c>
      <c r="BM135" s="225" t="s">
        <v>1007</v>
      </c>
    </row>
    <row r="136" spans="1:47" s="2" customFormat="1" ht="12">
      <c r="A136" s="39"/>
      <c r="B136" s="40"/>
      <c r="C136" s="41"/>
      <c r="D136" s="227" t="s">
        <v>180</v>
      </c>
      <c r="E136" s="41"/>
      <c r="F136" s="228" t="s">
        <v>1008</v>
      </c>
      <c r="G136" s="41"/>
      <c r="H136" s="41"/>
      <c r="I136" s="229"/>
      <c r="J136" s="41"/>
      <c r="K136" s="41"/>
      <c r="L136" s="45"/>
      <c r="M136" s="230"/>
      <c r="N136" s="231"/>
      <c r="O136" s="85"/>
      <c r="P136" s="85"/>
      <c r="Q136" s="85"/>
      <c r="R136" s="85"/>
      <c r="S136" s="85"/>
      <c r="T136" s="86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T136" s="18" t="s">
        <v>180</v>
      </c>
      <c r="AU136" s="18" t="s">
        <v>84</v>
      </c>
    </row>
    <row r="137" spans="1:47" s="2" customFormat="1" ht="12">
      <c r="A137" s="39"/>
      <c r="B137" s="40"/>
      <c r="C137" s="41"/>
      <c r="D137" s="232" t="s">
        <v>182</v>
      </c>
      <c r="E137" s="41"/>
      <c r="F137" s="233" t="s">
        <v>1009</v>
      </c>
      <c r="G137" s="41"/>
      <c r="H137" s="41"/>
      <c r="I137" s="229"/>
      <c r="J137" s="41"/>
      <c r="K137" s="41"/>
      <c r="L137" s="45"/>
      <c r="M137" s="230"/>
      <c r="N137" s="231"/>
      <c r="O137" s="85"/>
      <c r="P137" s="85"/>
      <c r="Q137" s="85"/>
      <c r="R137" s="85"/>
      <c r="S137" s="85"/>
      <c r="T137" s="86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18" t="s">
        <v>182</v>
      </c>
      <c r="AU137" s="18" t="s">
        <v>84</v>
      </c>
    </row>
    <row r="138" spans="1:51" s="13" customFormat="1" ht="12">
      <c r="A138" s="13"/>
      <c r="B138" s="234"/>
      <c r="C138" s="235"/>
      <c r="D138" s="227" t="s">
        <v>184</v>
      </c>
      <c r="E138" s="236" t="s">
        <v>20</v>
      </c>
      <c r="F138" s="237" t="s">
        <v>992</v>
      </c>
      <c r="G138" s="235"/>
      <c r="H138" s="236" t="s">
        <v>20</v>
      </c>
      <c r="I138" s="238"/>
      <c r="J138" s="235"/>
      <c r="K138" s="235"/>
      <c r="L138" s="239"/>
      <c r="M138" s="240"/>
      <c r="N138" s="241"/>
      <c r="O138" s="241"/>
      <c r="P138" s="241"/>
      <c r="Q138" s="241"/>
      <c r="R138" s="241"/>
      <c r="S138" s="241"/>
      <c r="T138" s="242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3" t="s">
        <v>184</v>
      </c>
      <c r="AU138" s="243" t="s">
        <v>84</v>
      </c>
      <c r="AV138" s="13" t="s">
        <v>22</v>
      </c>
      <c r="AW138" s="13" t="s">
        <v>37</v>
      </c>
      <c r="AX138" s="13" t="s">
        <v>76</v>
      </c>
      <c r="AY138" s="243" t="s">
        <v>171</v>
      </c>
    </row>
    <row r="139" spans="1:51" s="14" customFormat="1" ht="12">
      <c r="A139" s="14"/>
      <c r="B139" s="244"/>
      <c r="C139" s="245"/>
      <c r="D139" s="227" t="s">
        <v>184</v>
      </c>
      <c r="E139" s="246" t="s">
        <v>20</v>
      </c>
      <c r="F139" s="247" t="s">
        <v>1636</v>
      </c>
      <c r="G139" s="245"/>
      <c r="H139" s="248">
        <v>5.877</v>
      </c>
      <c r="I139" s="249"/>
      <c r="J139" s="245"/>
      <c r="K139" s="245"/>
      <c r="L139" s="250"/>
      <c r="M139" s="251"/>
      <c r="N139" s="252"/>
      <c r="O139" s="252"/>
      <c r="P139" s="252"/>
      <c r="Q139" s="252"/>
      <c r="R139" s="252"/>
      <c r="S139" s="252"/>
      <c r="T139" s="253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54" t="s">
        <v>184</v>
      </c>
      <c r="AU139" s="254" t="s">
        <v>84</v>
      </c>
      <c r="AV139" s="14" t="s">
        <v>84</v>
      </c>
      <c r="AW139" s="14" t="s">
        <v>37</v>
      </c>
      <c r="AX139" s="14" t="s">
        <v>76</v>
      </c>
      <c r="AY139" s="254" t="s">
        <v>171</v>
      </c>
    </row>
    <row r="140" spans="1:65" s="2" customFormat="1" ht="16.5" customHeight="1">
      <c r="A140" s="39"/>
      <c r="B140" s="40"/>
      <c r="C140" s="256" t="s">
        <v>235</v>
      </c>
      <c r="D140" s="256" t="s">
        <v>286</v>
      </c>
      <c r="E140" s="257" t="s">
        <v>839</v>
      </c>
      <c r="F140" s="258" t="s">
        <v>840</v>
      </c>
      <c r="G140" s="259" t="s">
        <v>244</v>
      </c>
      <c r="H140" s="260">
        <v>32.502</v>
      </c>
      <c r="I140" s="261"/>
      <c r="J140" s="262">
        <f>ROUND(I140*H140,2)</f>
        <v>0</v>
      </c>
      <c r="K140" s="258" t="s">
        <v>177</v>
      </c>
      <c r="L140" s="263"/>
      <c r="M140" s="264" t="s">
        <v>20</v>
      </c>
      <c r="N140" s="265" t="s">
        <v>47</v>
      </c>
      <c r="O140" s="85"/>
      <c r="P140" s="223">
        <f>O140*H140</f>
        <v>0</v>
      </c>
      <c r="Q140" s="223">
        <v>1</v>
      </c>
      <c r="R140" s="223">
        <f>Q140*H140</f>
        <v>32.502</v>
      </c>
      <c r="S140" s="223">
        <v>0</v>
      </c>
      <c r="T140" s="224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25" t="s">
        <v>235</v>
      </c>
      <c r="AT140" s="225" t="s">
        <v>286</v>
      </c>
      <c r="AU140" s="225" t="s">
        <v>84</v>
      </c>
      <c r="AY140" s="18" t="s">
        <v>171</v>
      </c>
      <c r="BE140" s="226">
        <f>IF(N140="základní",J140,0)</f>
        <v>0</v>
      </c>
      <c r="BF140" s="226">
        <f>IF(N140="snížená",J140,0)</f>
        <v>0</v>
      </c>
      <c r="BG140" s="226">
        <f>IF(N140="zákl. přenesená",J140,0)</f>
        <v>0</v>
      </c>
      <c r="BH140" s="226">
        <f>IF(N140="sníž. přenesená",J140,0)</f>
        <v>0</v>
      </c>
      <c r="BI140" s="226">
        <f>IF(N140="nulová",J140,0)</f>
        <v>0</v>
      </c>
      <c r="BJ140" s="18" t="s">
        <v>22</v>
      </c>
      <c r="BK140" s="226">
        <f>ROUND(I140*H140,2)</f>
        <v>0</v>
      </c>
      <c r="BL140" s="18" t="s">
        <v>178</v>
      </c>
      <c r="BM140" s="225" t="s">
        <v>1011</v>
      </c>
    </row>
    <row r="141" spans="1:47" s="2" customFormat="1" ht="12">
      <c r="A141" s="39"/>
      <c r="B141" s="40"/>
      <c r="C141" s="41"/>
      <c r="D141" s="227" t="s">
        <v>180</v>
      </c>
      <c r="E141" s="41"/>
      <c r="F141" s="228" t="s">
        <v>840</v>
      </c>
      <c r="G141" s="41"/>
      <c r="H141" s="41"/>
      <c r="I141" s="229"/>
      <c r="J141" s="41"/>
      <c r="K141" s="41"/>
      <c r="L141" s="45"/>
      <c r="M141" s="230"/>
      <c r="N141" s="231"/>
      <c r="O141" s="85"/>
      <c r="P141" s="85"/>
      <c r="Q141" s="85"/>
      <c r="R141" s="85"/>
      <c r="S141" s="85"/>
      <c r="T141" s="86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8" t="s">
        <v>180</v>
      </c>
      <c r="AU141" s="18" t="s">
        <v>84</v>
      </c>
    </row>
    <row r="142" spans="1:51" s="13" customFormat="1" ht="12">
      <c r="A142" s="13"/>
      <c r="B142" s="234"/>
      <c r="C142" s="235"/>
      <c r="D142" s="227" t="s">
        <v>184</v>
      </c>
      <c r="E142" s="236" t="s">
        <v>20</v>
      </c>
      <c r="F142" s="237" t="s">
        <v>992</v>
      </c>
      <c r="G142" s="235"/>
      <c r="H142" s="236" t="s">
        <v>20</v>
      </c>
      <c r="I142" s="238"/>
      <c r="J142" s="235"/>
      <c r="K142" s="235"/>
      <c r="L142" s="239"/>
      <c r="M142" s="240"/>
      <c r="N142" s="241"/>
      <c r="O142" s="241"/>
      <c r="P142" s="241"/>
      <c r="Q142" s="241"/>
      <c r="R142" s="241"/>
      <c r="S142" s="241"/>
      <c r="T142" s="242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3" t="s">
        <v>184</v>
      </c>
      <c r="AU142" s="243" t="s">
        <v>84</v>
      </c>
      <c r="AV142" s="13" t="s">
        <v>22</v>
      </c>
      <c r="AW142" s="13" t="s">
        <v>37</v>
      </c>
      <c r="AX142" s="13" t="s">
        <v>76</v>
      </c>
      <c r="AY142" s="243" t="s">
        <v>171</v>
      </c>
    </row>
    <row r="143" spans="1:51" s="14" customFormat="1" ht="12">
      <c r="A143" s="14"/>
      <c r="B143" s="244"/>
      <c r="C143" s="245"/>
      <c r="D143" s="227" t="s">
        <v>184</v>
      </c>
      <c r="E143" s="246" t="s">
        <v>20</v>
      </c>
      <c r="F143" s="247" t="s">
        <v>1635</v>
      </c>
      <c r="G143" s="245"/>
      <c r="H143" s="248">
        <v>9.6</v>
      </c>
      <c r="I143" s="249"/>
      <c r="J143" s="245"/>
      <c r="K143" s="245"/>
      <c r="L143" s="250"/>
      <c r="M143" s="251"/>
      <c r="N143" s="252"/>
      <c r="O143" s="252"/>
      <c r="P143" s="252"/>
      <c r="Q143" s="252"/>
      <c r="R143" s="252"/>
      <c r="S143" s="252"/>
      <c r="T143" s="253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54" t="s">
        <v>184</v>
      </c>
      <c r="AU143" s="254" t="s">
        <v>84</v>
      </c>
      <c r="AV143" s="14" t="s">
        <v>84</v>
      </c>
      <c r="AW143" s="14" t="s">
        <v>37</v>
      </c>
      <c r="AX143" s="14" t="s">
        <v>76</v>
      </c>
      <c r="AY143" s="254" t="s">
        <v>171</v>
      </c>
    </row>
    <row r="144" spans="1:51" s="14" customFormat="1" ht="12">
      <c r="A144" s="14"/>
      <c r="B144" s="244"/>
      <c r="C144" s="245"/>
      <c r="D144" s="227" t="s">
        <v>184</v>
      </c>
      <c r="E144" s="246" t="s">
        <v>20</v>
      </c>
      <c r="F144" s="247" t="s">
        <v>1636</v>
      </c>
      <c r="G144" s="245"/>
      <c r="H144" s="248">
        <v>5.877</v>
      </c>
      <c r="I144" s="249"/>
      <c r="J144" s="245"/>
      <c r="K144" s="245"/>
      <c r="L144" s="250"/>
      <c r="M144" s="251"/>
      <c r="N144" s="252"/>
      <c r="O144" s="252"/>
      <c r="P144" s="252"/>
      <c r="Q144" s="252"/>
      <c r="R144" s="252"/>
      <c r="S144" s="252"/>
      <c r="T144" s="253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54" t="s">
        <v>184</v>
      </c>
      <c r="AU144" s="254" t="s">
        <v>84</v>
      </c>
      <c r="AV144" s="14" t="s">
        <v>84</v>
      </c>
      <c r="AW144" s="14" t="s">
        <v>37</v>
      </c>
      <c r="AX144" s="14" t="s">
        <v>76</v>
      </c>
      <c r="AY144" s="254" t="s">
        <v>171</v>
      </c>
    </row>
    <row r="145" spans="1:51" s="14" customFormat="1" ht="12">
      <c r="A145" s="14"/>
      <c r="B145" s="244"/>
      <c r="C145" s="245"/>
      <c r="D145" s="227" t="s">
        <v>184</v>
      </c>
      <c r="E145" s="245"/>
      <c r="F145" s="247" t="s">
        <v>1637</v>
      </c>
      <c r="G145" s="245"/>
      <c r="H145" s="248">
        <v>32.502</v>
      </c>
      <c r="I145" s="249"/>
      <c r="J145" s="245"/>
      <c r="K145" s="245"/>
      <c r="L145" s="250"/>
      <c r="M145" s="251"/>
      <c r="N145" s="252"/>
      <c r="O145" s="252"/>
      <c r="P145" s="252"/>
      <c r="Q145" s="252"/>
      <c r="R145" s="252"/>
      <c r="S145" s="252"/>
      <c r="T145" s="253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54" t="s">
        <v>184</v>
      </c>
      <c r="AU145" s="254" t="s">
        <v>84</v>
      </c>
      <c r="AV145" s="14" t="s">
        <v>84</v>
      </c>
      <c r="AW145" s="14" t="s">
        <v>4</v>
      </c>
      <c r="AX145" s="14" t="s">
        <v>22</v>
      </c>
      <c r="AY145" s="254" t="s">
        <v>171</v>
      </c>
    </row>
    <row r="146" spans="1:65" s="2" customFormat="1" ht="24.15" customHeight="1">
      <c r="A146" s="39"/>
      <c r="B146" s="40"/>
      <c r="C146" s="214" t="s">
        <v>241</v>
      </c>
      <c r="D146" s="214" t="s">
        <v>173</v>
      </c>
      <c r="E146" s="215" t="s">
        <v>692</v>
      </c>
      <c r="F146" s="216" t="s">
        <v>693</v>
      </c>
      <c r="G146" s="217" t="s">
        <v>176</v>
      </c>
      <c r="H146" s="218">
        <v>62.43</v>
      </c>
      <c r="I146" s="219"/>
      <c r="J146" s="220">
        <f>ROUND(I146*H146,2)</f>
        <v>0</v>
      </c>
      <c r="K146" s="216" t="s">
        <v>177</v>
      </c>
      <c r="L146" s="45"/>
      <c r="M146" s="221" t="s">
        <v>20</v>
      </c>
      <c r="N146" s="222" t="s">
        <v>47</v>
      </c>
      <c r="O146" s="85"/>
      <c r="P146" s="223">
        <f>O146*H146</f>
        <v>0</v>
      </c>
      <c r="Q146" s="223">
        <v>0</v>
      </c>
      <c r="R146" s="223">
        <f>Q146*H146</f>
        <v>0</v>
      </c>
      <c r="S146" s="223">
        <v>0</v>
      </c>
      <c r="T146" s="224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25" t="s">
        <v>178</v>
      </c>
      <c r="AT146" s="225" t="s">
        <v>173</v>
      </c>
      <c r="AU146" s="225" t="s">
        <v>84</v>
      </c>
      <c r="AY146" s="18" t="s">
        <v>171</v>
      </c>
      <c r="BE146" s="226">
        <f>IF(N146="základní",J146,0)</f>
        <v>0</v>
      </c>
      <c r="BF146" s="226">
        <f>IF(N146="snížená",J146,0)</f>
        <v>0</v>
      </c>
      <c r="BG146" s="226">
        <f>IF(N146="zákl. přenesená",J146,0)</f>
        <v>0</v>
      </c>
      <c r="BH146" s="226">
        <f>IF(N146="sníž. přenesená",J146,0)</f>
        <v>0</v>
      </c>
      <c r="BI146" s="226">
        <f>IF(N146="nulová",J146,0)</f>
        <v>0</v>
      </c>
      <c r="BJ146" s="18" t="s">
        <v>22</v>
      </c>
      <c r="BK146" s="226">
        <f>ROUND(I146*H146,2)</f>
        <v>0</v>
      </c>
      <c r="BL146" s="18" t="s">
        <v>178</v>
      </c>
      <c r="BM146" s="225" t="s">
        <v>1013</v>
      </c>
    </row>
    <row r="147" spans="1:47" s="2" customFormat="1" ht="12">
      <c r="A147" s="39"/>
      <c r="B147" s="40"/>
      <c r="C147" s="41"/>
      <c r="D147" s="227" t="s">
        <v>180</v>
      </c>
      <c r="E147" s="41"/>
      <c r="F147" s="228" t="s">
        <v>695</v>
      </c>
      <c r="G147" s="41"/>
      <c r="H147" s="41"/>
      <c r="I147" s="229"/>
      <c r="J147" s="41"/>
      <c r="K147" s="41"/>
      <c r="L147" s="45"/>
      <c r="M147" s="230"/>
      <c r="N147" s="231"/>
      <c r="O147" s="85"/>
      <c r="P147" s="85"/>
      <c r="Q147" s="85"/>
      <c r="R147" s="85"/>
      <c r="S147" s="85"/>
      <c r="T147" s="86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T147" s="18" t="s">
        <v>180</v>
      </c>
      <c r="AU147" s="18" t="s">
        <v>84</v>
      </c>
    </row>
    <row r="148" spans="1:47" s="2" customFormat="1" ht="12">
      <c r="A148" s="39"/>
      <c r="B148" s="40"/>
      <c r="C148" s="41"/>
      <c r="D148" s="232" t="s">
        <v>182</v>
      </c>
      <c r="E148" s="41"/>
      <c r="F148" s="233" t="s">
        <v>696</v>
      </c>
      <c r="G148" s="41"/>
      <c r="H148" s="41"/>
      <c r="I148" s="229"/>
      <c r="J148" s="41"/>
      <c r="K148" s="41"/>
      <c r="L148" s="45"/>
      <c r="M148" s="230"/>
      <c r="N148" s="231"/>
      <c r="O148" s="85"/>
      <c r="P148" s="85"/>
      <c r="Q148" s="85"/>
      <c r="R148" s="85"/>
      <c r="S148" s="85"/>
      <c r="T148" s="86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T148" s="18" t="s">
        <v>182</v>
      </c>
      <c r="AU148" s="18" t="s">
        <v>84</v>
      </c>
    </row>
    <row r="149" spans="1:51" s="13" customFormat="1" ht="12">
      <c r="A149" s="13"/>
      <c r="B149" s="234"/>
      <c r="C149" s="235"/>
      <c r="D149" s="227" t="s">
        <v>184</v>
      </c>
      <c r="E149" s="236" t="s">
        <v>20</v>
      </c>
      <c r="F149" s="237" t="s">
        <v>1014</v>
      </c>
      <c r="G149" s="235"/>
      <c r="H149" s="236" t="s">
        <v>20</v>
      </c>
      <c r="I149" s="238"/>
      <c r="J149" s="235"/>
      <c r="K149" s="235"/>
      <c r="L149" s="239"/>
      <c r="M149" s="240"/>
      <c r="N149" s="241"/>
      <c r="O149" s="241"/>
      <c r="P149" s="241"/>
      <c r="Q149" s="241"/>
      <c r="R149" s="241"/>
      <c r="S149" s="241"/>
      <c r="T149" s="242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3" t="s">
        <v>184</v>
      </c>
      <c r="AU149" s="243" t="s">
        <v>84</v>
      </c>
      <c r="AV149" s="13" t="s">
        <v>22</v>
      </c>
      <c r="AW149" s="13" t="s">
        <v>37</v>
      </c>
      <c r="AX149" s="13" t="s">
        <v>76</v>
      </c>
      <c r="AY149" s="243" t="s">
        <v>171</v>
      </c>
    </row>
    <row r="150" spans="1:51" s="14" customFormat="1" ht="12">
      <c r="A150" s="14"/>
      <c r="B150" s="244"/>
      <c r="C150" s="245"/>
      <c r="D150" s="227" t="s">
        <v>184</v>
      </c>
      <c r="E150" s="246" t="s">
        <v>20</v>
      </c>
      <c r="F150" s="247" t="s">
        <v>1638</v>
      </c>
      <c r="G150" s="245"/>
      <c r="H150" s="248">
        <v>62.43</v>
      </c>
      <c r="I150" s="249"/>
      <c r="J150" s="245"/>
      <c r="K150" s="245"/>
      <c r="L150" s="250"/>
      <c r="M150" s="251"/>
      <c r="N150" s="252"/>
      <c r="O150" s="252"/>
      <c r="P150" s="252"/>
      <c r="Q150" s="252"/>
      <c r="R150" s="252"/>
      <c r="S150" s="252"/>
      <c r="T150" s="253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54" t="s">
        <v>184</v>
      </c>
      <c r="AU150" s="254" t="s">
        <v>84</v>
      </c>
      <c r="AV150" s="14" t="s">
        <v>84</v>
      </c>
      <c r="AW150" s="14" t="s">
        <v>37</v>
      </c>
      <c r="AX150" s="14" t="s">
        <v>76</v>
      </c>
      <c r="AY150" s="254" t="s">
        <v>171</v>
      </c>
    </row>
    <row r="151" spans="1:63" s="12" customFormat="1" ht="22.8" customHeight="1">
      <c r="A151" s="12"/>
      <c r="B151" s="198"/>
      <c r="C151" s="199"/>
      <c r="D151" s="200" t="s">
        <v>75</v>
      </c>
      <c r="E151" s="212" t="s">
        <v>84</v>
      </c>
      <c r="F151" s="212" t="s">
        <v>1016</v>
      </c>
      <c r="G151" s="199"/>
      <c r="H151" s="199"/>
      <c r="I151" s="202"/>
      <c r="J151" s="213">
        <f>BK151</f>
        <v>0</v>
      </c>
      <c r="K151" s="199"/>
      <c r="L151" s="204"/>
      <c r="M151" s="205"/>
      <c r="N151" s="206"/>
      <c r="O151" s="206"/>
      <c r="P151" s="207">
        <f>SUM(P152:P164)</f>
        <v>0</v>
      </c>
      <c r="Q151" s="206"/>
      <c r="R151" s="207">
        <f>SUM(R152:R164)</f>
        <v>5.902340709400001</v>
      </c>
      <c r="S151" s="206"/>
      <c r="T151" s="208">
        <f>SUM(T152:T164)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09" t="s">
        <v>22</v>
      </c>
      <c r="AT151" s="210" t="s">
        <v>75</v>
      </c>
      <c r="AU151" s="210" t="s">
        <v>22</v>
      </c>
      <c r="AY151" s="209" t="s">
        <v>171</v>
      </c>
      <c r="BK151" s="211">
        <f>SUM(BK152:BK164)</f>
        <v>0</v>
      </c>
    </row>
    <row r="152" spans="1:65" s="2" customFormat="1" ht="16.5" customHeight="1">
      <c r="A152" s="39"/>
      <c r="B152" s="40"/>
      <c r="C152" s="214" t="s">
        <v>27</v>
      </c>
      <c r="D152" s="214" t="s">
        <v>173</v>
      </c>
      <c r="E152" s="215" t="s">
        <v>1017</v>
      </c>
      <c r="F152" s="216" t="s">
        <v>1018</v>
      </c>
      <c r="G152" s="217" t="s">
        <v>230</v>
      </c>
      <c r="H152" s="218">
        <v>2.35</v>
      </c>
      <c r="I152" s="219"/>
      <c r="J152" s="220">
        <f>ROUND(I152*H152,2)</f>
        <v>0</v>
      </c>
      <c r="K152" s="216" t="s">
        <v>177</v>
      </c>
      <c r="L152" s="45"/>
      <c r="M152" s="221" t="s">
        <v>20</v>
      </c>
      <c r="N152" s="222" t="s">
        <v>47</v>
      </c>
      <c r="O152" s="85"/>
      <c r="P152" s="223">
        <f>O152*H152</f>
        <v>0</v>
      </c>
      <c r="Q152" s="223">
        <v>2.501872204</v>
      </c>
      <c r="R152" s="223">
        <f>Q152*H152</f>
        <v>5.8793996794000005</v>
      </c>
      <c r="S152" s="223">
        <v>0</v>
      </c>
      <c r="T152" s="224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25" t="s">
        <v>178</v>
      </c>
      <c r="AT152" s="225" t="s">
        <v>173</v>
      </c>
      <c r="AU152" s="225" t="s">
        <v>84</v>
      </c>
      <c r="AY152" s="18" t="s">
        <v>171</v>
      </c>
      <c r="BE152" s="226">
        <f>IF(N152="základní",J152,0)</f>
        <v>0</v>
      </c>
      <c r="BF152" s="226">
        <f>IF(N152="snížená",J152,0)</f>
        <v>0</v>
      </c>
      <c r="BG152" s="226">
        <f>IF(N152="zákl. přenesená",J152,0)</f>
        <v>0</v>
      </c>
      <c r="BH152" s="226">
        <f>IF(N152="sníž. přenesená",J152,0)</f>
        <v>0</v>
      </c>
      <c r="BI152" s="226">
        <f>IF(N152="nulová",J152,0)</f>
        <v>0</v>
      </c>
      <c r="BJ152" s="18" t="s">
        <v>22</v>
      </c>
      <c r="BK152" s="226">
        <f>ROUND(I152*H152,2)</f>
        <v>0</v>
      </c>
      <c r="BL152" s="18" t="s">
        <v>178</v>
      </c>
      <c r="BM152" s="225" t="s">
        <v>1019</v>
      </c>
    </row>
    <row r="153" spans="1:47" s="2" customFormat="1" ht="12">
      <c r="A153" s="39"/>
      <c r="B153" s="40"/>
      <c r="C153" s="41"/>
      <c r="D153" s="227" t="s">
        <v>180</v>
      </c>
      <c r="E153" s="41"/>
      <c r="F153" s="228" t="s">
        <v>1020</v>
      </c>
      <c r="G153" s="41"/>
      <c r="H153" s="41"/>
      <c r="I153" s="229"/>
      <c r="J153" s="41"/>
      <c r="K153" s="41"/>
      <c r="L153" s="45"/>
      <c r="M153" s="230"/>
      <c r="N153" s="231"/>
      <c r="O153" s="85"/>
      <c r="P153" s="85"/>
      <c r="Q153" s="85"/>
      <c r="R153" s="85"/>
      <c r="S153" s="85"/>
      <c r="T153" s="86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T153" s="18" t="s">
        <v>180</v>
      </c>
      <c r="AU153" s="18" t="s">
        <v>84</v>
      </c>
    </row>
    <row r="154" spans="1:47" s="2" customFormat="1" ht="12">
      <c r="A154" s="39"/>
      <c r="B154" s="40"/>
      <c r="C154" s="41"/>
      <c r="D154" s="232" t="s">
        <v>182</v>
      </c>
      <c r="E154" s="41"/>
      <c r="F154" s="233" t="s">
        <v>1021</v>
      </c>
      <c r="G154" s="41"/>
      <c r="H154" s="41"/>
      <c r="I154" s="229"/>
      <c r="J154" s="41"/>
      <c r="K154" s="41"/>
      <c r="L154" s="45"/>
      <c r="M154" s="230"/>
      <c r="N154" s="231"/>
      <c r="O154" s="85"/>
      <c r="P154" s="85"/>
      <c r="Q154" s="85"/>
      <c r="R154" s="85"/>
      <c r="S154" s="85"/>
      <c r="T154" s="86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T154" s="18" t="s">
        <v>182</v>
      </c>
      <c r="AU154" s="18" t="s">
        <v>84</v>
      </c>
    </row>
    <row r="155" spans="1:51" s="13" customFormat="1" ht="12">
      <c r="A155" s="13"/>
      <c r="B155" s="234"/>
      <c r="C155" s="235"/>
      <c r="D155" s="227" t="s">
        <v>184</v>
      </c>
      <c r="E155" s="236" t="s">
        <v>20</v>
      </c>
      <c r="F155" s="237" t="s">
        <v>1022</v>
      </c>
      <c r="G155" s="235"/>
      <c r="H155" s="236" t="s">
        <v>20</v>
      </c>
      <c r="I155" s="238"/>
      <c r="J155" s="235"/>
      <c r="K155" s="235"/>
      <c r="L155" s="239"/>
      <c r="M155" s="240"/>
      <c r="N155" s="241"/>
      <c r="O155" s="241"/>
      <c r="P155" s="241"/>
      <c r="Q155" s="241"/>
      <c r="R155" s="241"/>
      <c r="S155" s="241"/>
      <c r="T155" s="242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3" t="s">
        <v>184</v>
      </c>
      <c r="AU155" s="243" t="s">
        <v>84</v>
      </c>
      <c r="AV155" s="13" t="s">
        <v>22</v>
      </c>
      <c r="AW155" s="13" t="s">
        <v>37</v>
      </c>
      <c r="AX155" s="13" t="s">
        <v>76</v>
      </c>
      <c r="AY155" s="243" t="s">
        <v>171</v>
      </c>
    </row>
    <row r="156" spans="1:51" s="14" customFormat="1" ht="12">
      <c r="A156" s="14"/>
      <c r="B156" s="244"/>
      <c r="C156" s="245"/>
      <c r="D156" s="227" t="s">
        <v>184</v>
      </c>
      <c r="E156" s="246" t="s">
        <v>20</v>
      </c>
      <c r="F156" s="247" t="s">
        <v>1639</v>
      </c>
      <c r="G156" s="245"/>
      <c r="H156" s="248">
        <v>2.35</v>
      </c>
      <c r="I156" s="249"/>
      <c r="J156" s="245"/>
      <c r="K156" s="245"/>
      <c r="L156" s="250"/>
      <c r="M156" s="251"/>
      <c r="N156" s="252"/>
      <c r="O156" s="252"/>
      <c r="P156" s="252"/>
      <c r="Q156" s="252"/>
      <c r="R156" s="252"/>
      <c r="S156" s="252"/>
      <c r="T156" s="253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54" t="s">
        <v>184</v>
      </c>
      <c r="AU156" s="254" t="s">
        <v>84</v>
      </c>
      <c r="AV156" s="14" t="s">
        <v>84</v>
      </c>
      <c r="AW156" s="14" t="s">
        <v>37</v>
      </c>
      <c r="AX156" s="14" t="s">
        <v>76</v>
      </c>
      <c r="AY156" s="254" t="s">
        <v>171</v>
      </c>
    </row>
    <row r="157" spans="1:65" s="2" customFormat="1" ht="16.5" customHeight="1">
      <c r="A157" s="39"/>
      <c r="B157" s="40"/>
      <c r="C157" s="214" t="s">
        <v>259</v>
      </c>
      <c r="D157" s="214" t="s">
        <v>173</v>
      </c>
      <c r="E157" s="215" t="s">
        <v>1024</v>
      </c>
      <c r="F157" s="216" t="s">
        <v>1025</v>
      </c>
      <c r="G157" s="217" t="s">
        <v>176</v>
      </c>
      <c r="H157" s="218">
        <v>8.7</v>
      </c>
      <c r="I157" s="219"/>
      <c r="J157" s="220">
        <f>ROUND(I157*H157,2)</f>
        <v>0</v>
      </c>
      <c r="K157" s="216" t="s">
        <v>177</v>
      </c>
      <c r="L157" s="45"/>
      <c r="M157" s="221" t="s">
        <v>20</v>
      </c>
      <c r="N157" s="222" t="s">
        <v>47</v>
      </c>
      <c r="O157" s="85"/>
      <c r="P157" s="223">
        <f>O157*H157</f>
        <v>0</v>
      </c>
      <c r="Q157" s="223">
        <v>0.0026369</v>
      </c>
      <c r="R157" s="223">
        <f>Q157*H157</f>
        <v>0.02294103</v>
      </c>
      <c r="S157" s="223">
        <v>0</v>
      </c>
      <c r="T157" s="224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25" t="s">
        <v>178</v>
      </c>
      <c r="AT157" s="225" t="s">
        <v>173</v>
      </c>
      <c r="AU157" s="225" t="s">
        <v>84</v>
      </c>
      <c r="AY157" s="18" t="s">
        <v>171</v>
      </c>
      <c r="BE157" s="226">
        <f>IF(N157="základní",J157,0)</f>
        <v>0</v>
      </c>
      <c r="BF157" s="226">
        <f>IF(N157="snížená",J157,0)</f>
        <v>0</v>
      </c>
      <c r="BG157" s="226">
        <f>IF(N157="zákl. přenesená",J157,0)</f>
        <v>0</v>
      </c>
      <c r="BH157" s="226">
        <f>IF(N157="sníž. přenesená",J157,0)</f>
        <v>0</v>
      </c>
      <c r="BI157" s="226">
        <f>IF(N157="nulová",J157,0)</f>
        <v>0</v>
      </c>
      <c r="BJ157" s="18" t="s">
        <v>22</v>
      </c>
      <c r="BK157" s="226">
        <f>ROUND(I157*H157,2)</f>
        <v>0</v>
      </c>
      <c r="BL157" s="18" t="s">
        <v>178</v>
      </c>
      <c r="BM157" s="225" t="s">
        <v>1026</v>
      </c>
    </row>
    <row r="158" spans="1:47" s="2" customFormat="1" ht="12">
      <c r="A158" s="39"/>
      <c r="B158" s="40"/>
      <c r="C158" s="41"/>
      <c r="D158" s="227" t="s">
        <v>180</v>
      </c>
      <c r="E158" s="41"/>
      <c r="F158" s="228" t="s">
        <v>1027</v>
      </c>
      <c r="G158" s="41"/>
      <c r="H158" s="41"/>
      <c r="I158" s="229"/>
      <c r="J158" s="41"/>
      <c r="K158" s="41"/>
      <c r="L158" s="45"/>
      <c r="M158" s="230"/>
      <c r="N158" s="231"/>
      <c r="O158" s="85"/>
      <c r="P158" s="85"/>
      <c r="Q158" s="85"/>
      <c r="R158" s="85"/>
      <c r="S158" s="85"/>
      <c r="T158" s="86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T158" s="18" t="s">
        <v>180</v>
      </c>
      <c r="AU158" s="18" t="s">
        <v>84</v>
      </c>
    </row>
    <row r="159" spans="1:47" s="2" customFormat="1" ht="12">
      <c r="A159" s="39"/>
      <c r="B159" s="40"/>
      <c r="C159" s="41"/>
      <c r="D159" s="232" t="s">
        <v>182</v>
      </c>
      <c r="E159" s="41"/>
      <c r="F159" s="233" t="s">
        <v>1028</v>
      </c>
      <c r="G159" s="41"/>
      <c r="H159" s="41"/>
      <c r="I159" s="229"/>
      <c r="J159" s="41"/>
      <c r="K159" s="41"/>
      <c r="L159" s="45"/>
      <c r="M159" s="230"/>
      <c r="N159" s="231"/>
      <c r="O159" s="85"/>
      <c r="P159" s="85"/>
      <c r="Q159" s="85"/>
      <c r="R159" s="85"/>
      <c r="S159" s="85"/>
      <c r="T159" s="86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T159" s="18" t="s">
        <v>182</v>
      </c>
      <c r="AU159" s="18" t="s">
        <v>84</v>
      </c>
    </row>
    <row r="160" spans="1:51" s="13" customFormat="1" ht="12">
      <c r="A160" s="13"/>
      <c r="B160" s="234"/>
      <c r="C160" s="235"/>
      <c r="D160" s="227" t="s">
        <v>184</v>
      </c>
      <c r="E160" s="236" t="s">
        <v>20</v>
      </c>
      <c r="F160" s="237" t="s">
        <v>1022</v>
      </c>
      <c r="G160" s="235"/>
      <c r="H160" s="236" t="s">
        <v>20</v>
      </c>
      <c r="I160" s="238"/>
      <c r="J160" s="235"/>
      <c r="K160" s="235"/>
      <c r="L160" s="239"/>
      <c r="M160" s="240"/>
      <c r="N160" s="241"/>
      <c r="O160" s="241"/>
      <c r="P160" s="241"/>
      <c r="Q160" s="241"/>
      <c r="R160" s="241"/>
      <c r="S160" s="241"/>
      <c r="T160" s="242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3" t="s">
        <v>184</v>
      </c>
      <c r="AU160" s="243" t="s">
        <v>84</v>
      </c>
      <c r="AV160" s="13" t="s">
        <v>22</v>
      </c>
      <c r="AW160" s="13" t="s">
        <v>37</v>
      </c>
      <c r="AX160" s="13" t="s">
        <v>76</v>
      </c>
      <c r="AY160" s="243" t="s">
        <v>171</v>
      </c>
    </row>
    <row r="161" spans="1:51" s="14" customFormat="1" ht="12">
      <c r="A161" s="14"/>
      <c r="B161" s="244"/>
      <c r="C161" s="245"/>
      <c r="D161" s="227" t="s">
        <v>184</v>
      </c>
      <c r="E161" s="246" t="s">
        <v>20</v>
      </c>
      <c r="F161" s="247" t="s">
        <v>1640</v>
      </c>
      <c r="G161" s="245"/>
      <c r="H161" s="248">
        <v>8.7</v>
      </c>
      <c r="I161" s="249"/>
      <c r="J161" s="245"/>
      <c r="K161" s="245"/>
      <c r="L161" s="250"/>
      <c r="M161" s="251"/>
      <c r="N161" s="252"/>
      <c r="O161" s="252"/>
      <c r="P161" s="252"/>
      <c r="Q161" s="252"/>
      <c r="R161" s="252"/>
      <c r="S161" s="252"/>
      <c r="T161" s="253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54" t="s">
        <v>184</v>
      </c>
      <c r="AU161" s="254" t="s">
        <v>84</v>
      </c>
      <c r="AV161" s="14" t="s">
        <v>84</v>
      </c>
      <c r="AW161" s="14" t="s">
        <v>37</v>
      </c>
      <c r="AX161" s="14" t="s">
        <v>76</v>
      </c>
      <c r="AY161" s="254" t="s">
        <v>171</v>
      </c>
    </row>
    <row r="162" spans="1:65" s="2" customFormat="1" ht="16.5" customHeight="1">
      <c r="A162" s="39"/>
      <c r="B162" s="40"/>
      <c r="C162" s="214" t="s">
        <v>269</v>
      </c>
      <c r="D162" s="214" t="s">
        <v>173</v>
      </c>
      <c r="E162" s="215" t="s">
        <v>1030</v>
      </c>
      <c r="F162" s="216" t="s">
        <v>1031</v>
      </c>
      <c r="G162" s="217" t="s">
        <v>176</v>
      </c>
      <c r="H162" s="218">
        <v>8.7</v>
      </c>
      <c r="I162" s="219"/>
      <c r="J162" s="220">
        <f>ROUND(I162*H162,2)</f>
        <v>0</v>
      </c>
      <c r="K162" s="216" t="s">
        <v>177</v>
      </c>
      <c r="L162" s="45"/>
      <c r="M162" s="221" t="s">
        <v>20</v>
      </c>
      <c r="N162" s="222" t="s">
        <v>47</v>
      </c>
      <c r="O162" s="85"/>
      <c r="P162" s="223">
        <f>O162*H162</f>
        <v>0</v>
      </c>
      <c r="Q162" s="223">
        <v>0</v>
      </c>
      <c r="R162" s="223">
        <f>Q162*H162</f>
        <v>0</v>
      </c>
      <c r="S162" s="223">
        <v>0</v>
      </c>
      <c r="T162" s="224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25" t="s">
        <v>178</v>
      </c>
      <c r="AT162" s="225" t="s">
        <v>173</v>
      </c>
      <c r="AU162" s="225" t="s">
        <v>84</v>
      </c>
      <c r="AY162" s="18" t="s">
        <v>171</v>
      </c>
      <c r="BE162" s="226">
        <f>IF(N162="základní",J162,0)</f>
        <v>0</v>
      </c>
      <c r="BF162" s="226">
        <f>IF(N162="snížená",J162,0)</f>
        <v>0</v>
      </c>
      <c r="BG162" s="226">
        <f>IF(N162="zákl. přenesená",J162,0)</f>
        <v>0</v>
      </c>
      <c r="BH162" s="226">
        <f>IF(N162="sníž. přenesená",J162,0)</f>
        <v>0</v>
      </c>
      <c r="BI162" s="226">
        <f>IF(N162="nulová",J162,0)</f>
        <v>0</v>
      </c>
      <c r="BJ162" s="18" t="s">
        <v>22</v>
      </c>
      <c r="BK162" s="226">
        <f>ROUND(I162*H162,2)</f>
        <v>0</v>
      </c>
      <c r="BL162" s="18" t="s">
        <v>178</v>
      </c>
      <c r="BM162" s="225" t="s">
        <v>1032</v>
      </c>
    </row>
    <row r="163" spans="1:47" s="2" customFormat="1" ht="12">
      <c r="A163" s="39"/>
      <c r="B163" s="40"/>
      <c r="C163" s="41"/>
      <c r="D163" s="227" t="s">
        <v>180</v>
      </c>
      <c r="E163" s="41"/>
      <c r="F163" s="228" t="s">
        <v>1033</v>
      </c>
      <c r="G163" s="41"/>
      <c r="H163" s="41"/>
      <c r="I163" s="229"/>
      <c r="J163" s="41"/>
      <c r="K163" s="41"/>
      <c r="L163" s="45"/>
      <c r="M163" s="230"/>
      <c r="N163" s="231"/>
      <c r="O163" s="85"/>
      <c r="P163" s="85"/>
      <c r="Q163" s="85"/>
      <c r="R163" s="85"/>
      <c r="S163" s="85"/>
      <c r="T163" s="86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T163" s="18" t="s">
        <v>180</v>
      </c>
      <c r="AU163" s="18" t="s">
        <v>84</v>
      </c>
    </row>
    <row r="164" spans="1:47" s="2" customFormat="1" ht="12">
      <c r="A164" s="39"/>
      <c r="B164" s="40"/>
      <c r="C164" s="41"/>
      <c r="D164" s="232" t="s">
        <v>182</v>
      </c>
      <c r="E164" s="41"/>
      <c r="F164" s="233" t="s">
        <v>1034</v>
      </c>
      <c r="G164" s="41"/>
      <c r="H164" s="41"/>
      <c r="I164" s="229"/>
      <c r="J164" s="41"/>
      <c r="K164" s="41"/>
      <c r="L164" s="45"/>
      <c r="M164" s="230"/>
      <c r="N164" s="231"/>
      <c r="O164" s="85"/>
      <c r="P164" s="85"/>
      <c r="Q164" s="85"/>
      <c r="R164" s="85"/>
      <c r="S164" s="85"/>
      <c r="T164" s="86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T164" s="18" t="s">
        <v>182</v>
      </c>
      <c r="AU164" s="18" t="s">
        <v>84</v>
      </c>
    </row>
    <row r="165" spans="1:63" s="12" customFormat="1" ht="22.8" customHeight="1">
      <c r="A165" s="12"/>
      <c r="B165" s="198"/>
      <c r="C165" s="199"/>
      <c r="D165" s="200" t="s">
        <v>75</v>
      </c>
      <c r="E165" s="212" t="s">
        <v>178</v>
      </c>
      <c r="F165" s="212" t="s">
        <v>1035</v>
      </c>
      <c r="G165" s="199"/>
      <c r="H165" s="199"/>
      <c r="I165" s="202"/>
      <c r="J165" s="213">
        <f>BK165</f>
        <v>0</v>
      </c>
      <c r="K165" s="199"/>
      <c r="L165" s="204"/>
      <c r="M165" s="205"/>
      <c r="N165" s="206"/>
      <c r="O165" s="206"/>
      <c r="P165" s="207">
        <f>SUM(P166:P203)</f>
        <v>0</v>
      </c>
      <c r="Q165" s="206"/>
      <c r="R165" s="207">
        <f>SUM(R166:R203)</f>
        <v>13.733066399999998</v>
      </c>
      <c r="S165" s="206"/>
      <c r="T165" s="208">
        <f>SUM(T166:T203)</f>
        <v>0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209" t="s">
        <v>22</v>
      </c>
      <c r="AT165" s="210" t="s">
        <v>75</v>
      </c>
      <c r="AU165" s="210" t="s">
        <v>22</v>
      </c>
      <c r="AY165" s="209" t="s">
        <v>171</v>
      </c>
      <c r="BK165" s="211">
        <f>SUM(BK166:BK203)</f>
        <v>0</v>
      </c>
    </row>
    <row r="166" spans="1:65" s="2" customFormat="1" ht="24.15" customHeight="1">
      <c r="A166" s="39"/>
      <c r="B166" s="40"/>
      <c r="C166" s="214" t="s">
        <v>276</v>
      </c>
      <c r="D166" s="214" t="s">
        <v>173</v>
      </c>
      <c r="E166" s="215" t="s">
        <v>1036</v>
      </c>
      <c r="F166" s="216" t="s">
        <v>1037</v>
      </c>
      <c r="G166" s="217" t="s">
        <v>410</v>
      </c>
      <c r="H166" s="218">
        <v>18</v>
      </c>
      <c r="I166" s="219"/>
      <c r="J166" s="220">
        <f>ROUND(I166*H166,2)</f>
        <v>0</v>
      </c>
      <c r="K166" s="216" t="s">
        <v>177</v>
      </c>
      <c r="L166" s="45"/>
      <c r="M166" s="221" t="s">
        <v>20</v>
      </c>
      <c r="N166" s="222" t="s">
        <v>47</v>
      </c>
      <c r="O166" s="85"/>
      <c r="P166" s="223">
        <f>O166*H166</f>
        <v>0</v>
      </c>
      <c r="Q166" s="223">
        <v>0.00165</v>
      </c>
      <c r="R166" s="223">
        <f>Q166*H166</f>
        <v>0.0297</v>
      </c>
      <c r="S166" s="223">
        <v>0</v>
      </c>
      <c r="T166" s="224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25" t="s">
        <v>178</v>
      </c>
      <c r="AT166" s="225" t="s">
        <v>173</v>
      </c>
      <c r="AU166" s="225" t="s">
        <v>84</v>
      </c>
      <c r="AY166" s="18" t="s">
        <v>171</v>
      </c>
      <c r="BE166" s="226">
        <f>IF(N166="základní",J166,0)</f>
        <v>0</v>
      </c>
      <c r="BF166" s="226">
        <f>IF(N166="snížená",J166,0)</f>
        <v>0</v>
      </c>
      <c r="BG166" s="226">
        <f>IF(N166="zákl. přenesená",J166,0)</f>
        <v>0</v>
      </c>
      <c r="BH166" s="226">
        <f>IF(N166="sníž. přenesená",J166,0)</f>
        <v>0</v>
      </c>
      <c r="BI166" s="226">
        <f>IF(N166="nulová",J166,0)</f>
        <v>0</v>
      </c>
      <c r="BJ166" s="18" t="s">
        <v>22</v>
      </c>
      <c r="BK166" s="226">
        <f>ROUND(I166*H166,2)</f>
        <v>0</v>
      </c>
      <c r="BL166" s="18" t="s">
        <v>178</v>
      </c>
      <c r="BM166" s="225" t="s">
        <v>1038</v>
      </c>
    </row>
    <row r="167" spans="1:47" s="2" customFormat="1" ht="12">
      <c r="A167" s="39"/>
      <c r="B167" s="40"/>
      <c r="C167" s="41"/>
      <c r="D167" s="227" t="s">
        <v>180</v>
      </c>
      <c r="E167" s="41"/>
      <c r="F167" s="228" t="s">
        <v>1039</v>
      </c>
      <c r="G167" s="41"/>
      <c r="H167" s="41"/>
      <c r="I167" s="229"/>
      <c r="J167" s="41"/>
      <c r="K167" s="41"/>
      <c r="L167" s="45"/>
      <c r="M167" s="230"/>
      <c r="N167" s="231"/>
      <c r="O167" s="85"/>
      <c r="P167" s="85"/>
      <c r="Q167" s="85"/>
      <c r="R167" s="85"/>
      <c r="S167" s="85"/>
      <c r="T167" s="86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T167" s="18" t="s">
        <v>180</v>
      </c>
      <c r="AU167" s="18" t="s">
        <v>84</v>
      </c>
    </row>
    <row r="168" spans="1:47" s="2" customFormat="1" ht="12">
      <c r="A168" s="39"/>
      <c r="B168" s="40"/>
      <c r="C168" s="41"/>
      <c r="D168" s="232" t="s">
        <v>182</v>
      </c>
      <c r="E168" s="41"/>
      <c r="F168" s="233" t="s">
        <v>1040</v>
      </c>
      <c r="G168" s="41"/>
      <c r="H168" s="41"/>
      <c r="I168" s="229"/>
      <c r="J168" s="41"/>
      <c r="K168" s="41"/>
      <c r="L168" s="45"/>
      <c r="M168" s="230"/>
      <c r="N168" s="231"/>
      <c r="O168" s="85"/>
      <c r="P168" s="85"/>
      <c r="Q168" s="85"/>
      <c r="R168" s="85"/>
      <c r="S168" s="85"/>
      <c r="T168" s="86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T168" s="18" t="s">
        <v>182</v>
      </c>
      <c r="AU168" s="18" t="s">
        <v>84</v>
      </c>
    </row>
    <row r="169" spans="1:51" s="13" customFormat="1" ht="12">
      <c r="A169" s="13"/>
      <c r="B169" s="234"/>
      <c r="C169" s="235"/>
      <c r="D169" s="227" t="s">
        <v>184</v>
      </c>
      <c r="E169" s="236" t="s">
        <v>20</v>
      </c>
      <c r="F169" s="237" t="s">
        <v>1022</v>
      </c>
      <c r="G169" s="235"/>
      <c r="H169" s="236" t="s">
        <v>20</v>
      </c>
      <c r="I169" s="238"/>
      <c r="J169" s="235"/>
      <c r="K169" s="235"/>
      <c r="L169" s="239"/>
      <c r="M169" s="240"/>
      <c r="N169" s="241"/>
      <c r="O169" s="241"/>
      <c r="P169" s="241"/>
      <c r="Q169" s="241"/>
      <c r="R169" s="241"/>
      <c r="S169" s="241"/>
      <c r="T169" s="242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3" t="s">
        <v>184</v>
      </c>
      <c r="AU169" s="243" t="s">
        <v>84</v>
      </c>
      <c r="AV169" s="13" t="s">
        <v>22</v>
      </c>
      <c r="AW169" s="13" t="s">
        <v>37</v>
      </c>
      <c r="AX169" s="13" t="s">
        <v>76</v>
      </c>
      <c r="AY169" s="243" t="s">
        <v>171</v>
      </c>
    </row>
    <row r="170" spans="1:51" s="14" customFormat="1" ht="12">
      <c r="A170" s="14"/>
      <c r="B170" s="244"/>
      <c r="C170" s="245"/>
      <c r="D170" s="227" t="s">
        <v>184</v>
      </c>
      <c r="E170" s="246" t="s">
        <v>20</v>
      </c>
      <c r="F170" s="247" t="s">
        <v>1041</v>
      </c>
      <c r="G170" s="245"/>
      <c r="H170" s="248">
        <v>18</v>
      </c>
      <c r="I170" s="249"/>
      <c r="J170" s="245"/>
      <c r="K170" s="245"/>
      <c r="L170" s="250"/>
      <c r="M170" s="251"/>
      <c r="N170" s="252"/>
      <c r="O170" s="252"/>
      <c r="P170" s="252"/>
      <c r="Q170" s="252"/>
      <c r="R170" s="252"/>
      <c r="S170" s="252"/>
      <c r="T170" s="253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54" t="s">
        <v>184</v>
      </c>
      <c r="AU170" s="254" t="s">
        <v>84</v>
      </c>
      <c r="AV170" s="14" t="s">
        <v>84</v>
      </c>
      <c r="AW170" s="14" t="s">
        <v>37</v>
      </c>
      <c r="AX170" s="14" t="s">
        <v>76</v>
      </c>
      <c r="AY170" s="254" t="s">
        <v>171</v>
      </c>
    </row>
    <row r="171" spans="1:65" s="2" customFormat="1" ht="16.5" customHeight="1">
      <c r="A171" s="39"/>
      <c r="B171" s="40"/>
      <c r="C171" s="256" t="s">
        <v>285</v>
      </c>
      <c r="D171" s="256" t="s">
        <v>286</v>
      </c>
      <c r="E171" s="257" t="s">
        <v>1042</v>
      </c>
      <c r="F171" s="258" t="s">
        <v>1043</v>
      </c>
      <c r="G171" s="259" t="s">
        <v>410</v>
      </c>
      <c r="H171" s="260">
        <v>18</v>
      </c>
      <c r="I171" s="261"/>
      <c r="J171" s="262">
        <f>ROUND(I171*H171,2)</f>
        <v>0</v>
      </c>
      <c r="K171" s="258" t="s">
        <v>177</v>
      </c>
      <c r="L171" s="263"/>
      <c r="M171" s="264" t="s">
        <v>20</v>
      </c>
      <c r="N171" s="265" t="s">
        <v>47</v>
      </c>
      <c r="O171" s="85"/>
      <c r="P171" s="223">
        <f>O171*H171</f>
        <v>0</v>
      </c>
      <c r="Q171" s="223">
        <v>0.02</v>
      </c>
      <c r="R171" s="223">
        <f>Q171*H171</f>
        <v>0.36</v>
      </c>
      <c r="S171" s="223">
        <v>0</v>
      </c>
      <c r="T171" s="224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25" t="s">
        <v>235</v>
      </c>
      <c r="AT171" s="225" t="s">
        <v>286</v>
      </c>
      <c r="AU171" s="225" t="s">
        <v>84</v>
      </c>
      <c r="AY171" s="18" t="s">
        <v>171</v>
      </c>
      <c r="BE171" s="226">
        <f>IF(N171="základní",J171,0)</f>
        <v>0</v>
      </c>
      <c r="BF171" s="226">
        <f>IF(N171="snížená",J171,0)</f>
        <v>0</v>
      </c>
      <c r="BG171" s="226">
        <f>IF(N171="zákl. přenesená",J171,0)</f>
        <v>0</v>
      </c>
      <c r="BH171" s="226">
        <f>IF(N171="sníž. přenesená",J171,0)</f>
        <v>0</v>
      </c>
      <c r="BI171" s="226">
        <f>IF(N171="nulová",J171,0)</f>
        <v>0</v>
      </c>
      <c r="BJ171" s="18" t="s">
        <v>22</v>
      </c>
      <c r="BK171" s="226">
        <f>ROUND(I171*H171,2)</f>
        <v>0</v>
      </c>
      <c r="BL171" s="18" t="s">
        <v>178</v>
      </c>
      <c r="BM171" s="225" t="s">
        <v>1044</v>
      </c>
    </row>
    <row r="172" spans="1:47" s="2" customFormat="1" ht="12">
      <c r="A172" s="39"/>
      <c r="B172" s="40"/>
      <c r="C172" s="41"/>
      <c r="D172" s="227" t="s">
        <v>180</v>
      </c>
      <c r="E172" s="41"/>
      <c r="F172" s="228" t="s">
        <v>1043</v>
      </c>
      <c r="G172" s="41"/>
      <c r="H172" s="41"/>
      <c r="I172" s="229"/>
      <c r="J172" s="41"/>
      <c r="K172" s="41"/>
      <c r="L172" s="45"/>
      <c r="M172" s="230"/>
      <c r="N172" s="231"/>
      <c r="O172" s="85"/>
      <c r="P172" s="85"/>
      <c r="Q172" s="85"/>
      <c r="R172" s="85"/>
      <c r="S172" s="85"/>
      <c r="T172" s="86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T172" s="18" t="s">
        <v>180</v>
      </c>
      <c r="AU172" s="18" t="s">
        <v>84</v>
      </c>
    </row>
    <row r="173" spans="1:65" s="2" customFormat="1" ht="33" customHeight="1">
      <c r="A173" s="39"/>
      <c r="B173" s="40"/>
      <c r="C173" s="214" t="s">
        <v>8</v>
      </c>
      <c r="D173" s="214" t="s">
        <v>173</v>
      </c>
      <c r="E173" s="215" t="s">
        <v>1045</v>
      </c>
      <c r="F173" s="216" t="s">
        <v>1046</v>
      </c>
      <c r="G173" s="217" t="s">
        <v>230</v>
      </c>
      <c r="H173" s="218">
        <v>1.898</v>
      </c>
      <c r="I173" s="219"/>
      <c r="J173" s="220">
        <f>ROUND(I173*H173,2)</f>
        <v>0</v>
      </c>
      <c r="K173" s="216" t="s">
        <v>177</v>
      </c>
      <c r="L173" s="45"/>
      <c r="M173" s="221" t="s">
        <v>20</v>
      </c>
      <c r="N173" s="222" t="s">
        <v>47</v>
      </c>
      <c r="O173" s="85"/>
      <c r="P173" s="223">
        <f>O173*H173</f>
        <v>0</v>
      </c>
      <c r="Q173" s="223">
        <v>0</v>
      </c>
      <c r="R173" s="223">
        <f>Q173*H173</f>
        <v>0</v>
      </c>
      <c r="S173" s="223">
        <v>0</v>
      </c>
      <c r="T173" s="224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25" t="s">
        <v>178</v>
      </c>
      <c r="AT173" s="225" t="s">
        <v>173</v>
      </c>
      <c r="AU173" s="225" t="s">
        <v>84</v>
      </c>
      <c r="AY173" s="18" t="s">
        <v>171</v>
      </c>
      <c r="BE173" s="226">
        <f>IF(N173="základní",J173,0)</f>
        <v>0</v>
      </c>
      <c r="BF173" s="226">
        <f>IF(N173="snížená",J173,0)</f>
        <v>0</v>
      </c>
      <c r="BG173" s="226">
        <f>IF(N173="zákl. přenesená",J173,0)</f>
        <v>0</v>
      </c>
      <c r="BH173" s="226">
        <f>IF(N173="sníž. přenesená",J173,0)</f>
        <v>0</v>
      </c>
      <c r="BI173" s="226">
        <f>IF(N173="nulová",J173,0)</f>
        <v>0</v>
      </c>
      <c r="BJ173" s="18" t="s">
        <v>22</v>
      </c>
      <c r="BK173" s="226">
        <f>ROUND(I173*H173,2)</f>
        <v>0</v>
      </c>
      <c r="BL173" s="18" t="s">
        <v>178</v>
      </c>
      <c r="BM173" s="225" t="s">
        <v>1047</v>
      </c>
    </row>
    <row r="174" spans="1:47" s="2" customFormat="1" ht="12">
      <c r="A174" s="39"/>
      <c r="B174" s="40"/>
      <c r="C174" s="41"/>
      <c r="D174" s="227" t="s">
        <v>180</v>
      </c>
      <c r="E174" s="41"/>
      <c r="F174" s="228" t="s">
        <v>1048</v>
      </c>
      <c r="G174" s="41"/>
      <c r="H174" s="41"/>
      <c r="I174" s="229"/>
      <c r="J174" s="41"/>
      <c r="K174" s="41"/>
      <c r="L174" s="45"/>
      <c r="M174" s="230"/>
      <c r="N174" s="231"/>
      <c r="O174" s="85"/>
      <c r="P174" s="85"/>
      <c r="Q174" s="85"/>
      <c r="R174" s="85"/>
      <c r="S174" s="85"/>
      <c r="T174" s="86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T174" s="18" t="s">
        <v>180</v>
      </c>
      <c r="AU174" s="18" t="s">
        <v>84</v>
      </c>
    </row>
    <row r="175" spans="1:47" s="2" customFormat="1" ht="12">
      <c r="A175" s="39"/>
      <c r="B175" s="40"/>
      <c r="C175" s="41"/>
      <c r="D175" s="232" t="s">
        <v>182</v>
      </c>
      <c r="E175" s="41"/>
      <c r="F175" s="233" t="s">
        <v>1049</v>
      </c>
      <c r="G175" s="41"/>
      <c r="H175" s="41"/>
      <c r="I175" s="229"/>
      <c r="J175" s="41"/>
      <c r="K175" s="41"/>
      <c r="L175" s="45"/>
      <c r="M175" s="230"/>
      <c r="N175" s="231"/>
      <c r="O175" s="85"/>
      <c r="P175" s="85"/>
      <c r="Q175" s="85"/>
      <c r="R175" s="85"/>
      <c r="S175" s="85"/>
      <c r="T175" s="86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T175" s="18" t="s">
        <v>182</v>
      </c>
      <c r="AU175" s="18" t="s">
        <v>84</v>
      </c>
    </row>
    <row r="176" spans="1:51" s="13" customFormat="1" ht="12">
      <c r="A176" s="13"/>
      <c r="B176" s="234"/>
      <c r="C176" s="235"/>
      <c r="D176" s="227" t="s">
        <v>184</v>
      </c>
      <c r="E176" s="236" t="s">
        <v>20</v>
      </c>
      <c r="F176" s="237" t="s">
        <v>1022</v>
      </c>
      <c r="G176" s="235"/>
      <c r="H176" s="236" t="s">
        <v>20</v>
      </c>
      <c r="I176" s="238"/>
      <c r="J176" s="235"/>
      <c r="K176" s="235"/>
      <c r="L176" s="239"/>
      <c r="M176" s="240"/>
      <c r="N176" s="241"/>
      <c r="O176" s="241"/>
      <c r="P176" s="241"/>
      <c r="Q176" s="241"/>
      <c r="R176" s="241"/>
      <c r="S176" s="241"/>
      <c r="T176" s="242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3" t="s">
        <v>184</v>
      </c>
      <c r="AU176" s="243" t="s">
        <v>84</v>
      </c>
      <c r="AV176" s="13" t="s">
        <v>22</v>
      </c>
      <c r="AW176" s="13" t="s">
        <v>37</v>
      </c>
      <c r="AX176" s="13" t="s">
        <v>76</v>
      </c>
      <c r="AY176" s="243" t="s">
        <v>171</v>
      </c>
    </row>
    <row r="177" spans="1:51" s="13" customFormat="1" ht="12">
      <c r="A177" s="13"/>
      <c r="B177" s="234"/>
      <c r="C177" s="235"/>
      <c r="D177" s="227" t="s">
        <v>184</v>
      </c>
      <c r="E177" s="236" t="s">
        <v>20</v>
      </c>
      <c r="F177" s="237" t="s">
        <v>1050</v>
      </c>
      <c r="G177" s="235"/>
      <c r="H177" s="236" t="s">
        <v>20</v>
      </c>
      <c r="I177" s="238"/>
      <c r="J177" s="235"/>
      <c r="K177" s="235"/>
      <c r="L177" s="239"/>
      <c r="M177" s="240"/>
      <c r="N177" s="241"/>
      <c r="O177" s="241"/>
      <c r="P177" s="241"/>
      <c r="Q177" s="241"/>
      <c r="R177" s="241"/>
      <c r="S177" s="241"/>
      <c r="T177" s="242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3" t="s">
        <v>184</v>
      </c>
      <c r="AU177" s="243" t="s">
        <v>84</v>
      </c>
      <c r="AV177" s="13" t="s">
        <v>22</v>
      </c>
      <c r="AW177" s="13" t="s">
        <v>37</v>
      </c>
      <c r="AX177" s="13" t="s">
        <v>76</v>
      </c>
      <c r="AY177" s="243" t="s">
        <v>171</v>
      </c>
    </row>
    <row r="178" spans="1:51" s="14" customFormat="1" ht="12">
      <c r="A178" s="14"/>
      <c r="B178" s="244"/>
      <c r="C178" s="245"/>
      <c r="D178" s="227" t="s">
        <v>184</v>
      </c>
      <c r="E178" s="246" t="s">
        <v>20</v>
      </c>
      <c r="F178" s="247" t="s">
        <v>1641</v>
      </c>
      <c r="G178" s="245"/>
      <c r="H178" s="248">
        <v>1.452</v>
      </c>
      <c r="I178" s="249"/>
      <c r="J178" s="245"/>
      <c r="K178" s="245"/>
      <c r="L178" s="250"/>
      <c r="M178" s="251"/>
      <c r="N178" s="252"/>
      <c r="O178" s="252"/>
      <c r="P178" s="252"/>
      <c r="Q178" s="252"/>
      <c r="R178" s="252"/>
      <c r="S178" s="252"/>
      <c r="T178" s="253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54" t="s">
        <v>184</v>
      </c>
      <c r="AU178" s="254" t="s">
        <v>84</v>
      </c>
      <c r="AV178" s="14" t="s">
        <v>84</v>
      </c>
      <c r="AW178" s="14" t="s">
        <v>37</v>
      </c>
      <c r="AX178" s="14" t="s">
        <v>76</v>
      </c>
      <c r="AY178" s="254" t="s">
        <v>171</v>
      </c>
    </row>
    <row r="179" spans="1:51" s="14" customFormat="1" ht="12">
      <c r="A179" s="14"/>
      <c r="B179" s="244"/>
      <c r="C179" s="245"/>
      <c r="D179" s="227" t="s">
        <v>184</v>
      </c>
      <c r="E179" s="246" t="s">
        <v>20</v>
      </c>
      <c r="F179" s="247" t="s">
        <v>1642</v>
      </c>
      <c r="G179" s="245"/>
      <c r="H179" s="248">
        <v>0.446</v>
      </c>
      <c r="I179" s="249"/>
      <c r="J179" s="245"/>
      <c r="K179" s="245"/>
      <c r="L179" s="250"/>
      <c r="M179" s="251"/>
      <c r="N179" s="252"/>
      <c r="O179" s="252"/>
      <c r="P179" s="252"/>
      <c r="Q179" s="252"/>
      <c r="R179" s="252"/>
      <c r="S179" s="252"/>
      <c r="T179" s="253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54" t="s">
        <v>184</v>
      </c>
      <c r="AU179" s="254" t="s">
        <v>84</v>
      </c>
      <c r="AV179" s="14" t="s">
        <v>84</v>
      </c>
      <c r="AW179" s="14" t="s">
        <v>37</v>
      </c>
      <c r="AX179" s="14" t="s">
        <v>76</v>
      </c>
      <c r="AY179" s="254" t="s">
        <v>171</v>
      </c>
    </row>
    <row r="180" spans="1:65" s="2" customFormat="1" ht="33" customHeight="1">
      <c r="A180" s="39"/>
      <c r="B180" s="40"/>
      <c r="C180" s="214" t="s">
        <v>298</v>
      </c>
      <c r="D180" s="214" t="s">
        <v>173</v>
      </c>
      <c r="E180" s="215" t="s">
        <v>1052</v>
      </c>
      <c r="F180" s="216" t="s">
        <v>1053</v>
      </c>
      <c r="G180" s="217" t="s">
        <v>230</v>
      </c>
      <c r="H180" s="218">
        <v>4.95</v>
      </c>
      <c r="I180" s="219"/>
      <c r="J180" s="220">
        <f>ROUND(I180*H180,2)</f>
        <v>0</v>
      </c>
      <c r="K180" s="216" t="s">
        <v>177</v>
      </c>
      <c r="L180" s="45"/>
      <c r="M180" s="221" t="s">
        <v>20</v>
      </c>
      <c r="N180" s="222" t="s">
        <v>47</v>
      </c>
      <c r="O180" s="85"/>
      <c r="P180" s="223">
        <f>O180*H180</f>
        <v>0</v>
      </c>
      <c r="Q180" s="223">
        <v>0</v>
      </c>
      <c r="R180" s="223">
        <f>Q180*H180</f>
        <v>0</v>
      </c>
      <c r="S180" s="223">
        <v>0</v>
      </c>
      <c r="T180" s="224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25" t="s">
        <v>178</v>
      </c>
      <c r="AT180" s="225" t="s">
        <v>173</v>
      </c>
      <c r="AU180" s="225" t="s">
        <v>84</v>
      </c>
      <c r="AY180" s="18" t="s">
        <v>171</v>
      </c>
      <c r="BE180" s="226">
        <f>IF(N180="základní",J180,0)</f>
        <v>0</v>
      </c>
      <c r="BF180" s="226">
        <f>IF(N180="snížená",J180,0)</f>
        <v>0</v>
      </c>
      <c r="BG180" s="226">
        <f>IF(N180="zákl. přenesená",J180,0)</f>
        <v>0</v>
      </c>
      <c r="BH180" s="226">
        <f>IF(N180="sníž. přenesená",J180,0)</f>
        <v>0</v>
      </c>
      <c r="BI180" s="226">
        <f>IF(N180="nulová",J180,0)</f>
        <v>0</v>
      </c>
      <c r="BJ180" s="18" t="s">
        <v>22</v>
      </c>
      <c r="BK180" s="226">
        <f>ROUND(I180*H180,2)</f>
        <v>0</v>
      </c>
      <c r="BL180" s="18" t="s">
        <v>178</v>
      </c>
      <c r="BM180" s="225" t="s">
        <v>1054</v>
      </c>
    </row>
    <row r="181" spans="1:47" s="2" customFormat="1" ht="12">
      <c r="A181" s="39"/>
      <c r="B181" s="40"/>
      <c r="C181" s="41"/>
      <c r="D181" s="227" t="s">
        <v>180</v>
      </c>
      <c r="E181" s="41"/>
      <c r="F181" s="228" t="s">
        <v>1055</v>
      </c>
      <c r="G181" s="41"/>
      <c r="H181" s="41"/>
      <c r="I181" s="229"/>
      <c r="J181" s="41"/>
      <c r="K181" s="41"/>
      <c r="L181" s="45"/>
      <c r="M181" s="230"/>
      <c r="N181" s="231"/>
      <c r="O181" s="85"/>
      <c r="P181" s="85"/>
      <c r="Q181" s="85"/>
      <c r="R181" s="85"/>
      <c r="S181" s="85"/>
      <c r="T181" s="86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T181" s="18" t="s">
        <v>180</v>
      </c>
      <c r="AU181" s="18" t="s">
        <v>84</v>
      </c>
    </row>
    <row r="182" spans="1:47" s="2" customFormat="1" ht="12">
      <c r="A182" s="39"/>
      <c r="B182" s="40"/>
      <c r="C182" s="41"/>
      <c r="D182" s="232" t="s">
        <v>182</v>
      </c>
      <c r="E182" s="41"/>
      <c r="F182" s="233" t="s">
        <v>1056</v>
      </c>
      <c r="G182" s="41"/>
      <c r="H182" s="41"/>
      <c r="I182" s="229"/>
      <c r="J182" s="41"/>
      <c r="K182" s="41"/>
      <c r="L182" s="45"/>
      <c r="M182" s="230"/>
      <c r="N182" s="231"/>
      <c r="O182" s="85"/>
      <c r="P182" s="85"/>
      <c r="Q182" s="85"/>
      <c r="R182" s="85"/>
      <c r="S182" s="85"/>
      <c r="T182" s="86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T182" s="18" t="s">
        <v>182</v>
      </c>
      <c r="AU182" s="18" t="s">
        <v>84</v>
      </c>
    </row>
    <row r="183" spans="1:51" s="13" customFormat="1" ht="12">
      <c r="A183" s="13"/>
      <c r="B183" s="234"/>
      <c r="C183" s="235"/>
      <c r="D183" s="227" t="s">
        <v>184</v>
      </c>
      <c r="E183" s="236" t="s">
        <v>20</v>
      </c>
      <c r="F183" s="237" t="s">
        <v>1022</v>
      </c>
      <c r="G183" s="235"/>
      <c r="H183" s="236" t="s">
        <v>20</v>
      </c>
      <c r="I183" s="238"/>
      <c r="J183" s="235"/>
      <c r="K183" s="235"/>
      <c r="L183" s="239"/>
      <c r="M183" s="240"/>
      <c r="N183" s="241"/>
      <c r="O183" s="241"/>
      <c r="P183" s="241"/>
      <c r="Q183" s="241"/>
      <c r="R183" s="241"/>
      <c r="S183" s="241"/>
      <c r="T183" s="242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3" t="s">
        <v>184</v>
      </c>
      <c r="AU183" s="243" t="s">
        <v>84</v>
      </c>
      <c r="AV183" s="13" t="s">
        <v>22</v>
      </c>
      <c r="AW183" s="13" t="s">
        <v>37</v>
      </c>
      <c r="AX183" s="13" t="s">
        <v>76</v>
      </c>
      <c r="AY183" s="243" t="s">
        <v>171</v>
      </c>
    </row>
    <row r="184" spans="1:51" s="13" customFormat="1" ht="12">
      <c r="A184" s="13"/>
      <c r="B184" s="234"/>
      <c r="C184" s="235"/>
      <c r="D184" s="227" t="s">
        <v>184</v>
      </c>
      <c r="E184" s="236" t="s">
        <v>20</v>
      </c>
      <c r="F184" s="237" t="s">
        <v>1057</v>
      </c>
      <c r="G184" s="235"/>
      <c r="H184" s="236" t="s">
        <v>20</v>
      </c>
      <c r="I184" s="238"/>
      <c r="J184" s="235"/>
      <c r="K184" s="235"/>
      <c r="L184" s="239"/>
      <c r="M184" s="240"/>
      <c r="N184" s="241"/>
      <c r="O184" s="241"/>
      <c r="P184" s="241"/>
      <c r="Q184" s="241"/>
      <c r="R184" s="241"/>
      <c r="S184" s="241"/>
      <c r="T184" s="242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3" t="s">
        <v>184</v>
      </c>
      <c r="AU184" s="243" t="s">
        <v>84</v>
      </c>
      <c r="AV184" s="13" t="s">
        <v>22</v>
      </c>
      <c r="AW184" s="13" t="s">
        <v>37</v>
      </c>
      <c r="AX184" s="13" t="s">
        <v>76</v>
      </c>
      <c r="AY184" s="243" t="s">
        <v>171</v>
      </c>
    </row>
    <row r="185" spans="1:51" s="14" customFormat="1" ht="12">
      <c r="A185" s="14"/>
      <c r="B185" s="244"/>
      <c r="C185" s="245"/>
      <c r="D185" s="227" t="s">
        <v>184</v>
      </c>
      <c r="E185" s="246" t="s">
        <v>20</v>
      </c>
      <c r="F185" s="247" t="s">
        <v>1643</v>
      </c>
      <c r="G185" s="245"/>
      <c r="H185" s="248">
        <v>4.95</v>
      </c>
      <c r="I185" s="249"/>
      <c r="J185" s="245"/>
      <c r="K185" s="245"/>
      <c r="L185" s="250"/>
      <c r="M185" s="251"/>
      <c r="N185" s="252"/>
      <c r="O185" s="252"/>
      <c r="P185" s="252"/>
      <c r="Q185" s="252"/>
      <c r="R185" s="252"/>
      <c r="S185" s="252"/>
      <c r="T185" s="253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54" t="s">
        <v>184</v>
      </c>
      <c r="AU185" s="254" t="s">
        <v>84</v>
      </c>
      <c r="AV185" s="14" t="s">
        <v>84</v>
      </c>
      <c r="AW185" s="14" t="s">
        <v>37</v>
      </c>
      <c r="AX185" s="14" t="s">
        <v>76</v>
      </c>
      <c r="AY185" s="254" t="s">
        <v>171</v>
      </c>
    </row>
    <row r="186" spans="1:65" s="2" customFormat="1" ht="24.15" customHeight="1">
      <c r="A186" s="39"/>
      <c r="B186" s="40"/>
      <c r="C186" s="214" t="s">
        <v>308</v>
      </c>
      <c r="D186" s="214" t="s">
        <v>173</v>
      </c>
      <c r="E186" s="215" t="s">
        <v>1059</v>
      </c>
      <c r="F186" s="216" t="s">
        <v>1060</v>
      </c>
      <c r="G186" s="217" t="s">
        <v>230</v>
      </c>
      <c r="H186" s="218">
        <v>3.251</v>
      </c>
      <c r="I186" s="219"/>
      <c r="J186" s="220">
        <f>ROUND(I186*H186,2)</f>
        <v>0</v>
      </c>
      <c r="K186" s="216" t="s">
        <v>177</v>
      </c>
      <c r="L186" s="45"/>
      <c r="M186" s="221" t="s">
        <v>20</v>
      </c>
      <c r="N186" s="222" t="s">
        <v>47</v>
      </c>
      <c r="O186" s="85"/>
      <c r="P186" s="223">
        <f>O186*H186</f>
        <v>0</v>
      </c>
      <c r="Q186" s="223">
        <v>0</v>
      </c>
      <c r="R186" s="223">
        <f>Q186*H186</f>
        <v>0</v>
      </c>
      <c r="S186" s="223">
        <v>0</v>
      </c>
      <c r="T186" s="224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25" t="s">
        <v>178</v>
      </c>
      <c r="AT186" s="225" t="s">
        <v>173</v>
      </c>
      <c r="AU186" s="225" t="s">
        <v>84</v>
      </c>
      <c r="AY186" s="18" t="s">
        <v>171</v>
      </c>
      <c r="BE186" s="226">
        <f>IF(N186="základní",J186,0)</f>
        <v>0</v>
      </c>
      <c r="BF186" s="226">
        <f>IF(N186="snížená",J186,0)</f>
        <v>0</v>
      </c>
      <c r="BG186" s="226">
        <f>IF(N186="zákl. přenesená",J186,0)</f>
        <v>0</v>
      </c>
      <c r="BH186" s="226">
        <f>IF(N186="sníž. přenesená",J186,0)</f>
        <v>0</v>
      </c>
      <c r="BI186" s="226">
        <f>IF(N186="nulová",J186,0)</f>
        <v>0</v>
      </c>
      <c r="BJ186" s="18" t="s">
        <v>22</v>
      </c>
      <c r="BK186" s="226">
        <f>ROUND(I186*H186,2)</f>
        <v>0</v>
      </c>
      <c r="BL186" s="18" t="s">
        <v>178</v>
      </c>
      <c r="BM186" s="225" t="s">
        <v>1061</v>
      </c>
    </row>
    <row r="187" spans="1:47" s="2" customFormat="1" ht="12">
      <c r="A187" s="39"/>
      <c r="B187" s="40"/>
      <c r="C187" s="41"/>
      <c r="D187" s="227" t="s">
        <v>180</v>
      </c>
      <c r="E187" s="41"/>
      <c r="F187" s="228" t="s">
        <v>1062</v>
      </c>
      <c r="G187" s="41"/>
      <c r="H187" s="41"/>
      <c r="I187" s="229"/>
      <c r="J187" s="41"/>
      <c r="K187" s="41"/>
      <c r="L187" s="45"/>
      <c r="M187" s="230"/>
      <c r="N187" s="231"/>
      <c r="O187" s="85"/>
      <c r="P187" s="85"/>
      <c r="Q187" s="85"/>
      <c r="R187" s="85"/>
      <c r="S187" s="85"/>
      <c r="T187" s="86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T187" s="18" t="s">
        <v>180</v>
      </c>
      <c r="AU187" s="18" t="s">
        <v>84</v>
      </c>
    </row>
    <row r="188" spans="1:47" s="2" customFormat="1" ht="12">
      <c r="A188" s="39"/>
      <c r="B188" s="40"/>
      <c r="C188" s="41"/>
      <c r="D188" s="232" t="s">
        <v>182</v>
      </c>
      <c r="E188" s="41"/>
      <c r="F188" s="233" t="s">
        <v>1063</v>
      </c>
      <c r="G188" s="41"/>
      <c r="H188" s="41"/>
      <c r="I188" s="229"/>
      <c r="J188" s="41"/>
      <c r="K188" s="41"/>
      <c r="L188" s="45"/>
      <c r="M188" s="230"/>
      <c r="N188" s="231"/>
      <c r="O188" s="85"/>
      <c r="P188" s="85"/>
      <c r="Q188" s="85"/>
      <c r="R188" s="85"/>
      <c r="S188" s="85"/>
      <c r="T188" s="86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T188" s="18" t="s">
        <v>182</v>
      </c>
      <c r="AU188" s="18" t="s">
        <v>84</v>
      </c>
    </row>
    <row r="189" spans="1:51" s="13" customFormat="1" ht="12">
      <c r="A189" s="13"/>
      <c r="B189" s="234"/>
      <c r="C189" s="235"/>
      <c r="D189" s="227" t="s">
        <v>184</v>
      </c>
      <c r="E189" s="236" t="s">
        <v>20</v>
      </c>
      <c r="F189" s="237" t="s">
        <v>1022</v>
      </c>
      <c r="G189" s="235"/>
      <c r="H189" s="236" t="s">
        <v>20</v>
      </c>
      <c r="I189" s="238"/>
      <c r="J189" s="235"/>
      <c r="K189" s="235"/>
      <c r="L189" s="239"/>
      <c r="M189" s="240"/>
      <c r="N189" s="241"/>
      <c r="O189" s="241"/>
      <c r="P189" s="241"/>
      <c r="Q189" s="241"/>
      <c r="R189" s="241"/>
      <c r="S189" s="241"/>
      <c r="T189" s="242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3" t="s">
        <v>184</v>
      </c>
      <c r="AU189" s="243" t="s">
        <v>84</v>
      </c>
      <c r="AV189" s="13" t="s">
        <v>22</v>
      </c>
      <c r="AW189" s="13" t="s">
        <v>37</v>
      </c>
      <c r="AX189" s="13" t="s">
        <v>76</v>
      </c>
      <c r="AY189" s="243" t="s">
        <v>171</v>
      </c>
    </row>
    <row r="190" spans="1:51" s="13" customFormat="1" ht="12">
      <c r="A190" s="13"/>
      <c r="B190" s="234"/>
      <c r="C190" s="235"/>
      <c r="D190" s="227" t="s">
        <v>184</v>
      </c>
      <c r="E190" s="236" t="s">
        <v>20</v>
      </c>
      <c r="F190" s="237" t="s">
        <v>1050</v>
      </c>
      <c r="G190" s="235"/>
      <c r="H190" s="236" t="s">
        <v>20</v>
      </c>
      <c r="I190" s="238"/>
      <c r="J190" s="235"/>
      <c r="K190" s="235"/>
      <c r="L190" s="239"/>
      <c r="M190" s="240"/>
      <c r="N190" s="241"/>
      <c r="O190" s="241"/>
      <c r="P190" s="241"/>
      <c r="Q190" s="241"/>
      <c r="R190" s="241"/>
      <c r="S190" s="241"/>
      <c r="T190" s="242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3" t="s">
        <v>184</v>
      </c>
      <c r="AU190" s="243" t="s">
        <v>84</v>
      </c>
      <c r="AV190" s="13" t="s">
        <v>22</v>
      </c>
      <c r="AW190" s="13" t="s">
        <v>37</v>
      </c>
      <c r="AX190" s="13" t="s">
        <v>76</v>
      </c>
      <c r="AY190" s="243" t="s">
        <v>171</v>
      </c>
    </row>
    <row r="191" spans="1:51" s="14" customFormat="1" ht="12">
      <c r="A191" s="14"/>
      <c r="B191" s="244"/>
      <c r="C191" s="245"/>
      <c r="D191" s="227" t="s">
        <v>184</v>
      </c>
      <c r="E191" s="246" t="s">
        <v>20</v>
      </c>
      <c r="F191" s="247" t="s">
        <v>1644</v>
      </c>
      <c r="G191" s="245"/>
      <c r="H191" s="248">
        <v>3.251</v>
      </c>
      <c r="I191" s="249"/>
      <c r="J191" s="245"/>
      <c r="K191" s="245"/>
      <c r="L191" s="250"/>
      <c r="M191" s="251"/>
      <c r="N191" s="252"/>
      <c r="O191" s="252"/>
      <c r="P191" s="252"/>
      <c r="Q191" s="252"/>
      <c r="R191" s="252"/>
      <c r="S191" s="252"/>
      <c r="T191" s="253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54" t="s">
        <v>184</v>
      </c>
      <c r="AU191" s="254" t="s">
        <v>84</v>
      </c>
      <c r="AV191" s="14" t="s">
        <v>84</v>
      </c>
      <c r="AW191" s="14" t="s">
        <v>37</v>
      </c>
      <c r="AX191" s="14" t="s">
        <v>76</v>
      </c>
      <c r="AY191" s="254" t="s">
        <v>171</v>
      </c>
    </row>
    <row r="192" spans="1:65" s="2" customFormat="1" ht="24.15" customHeight="1">
      <c r="A192" s="39"/>
      <c r="B192" s="40"/>
      <c r="C192" s="214" t="s">
        <v>316</v>
      </c>
      <c r="D192" s="214" t="s">
        <v>173</v>
      </c>
      <c r="E192" s="215" t="s">
        <v>1065</v>
      </c>
      <c r="F192" s="216" t="s">
        <v>1066</v>
      </c>
      <c r="G192" s="217" t="s">
        <v>230</v>
      </c>
      <c r="H192" s="218">
        <v>3.69</v>
      </c>
      <c r="I192" s="219"/>
      <c r="J192" s="220">
        <f>ROUND(I192*H192,2)</f>
        <v>0</v>
      </c>
      <c r="K192" s="216" t="s">
        <v>177</v>
      </c>
      <c r="L192" s="45"/>
      <c r="M192" s="221" t="s">
        <v>20</v>
      </c>
      <c r="N192" s="222" t="s">
        <v>47</v>
      </c>
      <c r="O192" s="85"/>
      <c r="P192" s="223">
        <f>O192*H192</f>
        <v>0</v>
      </c>
      <c r="Q192" s="223">
        <v>0</v>
      </c>
      <c r="R192" s="223">
        <f>Q192*H192</f>
        <v>0</v>
      </c>
      <c r="S192" s="223">
        <v>0</v>
      </c>
      <c r="T192" s="224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25" t="s">
        <v>178</v>
      </c>
      <c r="AT192" s="225" t="s">
        <v>173</v>
      </c>
      <c r="AU192" s="225" t="s">
        <v>84</v>
      </c>
      <c r="AY192" s="18" t="s">
        <v>171</v>
      </c>
      <c r="BE192" s="226">
        <f>IF(N192="základní",J192,0)</f>
        <v>0</v>
      </c>
      <c r="BF192" s="226">
        <f>IF(N192="snížená",J192,0)</f>
        <v>0</v>
      </c>
      <c r="BG192" s="226">
        <f>IF(N192="zákl. přenesená",J192,0)</f>
        <v>0</v>
      </c>
      <c r="BH192" s="226">
        <f>IF(N192="sníž. přenesená",J192,0)</f>
        <v>0</v>
      </c>
      <c r="BI192" s="226">
        <f>IF(N192="nulová",J192,0)</f>
        <v>0</v>
      </c>
      <c r="BJ192" s="18" t="s">
        <v>22</v>
      </c>
      <c r="BK192" s="226">
        <f>ROUND(I192*H192,2)</f>
        <v>0</v>
      </c>
      <c r="BL192" s="18" t="s">
        <v>178</v>
      </c>
      <c r="BM192" s="225" t="s">
        <v>1067</v>
      </c>
    </row>
    <row r="193" spans="1:47" s="2" customFormat="1" ht="12">
      <c r="A193" s="39"/>
      <c r="B193" s="40"/>
      <c r="C193" s="41"/>
      <c r="D193" s="227" t="s">
        <v>180</v>
      </c>
      <c r="E193" s="41"/>
      <c r="F193" s="228" t="s">
        <v>1068</v>
      </c>
      <c r="G193" s="41"/>
      <c r="H193" s="41"/>
      <c r="I193" s="229"/>
      <c r="J193" s="41"/>
      <c r="K193" s="41"/>
      <c r="L193" s="45"/>
      <c r="M193" s="230"/>
      <c r="N193" s="231"/>
      <c r="O193" s="85"/>
      <c r="P193" s="85"/>
      <c r="Q193" s="85"/>
      <c r="R193" s="85"/>
      <c r="S193" s="85"/>
      <c r="T193" s="86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T193" s="18" t="s">
        <v>180</v>
      </c>
      <c r="AU193" s="18" t="s">
        <v>84</v>
      </c>
    </row>
    <row r="194" spans="1:47" s="2" customFormat="1" ht="12">
      <c r="A194" s="39"/>
      <c r="B194" s="40"/>
      <c r="C194" s="41"/>
      <c r="D194" s="232" t="s">
        <v>182</v>
      </c>
      <c r="E194" s="41"/>
      <c r="F194" s="233" t="s">
        <v>1069</v>
      </c>
      <c r="G194" s="41"/>
      <c r="H194" s="41"/>
      <c r="I194" s="229"/>
      <c r="J194" s="41"/>
      <c r="K194" s="41"/>
      <c r="L194" s="45"/>
      <c r="M194" s="230"/>
      <c r="N194" s="231"/>
      <c r="O194" s="85"/>
      <c r="P194" s="85"/>
      <c r="Q194" s="85"/>
      <c r="R194" s="85"/>
      <c r="S194" s="85"/>
      <c r="T194" s="86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T194" s="18" t="s">
        <v>182</v>
      </c>
      <c r="AU194" s="18" t="s">
        <v>84</v>
      </c>
    </row>
    <row r="195" spans="1:51" s="13" customFormat="1" ht="12">
      <c r="A195" s="13"/>
      <c r="B195" s="234"/>
      <c r="C195" s="235"/>
      <c r="D195" s="227" t="s">
        <v>184</v>
      </c>
      <c r="E195" s="236" t="s">
        <v>20</v>
      </c>
      <c r="F195" s="237" t="s">
        <v>1022</v>
      </c>
      <c r="G195" s="235"/>
      <c r="H195" s="236" t="s">
        <v>20</v>
      </c>
      <c r="I195" s="238"/>
      <c r="J195" s="235"/>
      <c r="K195" s="235"/>
      <c r="L195" s="239"/>
      <c r="M195" s="240"/>
      <c r="N195" s="241"/>
      <c r="O195" s="241"/>
      <c r="P195" s="241"/>
      <c r="Q195" s="241"/>
      <c r="R195" s="241"/>
      <c r="S195" s="241"/>
      <c r="T195" s="242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3" t="s">
        <v>184</v>
      </c>
      <c r="AU195" s="243" t="s">
        <v>84</v>
      </c>
      <c r="AV195" s="13" t="s">
        <v>22</v>
      </c>
      <c r="AW195" s="13" t="s">
        <v>37</v>
      </c>
      <c r="AX195" s="13" t="s">
        <v>76</v>
      </c>
      <c r="AY195" s="243" t="s">
        <v>171</v>
      </c>
    </row>
    <row r="196" spans="1:51" s="13" customFormat="1" ht="12">
      <c r="A196" s="13"/>
      <c r="B196" s="234"/>
      <c r="C196" s="235"/>
      <c r="D196" s="227" t="s">
        <v>184</v>
      </c>
      <c r="E196" s="236" t="s">
        <v>20</v>
      </c>
      <c r="F196" s="237" t="s">
        <v>1070</v>
      </c>
      <c r="G196" s="235"/>
      <c r="H196" s="236" t="s">
        <v>20</v>
      </c>
      <c r="I196" s="238"/>
      <c r="J196" s="235"/>
      <c r="K196" s="235"/>
      <c r="L196" s="239"/>
      <c r="M196" s="240"/>
      <c r="N196" s="241"/>
      <c r="O196" s="241"/>
      <c r="P196" s="241"/>
      <c r="Q196" s="241"/>
      <c r="R196" s="241"/>
      <c r="S196" s="241"/>
      <c r="T196" s="242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43" t="s">
        <v>184</v>
      </c>
      <c r="AU196" s="243" t="s">
        <v>84</v>
      </c>
      <c r="AV196" s="13" t="s">
        <v>22</v>
      </c>
      <c r="AW196" s="13" t="s">
        <v>37</v>
      </c>
      <c r="AX196" s="13" t="s">
        <v>76</v>
      </c>
      <c r="AY196" s="243" t="s">
        <v>171</v>
      </c>
    </row>
    <row r="197" spans="1:51" s="14" customFormat="1" ht="12">
      <c r="A197" s="14"/>
      <c r="B197" s="244"/>
      <c r="C197" s="245"/>
      <c r="D197" s="227" t="s">
        <v>184</v>
      </c>
      <c r="E197" s="246" t="s">
        <v>20</v>
      </c>
      <c r="F197" s="247" t="s">
        <v>1645</v>
      </c>
      <c r="G197" s="245"/>
      <c r="H197" s="248">
        <v>3.69</v>
      </c>
      <c r="I197" s="249"/>
      <c r="J197" s="245"/>
      <c r="K197" s="245"/>
      <c r="L197" s="250"/>
      <c r="M197" s="251"/>
      <c r="N197" s="252"/>
      <c r="O197" s="252"/>
      <c r="P197" s="252"/>
      <c r="Q197" s="252"/>
      <c r="R197" s="252"/>
      <c r="S197" s="252"/>
      <c r="T197" s="253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54" t="s">
        <v>184</v>
      </c>
      <c r="AU197" s="254" t="s">
        <v>84</v>
      </c>
      <c r="AV197" s="14" t="s">
        <v>84</v>
      </c>
      <c r="AW197" s="14" t="s">
        <v>37</v>
      </c>
      <c r="AX197" s="14" t="s">
        <v>76</v>
      </c>
      <c r="AY197" s="254" t="s">
        <v>171</v>
      </c>
    </row>
    <row r="198" spans="1:65" s="2" customFormat="1" ht="33" customHeight="1">
      <c r="A198" s="39"/>
      <c r="B198" s="40"/>
      <c r="C198" s="214" t="s">
        <v>328</v>
      </c>
      <c r="D198" s="214" t="s">
        <v>173</v>
      </c>
      <c r="E198" s="215" t="s">
        <v>1078</v>
      </c>
      <c r="F198" s="216" t="s">
        <v>1079</v>
      </c>
      <c r="G198" s="217" t="s">
        <v>176</v>
      </c>
      <c r="H198" s="218">
        <v>30</v>
      </c>
      <c r="I198" s="219"/>
      <c r="J198" s="220">
        <f>ROUND(I198*H198,2)</f>
        <v>0</v>
      </c>
      <c r="K198" s="216" t="s">
        <v>177</v>
      </c>
      <c r="L198" s="45"/>
      <c r="M198" s="221" t="s">
        <v>20</v>
      </c>
      <c r="N198" s="222" t="s">
        <v>47</v>
      </c>
      <c r="O198" s="85"/>
      <c r="P198" s="223">
        <f>O198*H198</f>
        <v>0</v>
      </c>
      <c r="Q198" s="223">
        <v>0.44477888</v>
      </c>
      <c r="R198" s="223">
        <f>Q198*H198</f>
        <v>13.343366399999999</v>
      </c>
      <c r="S198" s="223">
        <v>0</v>
      </c>
      <c r="T198" s="224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25" t="s">
        <v>178</v>
      </c>
      <c r="AT198" s="225" t="s">
        <v>173</v>
      </c>
      <c r="AU198" s="225" t="s">
        <v>84</v>
      </c>
      <c r="AY198" s="18" t="s">
        <v>171</v>
      </c>
      <c r="BE198" s="226">
        <f>IF(N198="základní",J198,0)</f>
        <v>0</v>
      </c>
      <c r="BF198" s="226">
        <f>IF(N198="snížená",J198,0)</f>
        <v>0</v>
      </c>
      <c r="BG198" s="226">
        <f>IF(N198="zákl. přenesená",J198,0)</f>
        <v>0</v>
      </c>
      <c r="BH198" s="226">
        <f>IF(N198="sníž. přenesená",J198,0)</f>
        <v>0</v>
      </c>
      <c r="BI198" s="226">
        <f>IF(N198="nulová",J198,0)</f>
        <v>0</v>
      </c>
      <c r="BJ198" s="18" t="s">
        <v>22</v>
      </c>
      <c r="BK198" s="226">
        <f>ROUND(I198*H198,2)</f>
        <v>0</v>
      </c>
      <c r="BL198" s="18" t="s">
        <v>178</v>
      </c>
      <c r="BM198" s="225" t="s">
        <v>1080</v>
      </c>
    </row>
    <row r="199" spans="1:47" s="2" customFormat="1" ht="12">
      <c r="A199" s="39"/>
      <c r="B199" s="40"/>
      <c r="C199" s="41"/>
      <c r="D199" s="227" t="s">
        <v>180</v>
      </c>
      <c r="E199" s="41"/>
      <c r="F199" s="228" t="s">
        <v>1081</v>
      </c>
      <c r="G199" s="41"/>
      <c r="H199" s="41"/>
      <c r="I199" s="229"/>
      <c r="J199" s="41"/>
      <c r="K199" s="41"/>
      <c r="L199" s="45"/>
      <c r="M199" s="230"/>
      <c r="N199" s="231"/>
      <c r="O199" s="85"/>
      <c r="P199" s="85"/>
      <c r="Q199" s="85"/>
      <c r="R199" s="85"/>
      <c r="S199" s="85"/>
      <c r="T199" s="86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T199" s="18" t="s">
        <v>180</v>
      </c>
      <c r="AU199" s="18" t="s">
        <v>84</v>
      </c>
    </row>
    <row r="200" spans="1:47" s="2" customFormat="1" ht="12">
      <c r="A200" s="39"/>
      <c r="B200" s="40"/>
      <c r="C200" s="41"/>
      <c r="D200" s="232" t="s">
        <v>182</v>
      </c>
      <c r="E200" s="41"/>
      <c r="F200" s="233" t="s">
        <v>1082</v>
      </c>
      <c r="G200" s="41"/>
      <c r="H200" s="41"/>
      <c r="I200" s="229"/>
      <c r="J200" s="41"/>
      <c r="K200" s="41"/>
      <c r="L200" s="45"/>
      <c r="M200" s="230"/>
      <c r="N200" s="231"/>
      <c r="O200" s="85"/>
      <c r="P200" s="85"/>
      <c r="Q200" s="85"/>
      <c r="R200" s="85"/>
      <c r="S200" s="85"/>
      <c r="T200" s="86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T200" s="18" t="s">
        <v>182</v>
      </c>
      <c r="AU200" s="18" t="s">
        <v>84</v>
      </c>
    </row>
    <row r="201" spans="1:47" s="2" customFormat="1" ht="12">
      <c r="A201" s="39"/>
      <c r="B201" s="40"/>
      <c r="C201" s="41"/>
      <c r="D201" s="227" t="s">
        <v>224</v>
      </c>
      <c r="E201" s="41"/>
      <c r="F201" s="255" t="s">
        <v>1083</v>
      </c>
      <c r="G201" s="41"/>
      <c r="H201" s="41"/>
      <c r="I201" s="229"/>
      <c r="J201" s="41"/>
      <c r="K201" s="41"/>
      <c r="L201" s="45"/>
      <c r="M201" s="230"/>
      <c r="N201" s="231"/>
      <c r="O201" s="85"/>
      <c r="P201" s="85"/>
      <c r="Q201" s="85"/>
      <c r="R201" s="85"/>
      <c r="S201" s="85"/>
      <c r="T201" s="86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T201" s="18" t="s">
        <v>224</v>
      </c>
      <c r="AU201" s="18" t="s">
        <v>84</v>
      </c>
    </row>
    <row r="202" spans="1:51" s="13" customFormat="1" ht="12">
      <c r="A202" s="13"/>
      <c r="B202" s="234"/>
      <c r="C202" s="235"/>
      <c r="D202" s="227" t="s">
        <v>184</v>
      </c>
      <c r="E202" s="236" t="s">
        <v>20</v>
      </c>
      <c r="F202" s="237" t="s">
        <v>1022</v>
      </c>
      <c r="G202" s="235"/>
      <c r="H202" s="236" t="s">
        <v>20</v>
      </c>
      <c r="I202" s="238"/>
      <c r="J202" s="235"/>
      <c r="K202" s="235"/>
      <c r="L202" s="239"/>
      <c r="M202" s="240"/>
      <c r="N202" s="241"/>
      <c r="O202" s="241"/>
      <c r="P202" s="241"/>
      <c r="Q202" s="241"/>
      <c r="R202" s="241"/>
      <c r="S202" s="241"/>
      <c r="T202" s="242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3" t="s">
        <v>184</v>
      </c>
      <c r="AU202" s="243" t="s">
        <v>84</v>
      </c>
      <c r="AV202" s="13" t="s">
        <v>22</v>
      </c>
      <c r="AW202" s="13" t="s">
        <v>37</v>
      </c>
      <c r="AX202" s="13" t="s">
        <v>76</v>
      </c>
      <c r="AY202" s="243" t="s">
        <v>171</v>
      </c>
    </row>
    <row r="203" spans="1:51" s="14" customFormat="1" ht="12">
      <c r="A203" s="14"/>
      <c r="B203" s="244"/>
      <c r="C203" s="245"/>
      <c r="D203" s="227" t="s">
        <v>184</v>
      </c>
      <c r="E203" s="246" t="s">
        <v>20</v>
      </c>
      <c r="F203" s="247" t="s">
        <v>1646</v>
      </c>
      <c r="G203" s="245"/>
      <c r="H203" s="248">
        <v>30</v>
      </c>
      <c r="I203" s="249"/>
      <c r="J203" s="245"/>
      <c r="K203" s="245"/>
      <c r="L203" s="250"/>
      <c r="M203" s="251"/>
      <c r="N203" s="252"/>
      <c r="O203" s="252"/>
      <c r="P203" s="252"/>
      <c r="Q203" s="252"/>
      <c r="R203" s="252"/>
      <c r="S203" s="252"/>
      <c r="T203" s="253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54" t="s">
        <v>184</v>
      </c>
      <c r="AU203" s="254" t="s">
        <v>84</v>
      </c>
      <c r="AV203" s="14" t="s">
        <v>84</v>
      </c>
      <c r="AW203" s="14" t="s">
        <v>37</v>
      </c>
      <c r="AX203" s="14" t="s">
        <v>76</v>
      </c>
      <c r="AY203" s="254" t="s">
        <v>171</v>
      </c>
    </row>
    <row r="204" spans="1:63" s="12" customFormat="1" ht="22.8" customHeight="1">
      <c r="A204" s="12"/>
      <c r="B204" s="198"/>
      <c r="C204" s="199"/>
      <c r="D204" s="200" t="s">
        <v>75</v>
      </c>
      <c r="E204" s="212" t="s">
        <v>210</v>
      </c>
      <c r="F204" s="212" t="s">
        <v>249</v>
      </c>
      <c r="G204" s="199"/>
      <c r="H204" s="199"/>
      <c r="I204" s="202"/>
      <c r="J204" s="213">
        <f>BK204</f>
        <v>0</v>
      </c>
      <c r="K204" s="199"/>
      <c r="L204" s="204"/>
      <c r="M204" s="205"/>
      <c r="N204" s="206"/>
      <c r="O204" s="206"/>
      <c r="P204" s="207">
        <f>SUM(P205:P218)</f>
        <v>0</v>
      </c>
      <c r="Q204" s="206"/>
      <c r="R204" s="207">
        <f>SUM(R205:R218)</f>
        <v>0</v>
      </c>
      <c r="S204" s="206"/>
      <c r="T204" s="208">
        <f>SUM(T205:T218)</f>
        <v>0</v>
      </c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R204" s="209" t="s">
        <v>22</v>
      </c>
      <c r="AT204" s="210" t="s">
        <v>75</v>
      </c>
      <c r="AU204" s="210" t="s">
        <v>22</v>
      </c>
      <c r="AY204" s="209" t="s">
        <v>171</v>
      </c>
      <c r="BK204" s="211">
        <f>SUM(BK205:BK218)</f>
        <v>0</v>
      </c>
    </row>
    <row r="205" spans="1:65" s="2" customFormat="1" ht="21.75" customHeight="1">
      <c r="A205" s="39"/>
      <c r="B205" s="40"/>
      <c r="C205" s="214" t="s">
        <v>336</v>
      </c>
      <c r="D205" s="214" t="s">
        <v>173</v>
      </c>
      <c r="E205" s="215" t="s">
        <v>1085</v>
      </c>
      <c r="F205" s="216" t="s">
        <v>1086</v>
      </c>
      <c r="G205" s="217" t="s">
        <v>176</v>
      </c>
      <c r="H205" s="218">
        <v>20.7</v>
      </c>
      <c r="I205" s="219"/>
      <c r="J205" s="220">
        <f>ROUND(I205*H205,2)</f>
        <v>0</v>
      </c>
      <c r="K205" s="216" t="s">
        <v>177</v>
      </c>
      <c r="L205" s="45"/>
      <c r="M205" s="221" t="s">
        <v>20</v>
      </c>
      <c r="N205" s="222" t="s">
        <v>47</v>
      </c>
      <c r="O205" s="85"/>
      <c r="P205" s="223">
        <f>O205*H205</f>
        <v>0</v>
      </c>
      <c r="Q205" s="223">
        <v>0</v>
      </c>
      <c r="R205" s="223">
        <f>Q205*H205</f>
        <v>0</v>
      </c>
      <c r="S205" s="223">
        <v>0</v>
      </c>
      <c r="T205" s="224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25" t="s">
        <v>178</v>
      </c>
      <c r="AT205" s="225" t="s">
        <v>173</v>
      </c>
      <c r="AU205" s="225" t="s">
        <v>84</v>
      </c>
      <c r="AY205" s="18" t="s">
        <v>171</v>
      </c>
      <c r="BE205" s="226">
        <f>IF(N205="základní",J205,0)</f>
        <v>0</v>
      </c>
      <c r="BF205" s="226">
        <f>IF(N205="snížená",J205,0)</f>
        <v>0</v>
      </c>
      <c r="BG205" s="226">
        <f>IF(N205="zákl. přenesená",J205,0)</f>
        <v>0</v>
      </c>
      <c r="BH205" s="226">
        <f>IF(N205="sníž. přenesená",J205,0)</f>
        <v>0</v>
      </c>
      <c r="BI205" s="226">
        <f>IF(N205="nulová",J205,0)</f>
        <v>0</v>
      </c>
      <c r="BJ205" s="18" t="s">
        <v>22</v>
      </c>
      <c r="BK205" s="226">
        <f>ROUND(I205*H205,2)</f>
        <v>0</v>
      </c>
      <c r="BL205" s="18" t="s">
        <v>178</v>
      </c>
      <c r="BM205" s="225" t="s">
        <v>1647</v>
      </c>
    </row>
    <row r="206" spans="1:47" s="2" customFormat="1" ht="12">
      <c r="A206" s="39"/>
      <c r="B206" s="40"/>
      <c r="C206" s="41"/>
      <c r="D206" s="227" t="s">
        <v>180</v>
      </c>
      <c r="E206" s="41"/>
      <c r="F206" s="228" t="s">
        <v>1088</v>
      </c>
      <c r="G206" s="41"/>
      <c r="H206" s="41"/>
      <c r="I206" s="229"/>
      <c r="J206" s="41"/>
      <c r="K206" s="41"/>
      <c r="L206" s="45"/>
      <c r="M206" s="230"/>
      <c r="N206" s="231"/>
      <c r="O206" s="85"/>
      <c r="P206" s="85"/>
      <c r="Q206" s="85"/>
      <c r="R206" s="85"/>
      <c r="S206" s="85"/>
      <c r="T206" s="86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T206" s="18" t="s">
        <v>180</v>
      </c>
      <c r="AU206" s="18" t="s">
        <v>84</v>
      </c>
    </row>
    <row r="207" spans="1:47" s="2" customFormat="1" ht="12">
      <c r="A207" s="39"/>
      <c r="B207" s="40"/>
      <c r="C207" s="41"/>
      <c r="D207" s="232" t="s">
        <v>182</v>
      </c>
      <c r="E207" s="41"/>
      <c r="F207" s="233" t="s">
        <v>1089</v>
      </c>
      <c r="G207" s="41"/>
      <c r="H207" s="41"/>
      <c r="I207" s="229"/>
      <c r="J207" s="41"/>
      <c r="K207" s="41"/>
      <c r="L207" s="45"/>
      <c r="M207" s="230"/>
      <c r="N207" s="231"/>
      <c r="O207" s="85"/>
      <c r="P207" s="85"/>
      <c r="Q207" s="85"/>
      <c r="R207" s="85"/>
      <c r="S207" s="85"/>
      <c r="T207" s="86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T207" s="18" t="s">
        <v>182</v>
      </c>
      <c r="AU207" s="18" t="s">
        <v>84</v>
      </c>
    </row>
    <row r="208" spans="1:51" s="13" customFormat="1" ht="12">
      <c r="A208" s="13"/>
      <c r="B208" s="234"/>
      <c r="C208" s="235"/>
      <c r="D208" s="227" t="s">
        <v>184</v>
      </c>
      <c r="E208" s="236" t="s">
        <v>20</v>
      </c>
      <c r="F208" s="237" t="s">
        <v>1090</v>
      </c>
      <c r="G208" s="235"/>
      <c r="H208" s="236" t="s">
        <v>20</v>
      </c>
      <c r="I208" s="238"/>
      <c r="J208" s="235"/>
      <c r="K208" s="235"/>
      <c r="L208" s="239"/>
      <c r="M208" s="240"/>
      <c r="N208" s="241"/>
      <c r="O208" s="241"/>
      <c r="P208" s="241"/>
      <c r="Q208" s="241"/>
      <c r="R208" s="241"/>
      <c r="S208" s="241"/>
      <c r="T208" s="242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3" t="s">
        <v>184</v>
      </c>
      <c r="AU208" s="243" t="s">
        <v>84</v>
      </c>
      <c r="AV208" s="13" t="s">
        <v>22</v>
      </c>
      <c r="AW208" s="13" t="s">
        <v>37</v>
      </c>
      <c r="AX208" s="13" t="s">
        <v>76</v>
      </c>
      <c r="AY208" s="243" t="s">
        <v>171</v>
      </c>
    </row>
    <row r="209" spans="1:51" s="13" customFormat="1" ht="12">
      <c r="A209" s="13"/>
      <c r="B209" s="234"/>
      <c r="C209" s="235"/>
      <c r="D209" s="227" t="s">
        <v>184</v>
      </c>
      <c r="E209" s="236" t="s">
        <v>20</v>
      </c>
      <c r="F209" s="237" t="s">
        <v>1091</v>
      </c>
      <c r="G209" s="235"/>
      <c r="H209" s="236" t="s">
        <v>20</v>
      </c>
      <c r="I209" s="238"/>
      <c r="J209" s="235"/>
      <c r="K209" s="235"/>
      <c r="L209" s="239"/>
      <c r="M209" s="240"/>
      <c r="N209" s="241"/>
      <c r="O209" s="241"/>
      <c r="P209" s="241"/>
      <c r="Q209" s="241"/>
      <c r="R209" s="241"/>
      <c r="S209" s="241"/>
      <c r="T209" s="242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43" t="s">
        <v>184</v>
      </c>
      <c r="AU209" s="243" t="s">
        <v>84</v>
      </c>
      <c r="AV209" s="13" t="s">
        <v>22</v>
      </c>
      <c r="AW209" s="13" t="s">
        <v>37</v>
      </c>
      <c r="AX209" s="13" t="s">
        <v>76</v>
      </c>
      <c r="AY209" s="243" t="s">
        <v>171</v>
      </c>
    </row>
    <row r="210" spans="1:51" s="13" customFormat="1" ht="12">
      <c r="A210" s="13"/>
      <c r="B210" s="234"/>
      <c r="C210" s="235"/>
      <c r="D210" s="227" t="s">
        <v>184</v>
      </c>
      <c r="E210" s="236" t="s">
        <v>20</v>
      </c>
      <c r="F210" s="237" t="s">
        <v>1092</v>
      </c>
      <c r="G210" s="235"/>
      <c r="H210" s="236" t="s">
        <v>20</v>
      </c>
      <c r="I210" s="238"/>
      <c r="J210" s="235"/>
      <c r="K210" s="235"/>
      <c r="L210" s="239"/>
      <c r="M210" s="240"/>
      <c r="N210" s="241"/>
      <c r="O210" s="241"/>
      <c r="P210" s="241"/>
      <c r="Q210" s="241"/>
      <c r="R210" s="241"/>
      <c r="S210" s="241"/>
      <c r="T210" s="242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3" t="s">
        <v>184</v>
      </c>
      <c r="AU210" s="243" t="s">
        <v>84</v>
      </c>
      <c r="AV210" s="13" t="s">
        <v>22</v>
      </c>
      <c r="AW210" s="13" t="s">
        <v>37</v>
      </c>
      <c r="AX210" s="13" t="s">
        <v>76</v>
      </c>
      <c r="AY210" s="243" t="s">
        <v>171</v>
      </c>
    </row>
    <row r="211" spans="1:51" s="14" customFormat="1" ht="12">
      <c r="A211" s="14"/>
      <c r="B211" s="244"/>
      <c r="C211" s="245"/>
      <c r="D211" s="227" t="s">
        <v>184</v>
      </c>
      <c r="E211" s="246" t="s">
        <v>20</v>
      </c>
      <c r="F211" s="247" t="s">
        <v>1648</v>
      </c>
      <c r="G211" s="245"/>
      <c r="H211" s="248">
        <v>20.7</v>
      </c>
      <c r="I211" s="249"/>
      <c r="J211" s="245"/>
      <c r="K211" s="245"/>
      <c r="L211" s="250"/>
      <c r="M211" s="251"/>
      <c r="N211" s="252"/>
      <c r="O211" s="252"/>
      <c r="P211" s="252"/>
      <c r="Q211" s="252"/>
      <c r="R211" s="252"/>
      <c r="S211" s="252"/>
      <c r="T211" s="253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54" t="s">
        <v>184</v>
      </c>
      <c r="AU211" s="254" t="s">
        <v>84</v>
      </c>
      <c r="AV211" s="14" t="s">
        <v>84</v>
      </c>
      <c r="AW211" s="14" t="s">
        <v>37</v>
      </c>
      <c r="AX211" s="14" t="s">
        <v>76</v>
      </c>
      <c r="AY211" s="254" t="s">
        <v>171</v>
      </c>
    </row>
    <row r="212" spans="1:65" s="2" customFormat="1" ht="24.15" customHeight="1">
      <c r="A212" s="39"/>
      <c r="B212" s="40"/>
      <c r="C212" s="214" t="s">
        <v>7</v>
      </c>
      <c r="D212" s="214" t="s">
        <v>173</v>
      </c>
      <c r="E212" s="215" t="s">
        <v>1094</v>
      </c>
      <c r="F212" s="216" t="s">
        <v>1095</v>
      </c>
      <c r="G212" s="217" t="s">
        <v>176</v>
      </c>
      <c r="H212" s="218">
        <v>19.8</v>
      </c>
      <c r="I212" s="219"/>
      <c r="J212" s="220">
        <f>ROUND(I212*H212,2)</f>
        <v>0</v>
      </c>
      <c r="K212" s="216" t="s">
        <v>177</v>
      </c>
      <c r="L212" s="45"/>
      <c r="M212" s="221" t="s">
        <v>20</v>
      </c>
      <c r="N212" s="222" t="s">
        <v>47</v>
      </c>
      <c r="O212" s="85"/>
      <c r="P212" s="223">
        <f>O212*H212</f>
        <v>0</v>
      </c>
      <c r="Q212" s="223">
        <v>0</v>
      </c>
      <c r="R212" s="223">
        <f>Q212*H212</f>
        <v>0</v>
      </c>
      <c r="S212" s="223">
        <v>0</v>
      </c>
      <c r="T212" s="224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25" t="s">
        <v>178</v>
      </c>
      <c r="AT212" s="225" t="s">
        <v>173</v>
      </c>
      <c r="AU212" s="225" t="s">
        <v>84</v>
      </c>
      <c r="AY212" s="18" t="s">
        <v>171</v>
      </c>
      <c r="BE212" s="226">
        <f>IF(N212="základní",J212,0)</f>
        <v>0</v>
      </c>
      <c r="BF212" s="226">
        <f>IF(N212="snížená",J212,0)</f>
        <v>0</v>
      </c>
      <c r="BG212" s="226">
        <f>IF(N212="zákl. přenesená",J212,0)</f>
        <v>0</v>
      </c>
      <c r="BH212" s="226">
        <f>IF(N212="sníž. přenesená",J212,0)</f>
        <v>0</v>
      </c>
      <c r="BI212" s="226">
        <f>IF(N212="nulová",J212,0)</f>
        <v>0</v>
      </c>
      <c r="BJ212" s="18" t="s">
        <v>22</v>
      </c>
      <c r="BK212" s="226">
        <f>ROUND(I212*H212,2)</f>
        <v>0</v>
      </c>
      <c r="BL212" s="18" t="s">
        <v>178</v>
      </c>
      <c r="BM212" s="225" t="s">
        <v>1649</v>
      </c>
    </row>
    <row r="213" spans="1:47" s="2" customFormat="1" ht="12">
      <c r="A213" s="39"/>
      <c r="B213" s="40"/>
      <c r="C213" s="41"/>
      <c r="D213" s="227" t="s">
        <v>180</v>
      </c>
      <c r="E213" s="41"/>
      <c r="F213" s="228" t="s">
        <v>1097</v>
      </c>
      <c r="G213" s="41"/>
      <c r="H213" s="41"/>
      <c r="I213" s="229"/>
      <c r="J213" s="41"/>
      <c r="K213" s="41"/>
      <c r="L213" s="45"/>
      <c r="M213" s="230"/>
      <c r="N213" s="231"/>
      <c r="O213" s="85"/>
      <c r="P213" s="85"/>
      <c r="Q213" s="85"/>
      <c r="R213" s="85"/>
      <c r="S213" s="85"/>
      <c r="T213" s="86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T213" s="18" t="s">
        <v>180</v>
      </c>
      <c r="AU213" s="18" t="s">
        <v>84</v>
      </c>
    </row>
    <row r="214" spans="1:47" s="2" customFormat="1" ht="12">
      <c r="A214" s="39"/>
      <c r="B214" s="40"/>
      <c r="C214" s="41"/>
      <c r="D214" s="232" t="s">
        <v>182</v>
      </c>
      <c r="E214" s="41"/>
      <c r="F214" s="233" t="s">
        <v>1098</v>
      </c>
      <c r="G214" s="41"/>
      <c r="H214" s="41"/>
      <c r="I214" s="229"/>
      <c r="J214" s="41"/>
      <c r="K214" s="41"/>
      <c r="L214" s="45"/>
      <c r="M214" s="230"/>
      <c r="N214" s="231"/>
      <c r="O214" s="85"/>
      <c r="P214" s="85"/>
      <c r="Q214" s="85"/>
      <c r="R214" s="85"/>
      <c r="S214" s="85"/>
      <c r="T214" s="86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T214" s="18" t="s">
        <v>182</v>
      </c>
      <c r="AU214" s="18" t="s">
        <v>84</v>
      </c>
    </row>
    <row r="215" spans="1:51" s="13" customFormat="1" ht="12">
      <c r="A215" s="13"/>
      <c r="B215" s="234"/>
      <c r="C215" s="235"/>
      <c r="D215" s="227" t="s">
        <v>184</v>
      </c>
      <c r="E215" s="236" t="s">
        <v>20</v>
      </c>
      <c r="F215" s="237" t="s">
        <v>1090</v>
      </c>
      <c r="G215" s="235"/>
      <c r="H215" s="236" t="s">
        <v>20</v>
      </c>
      <c r="I215" s="238"/>
      <c r="J215" s="235"/>
      <c r="K215" s="235"/>
      <c r="L215" s="239"/>
      <c r="M215" s="240"/>
      <c r="N215" s="241"/>
      <c r="O215" s="241"/>
      <c r="P215" s="241"/>
      <c r="Q215" s="241"/>
      <c r="R215" s="241"/>
      <c r="S215" s="241"/>
      <c r="T215" s="242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43" t="s">
        <v>184</v>
      </c>
      <c r="AU215" s="243" t="s">
        <v>84</v>
      </c>
      <c r="AV215" s="13" t="s">
        <v>22</v>
      </c>
      <c r="AW215" s="13" t="s">
        <v>37</v>
      </c>
      <c r="AX215" s="13" t="s">
        <v>76</v>
      </c>
      <c r="AY215" s="243" t="s">
        <v>171</v>
      </c>
    </row>
    <row r="216" spans="1:51" s="13" customFormat="1" ht="12">
      <c r="A216" s="13"/>
      <c r="B216" s="234"/>
      <c r="C216" s="235"/>
      <c r="D216" s="227" t="s">
        <v>184</v>
      </c>
      <c r="E216" s="236" t="s">
        <v>20</v>
      </c>
      <c r="F216" s="237" t="s">
        <v>1099</v>
      </c>
      <c r="G216" s="235"/>
      <c r="H216" s="236" t="s">
        <v>20</v>
      </c>
      <c r="I216" s="238"/>
      <c r="J216" s="235"/>
      <c r="K216" s="235"/>
      <c r="L216" s="239"/>
      <c r="M216" s="240"/>
      <c r="N216" s="241"/>
      <c r="O216" s="241"/>
      <c r="P216" s="241"/>
      <c r="Q216" s="241"/>
      <c r="R216" s="241"/>
      <c r="S216" s="241"/>
      <c r="T216" s="242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43" t="s">
        <v>184</v>
      </c>
      <c r="AU216" s="243" t="s">
        <v>84</v>
      </c>
      <c r="AV216" s="13" t="s">
        <v>22</v>
      </c>
      <c r="AW216" s="13" t="s">
        <v>37</v>
      </c>
      <c r="AX216" s="13" t="s">
        <v>76</v>
      </c>
      <c r="AY216" s="243" t="s">
        <v>171</v>
      </c>
    </row>
    <row r="217" spans="1:51" s="13" customFormat="1" ht="12">
      <c r="A217" s="13"/>
      <c r="B217" s="234"/>
      <c r="C217" s="235"/>
      <c r="D217" s="227" t="s">
        <v>184</v>
      </c>
      <c r="E217" s="236" t="s">
        <v>20</v>
      </c>
      <c r="F217" s="237" t="s">
        <v>1100</v>
      </c>
      <c r="G217" s="235"/>
      <c r="H217" s="236" t="s">
        <v>20</v>
      </c>
      <c r="I217" s="238"/>
      <c r="J217" s="235"/>
      <c r="K217" s="235"/>
      <c r="L217" s="239"/>
      <c r="M217" s="240"/>
      <c r="N217" s="241"/>
      <c r="O217" s="241"/>
      <c r="P217" s="241"/>
      <c r="Q217" s="241"/>
      <c r="R217" s="241"/>
      <c r="S217" s="241"/>
      <c r="T217" s="242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43" t="s">
        <v>184</v>
      </c>
      <c r="AU217" s="243" t="s">
        <v>84</v>
      </c>
      <c r="AV217" s="13" t="s">
        <v>22</v>
      </c>
      <c r="AW217" s="13" t="s">
        <v>37</v>
      </c>
      <c r="AX217" s="13" t="s">
        <v>76</v>
      </c>
      <c r="AY217" s="243" t="s">
        <v>171</v>
      </c>
    </row>
    <row r="218" spans="1:51" s="14" customFormat="1" ht="12">
      <c r="A218" s="14"/>
      <c r="B218" s="244"/>
      <c r="C218" s="245"/>
      <c r="D218" s="227" t="s">
        <v>184</v>
      </c>
      <c r="E218" s="246" t="s">
        <v>20</v>
      </c>
      <c r="F218" s="247" t="s">
        <v>1650</v>
      </c>
      <c r="G218" s="245"/>
      <c r="H218" s="248">
        <v>19.8</v>
      </c>
      <c r="I218" s="249"/>
      <c r="J218" s="245"/>
      <c r="K218" s="245"/>
      <c r="L218" s="250"/>
      <c r="M218" s="251"/>
      <c r="N218" s="252"/>
      <c r="O218" s="252"/>
      <c r="P218" s="252"/>
      <c r="Q218" s="252"/>
      <c r="R218" s="252"/>
      <c r="S218" s="252"/>
      <c r="T218" s="253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54" t="s">
        <v>184</v>
      </c>
      <c r="AU218" s="254" t="s">
        <v>84</v>
      </c>
      <c r="AV218" s="14" t="s">
        <v>84</v>
      </c>
      <c r="AW218" s="14" t="s">
        <v>37</v>
      </c>
      <c r="AX218" s="14" t="s">
        <v>76</v>
      </c>
      <c r="AY218" s="254" t="s">
        <v>171</v>
      </c>
    </row>
    <row r="219" spans="1:63" s="12" customFormat="1" ht="22.8" customHeight="1">
      <c r="A219" s="12"/>
      <c r="B219" s="198"/>
      <c r="C219" s="199"/>
      <c r="D219" s="200" t="s">
        <v>75</v>
      </c>
      <c r="E219" s="212" t="s">
        <v>241</v>
      </c>
      <c r="F219" s="212" t="s">
        <v>387</v>
      </c>
      <c r="G219" s="199"/>
      <c r="H219" s="199"/>
      <c r="I219" s="202"/>
      <c r="J219" s="213">
        <f>BK219</f>
        <v>0</v>
      </c>
      <c r="K219" s="199"/>
      <c r="L219" s="204"/>
      <c r="M219" s="205"/>
      <c r="N219" s="206"/>
      <c r="O219" s="206"/>
      <c r="P219" s="207">
        <f>SUM(P220:P250)</f>
        <v>0</v>
      </c>
      <c r="Q219" s="206"/>
      <c r="R219" s="207">
        <f>SUM(R220:R250)</f>
        <v>55.1037147535</v>
      </c>
      <c r="S219" s="206"/>
      <c r="T219" s="208">
        <f>SUM(T220:T250)</f>
        <v>34.96</v>
      </c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R219" s="209" t="s">
        <v>22</v>
      </c>
      <c r="AT219" s="210" t="s">
        <v>75</v>
      </c>
      <c r="AU219" s="210" t="s">
        <v>22</v>
      </c>
      <c r="AY219" s="209" t="s">
        <v>171</v>
      </c>
      <c r="BK219" s="211">
        <f>SUM(BK220:BK250)</f>
        <v>0</v>
      </c>
    </row>
    <row r="220" spans="1:65" s="2" customFormat="1" ht="33" customHeight="1">
      <c r="A220" s="39"/>
      <c r="B220" s="40"/>
      <c r="C220" s="214" t="s">
        <v>350</v>
      </c>
      <c r="D220" s="214" t="s">
        <v>173</v>
      </c>
      <c r="E220" s="215" t="s">
        <v>1651</v>
      </c>
      <c r="F220" s="216" t="s">
        <v>1652</v>
      </c>
      <c r="G220" s="217" t="s">
        <v>410</v>
      </c>
      <c r="H220" s="218">
        <v>1</v>
      </c>
      <c r="I220" s="219"/>
      <c r="J220" s="220">
        <f>ROUND(I220*H220,2)</f>
        <v>0</v>
      </c>
      <c r="K220" s="216" t="s">
        <v>177</v>
      </c>
      <c r="L220" s="45"/>
      <c r="M220" s="221" t="s">
        <v>20</v>
      </c>
      <c r="N220" s="222" t="s">
        <v>47</v>
      </c>
      <c r="O220" s="85"/>
      <c r="P220" s="223">
        <f>O220*H220</f>
        <v>0</v>
      </c>
      <c r="Q220" s="223">
        <v>9.89500474</v>
      </c>
      <c r="R220" s="223">
        <f>Q220*H220</f>
        <v>9.89500474</v>
      </c>
      <c r="S220" s="223">
        <v>0</v>
      </c>
      <c r="T220" s="224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25" t="s">
        <v>178</v>
      </c>
      <c r="AT220" s="225" t="s">
        <v>173</v>
      </c>
      <c r="AU220" s="225" t="s">
        <v>84</v>
      </c>
      <c r="AY220" s="18" t="s">
        <v>171</v>
      </c>
      <c r="BE220" s="226">
        <f>IF(N220="základní",J220,0)</f>
        <v>0</v>
      </c>
      <c r="BF220" s="226">
        <f>IF(N220="snížená",J220,0)</f>
        <v>0</v>
      </c>
      <c r="BG220" s="226">
        <f>IF(N220="zákl. přenesená",J220,0)</f>
        <v>0</v>
      </c>
      <c r="BH220" s="226">
        <f>IF(N220="sníž. přenesená",J220,0)</f>
        <v>0</v>
      </c>
      <c r="BI220" s="226">
        <f>IF(N220="nulová",J220,0)</f>
        <v>0</v>
      </c>
      <c r="BJ220" s="18" t="s">
        <v>22</v>
      </c>
      <c r="BK220" s="226">
        <f>ROUND(I220*H220,2)</f>
        <v>0</v>
      </c>
      <c r="BL220" s="18" t="s">
        <v>178</v>
      </c>
      <c r="BM220" s="225" t="s">
        <v>1653</v>
      </c>
    </row>
    <row r="221" spans="1:47" s="2" customFormat="1" ht="12">
      <c r="A221" s="39"/>
      <c r="B221" s="40"/>
      <c r="C221" s="41"/>
      <c r="D221" s="227" t="s">
        <v>180</v>
      </c>
      <c r="E221" s="41"/>
      <c r="F221" s="228" t="s">
        <v>1654</v>
      </c>
      <c r="G221" s="41"/>
      <c r="H221" s="41"/>
      <c r="I221" s="229"/>
      <c r="J221" s="41"/>
      <c r="K221" s="41"/>
      <c r="L221" s="45"/>
      <c r="M221" s="230"/>
      <c r="N221" s="231"/>
      <c r="O221" s="85"/>
      <c r="P221" s="85"/>
      <c r="Q221" s="85"/>
      <c r="R221" s="85"/>
      <c r="S221" s="85"/>
      <c r="T221" s="86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T221" s="18" t="s">
        <v>180</v>
      </c>
      <c r="AU221" s="18" t="s">
        <v>84</v>
      </c>
    </row>
    <row r="222" spans="1:47" s="2" customFormat="1" ht="12">
      <c r="A222" s="39"/>
      <c r="B222" s="40"/>
      <c r="C222" s="41"/>
      <c r="D222" s="232" t="s">
        <v>182</v>
      </c>
      <c r="E222" s="41"/>
      <c r="F222" s="233" t="s">
        <v>1655</v>
      </c>
      <c r="G222" s="41"/>
      <c r="H222" s="41"/>
      <c r="I222" s="229"/>
      <c r="J222" s="41"/>
      <c r="K222" s="41"/>
      <c r="L222" s="45"/>
      <c r="M222" s="230"/>
      <c r="N222" s="231"/>
      <c r="O222" s="85"/>
      <c r="P222" s="85"/>
      <c r="Q222" s="85"/>
      <c r="R222" s="85"/>
      <c r="S222" s="85"/>
      <c r="T222" s="86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T222" s="18" t="s">
        <v>182</v>
      </c>
      <c r="AU222" s="18" t="s">
        <v>84</v>
      </c>
    </row>
    <row r="223" spans="1:47" s="2" customFormat="1" ht="12">
      <c r="A223" s="39"/>
      <c r="B223" s="40"/>
      <c r="C223" s="41"/>
      <c r="D223" s="227" t="s">
        <v>224</v>
      </c>
      <c r="E223" s="41"/>
      <c r="F223" s="255" t="s">
        <v>1656</v>
      </c>
      <c r="G223" s="41"/>
      <c r="H223" s="41"/>
      <c r="I223" s="229"/>
      <c r="J223" s="41"/>
      <c r="K223" s="41"/>
      <c r="L223" s="45"/>
      <c r="M223" s="230"/>
      <c r="N223" s="231"/>
      <c r="O223" s="85"/>
      <c r="P223" s="85"/>
      <c r="Q223" s="85"/>
      <c r="R223" s="85"/>
      <c r="S223" s="85"/>
      <c r="T223" s="86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T223" s="18" t="s">
        <v>224</v>
      </c>
      <c r="AU223" s="18" t="s">
        <v>84</v>
      </c>
    </row>
    <row r="224" spans="1:51" s="13" customFormat="1" ht="12">
      <c r="A224" s="13"/>
      <c r="B224" s="234"/>
      <c r="C224" s="235"/>
      <c r="D224" s="227" t="s">
        <v>184</v>
      </c>
      <c r="E224" s="236" t="s">
        <v>20</v>
      </c>
      <c r="F224" s="237" t="s">
        <v>1022</v>
      </c>
      <c r="G224" s="235"/>
      <c r="H224" s="236" t="s">
        <v>20</v>
      </c>
      <c r="I224" s="238"/>
      <c r="J224" s="235"/>
      <c r="K224" s="235"/>
      <c r="L224" s="239"/>
      <c r="M224" s="240"/>
      <c r="N224" s="241"/>
      <c r="O224" s="241"/>
      <c r="P224" s="241"/>
      <c r="Q224" s="241"/>
      <c r="R224" s="241"/>
      <c r="S224" s="241"/>
      <c r="T224" s="242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43" t="s">
        <v>184</v>
      </c>
      <c r="AU224" s="243" t="s">
        <v>84</v>
      </c>
      <c r="AV224" s="13" t="s">
        <v>22</v>
      </c>
      <c r="AW224" s="13" t="s">
        <v>37</v>
      </c>
      <c r="AX224" s="13" t="s">
        <v>76</v>
      </c>
      <c r="AY224" s="243" t="s">
        <v>171</v>
      </c>
    </row>
    <row r="225" spans="1:51" s="14" customFormat="1" ht="12">
      <c r="A225" s="14"/>
      <c r="B225" s="244"/>
      <c r="C225" s="245"/>
      <c r="D225" s="227" t="s">
        <v>184</v>
      </c>
      <c r="E225" s="246" t="s">
        <v>20</v>
      </c>
      <c r="F225" s="247" t="s">
        <v>1657</v>
      </c>
      <c r="G225" s="245"/>
      <c r="H225" s="248">
        <v>1</v>
      </c>
      <c r="I225" s="249"/>
      <c r="J225" s="245"/>
      <c r="K225" s="245"/>
      <c r="L225" s="250"/>
      <c r="M225" s="251"/>
      <c r="N225" s="252"/>
      <c r="O225" s="252"/>
      <c r="P225" s="252"/>
      <c r="Q225" s="252"/>
      <c r="R225" s="252"/>
      <c r="S225" s="252"/>
      <c r="T225" s="253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54" t="s">
        <v>184</v>
      </c>
      <c r="AU225" s="254" t="s">
        <v>84</v>
      </c>
      <c r="AV225" s="14" t="s">
        <v>84</v>
      </c>
      <c r="AW225" s="14" t="s">
        <v>37</v>
      </c>
      <c r="AX225" s="14" t="s">
        <v>76</v>
      </c>
      <c r="AY225" s="254" t="s">
        <v>171</v>
      </c>
    </row>
    <row r="226" spans="1:65" s="2" customFormat="1" ht="24.15" customHeight="1">
      <c r="A226" s="39"/>
      <c r="B226" s="40"/>
      <c r="C226" s="214" t="s">
        <v>357</v>
      </c>
      <c r="D226" s="214" t="s">
        <v>173</v>
      </c>
      <c r="E226" s="215" t="s">
        <v>1102</v>
      </c>
      <c r="F226" s="216" t="s">
        <v>1103</v>
      </c>
      <c r="G226" s="217" t="s">
        <v>391</v>
      </c>
      <c r="H226" s="218">
        <v>28</v>
      </c>
      <c r="I226" s="219"/>
      <c r="J226" s="220">
        <f>ROUND(I226*H226,2)</f>
        <v>0</v>
      </c>
      <c r="K226" s="216" t="s">
        <v>177</v>
      </c>
      <c r="L226" s="45"/>
      <c r="M226" s="221" t="s">
        <v>20</v>
      </c>
      <c r="N226" s="222" t="s">
        <v>47</v>
      </c>
      <c r="O226" s="85"/>
      <c r="P226" s="223">
        <f>O226*H226</f>
        <v>0</v>
      </c>
      <c r="Q226" s="223">
        <v>0.7493193</v>
      </c>
      <c r="R226" s="223">
        <f>Q226*H226</f>
        <v>20.9809404</v>
      </c>
      <c r="S226" s="223">
        <v>0</v>
      </c>
      <c r="T226" s="224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25" t="s">
        <v>178</v>
      </c>
      <c r="AT226" s="225" t="s">
        <v>173</v>
      </c>
      <c r="AU226" s="225" t="s">
        <v>84</v>
      </c>
      <c r="AY226" s="18" t="s">
        <v>171</v>
      </c>
      <c r="BE226" s="226">
        <f>IF(N226="základní",J226,0)</f>
        <v>0</v>
      </c>
      <c r="BF226" s="226">
        <f>IF(N226="snížená",J226,0)</f>
        <v>0</v>
      </c>
      <c r="BG226" s="226">
        <f>IF(N226="zákl. přenesená",J226,0)</f>
        <v>0</v>
      </c>
      <c r="BH226" s="226">
        <f>IF(N226="sníž. přenesená",J226,0)</f>
        <v>0</v>
      </c>
      <c r="BI226" s="226">
        <f>IF(N226="nulová",J226,0)</f>
        <v>0</v>
      </c>
      <c r="BJ226" s="18" t="s">
        <v>22</v>
      </c>
      <c r="BK226" s="226">
        <f>ROUND(I226*H226,2)</f>
        <v>0</v>
      </c>
      <c r="BL226" s="18" t="s">
        <v>178</v>
      </c>
      <c r="BM226" s="225" t="s">
        <v>1104</v>
      </c>
    </row>
    <row r="227" spans="1:47" s="2" customFormat="1" ht="12">
      <c r="A227" s="39"/>
      <c r="B227" s="40"/>
      <c r="C227" s="41"/>
      <c r="D227" s="227" t="s">
        <v>180</v>
      </c>
      <c r="E227" s="41"/>
      <c r="F227" s="228" t="s">
        <v>1105</v>
      </c>
      <c r="G227" s="41"/>
      <c r="H227" s="41"/>
      <c r="I227" s="229"/>
      <c r="J227" s="41"/>
      <c r="K227" s="41"/>
      <c r="L227" s="45"/>
      <c r="M227" s="230"/>
      <c r="N227" s="231"/>
      <c r="O227" s="85"/>
      <c r="P227" s="85"/>
      <c r="Q227" s="85"/>
      <c r="R227" s="85"/>
      <c r="S227" s="85"/>
      <c r="T227" s="86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T227" s="18" t="s">
        <v>180</v>
      </c>
      <c r="AU227" s="18" t="s">
        <v>84</v>
      </c>
    </row>
    <row r="228" spans="1:47" s="2" customFormat="1" ht="12">
      <c r="A228" s="39"/>
      <c r="B228" s="40"/>
      <c r="C228" s="41"/>
      <c r="D228" s="232" t="s">
        <v>182</v>
      </c>
      <c r="E228" s="41"/>
      <c r="F228" s="233" t="s">
        <v>1106</v>
      </c>
      <c r="G228" s="41"/>
      <c r="H228" s="41"/>
      <c r="I228" s="229"/>
      <c r="J228" s="41"/>
      <c r="K228" s="41"/>
      <c r="L228" s="45"/>
      <c r="M228" s="230"/>
      <c r="N228" s="231"/>
      <c r="O228" s="85"/>
      <c r="P228" s="85"/>
      <c r="Q228" s="85"/>
      <c r="R228" s="85"/>
      <c r="S228" s="85"/>
      <c r="T228" s="86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T228" s="18" t="s">
        <v>182</v>
      </c>
      <c r="AU228" s="18" t="s">
        <v>84</v>
      </c>
    </row>
    <row r="229" spans="1:47" s="2" customFormat="1" ht="12">
      <c r="A229" s="39"/>
      <c r="B229" s="40"/>
      <c r="C229" s="41"/>
      <c r="D229" s="227" t="s">
        <v>224</v>
      </c>
      <c r="E229" s="41"/>
      <c r="F229" s="255" t="s">
        <v>1107</v>
      </c>
      <c r="G229" s="41"/>
      <c r="H229" s="41"/>
      <c r="I229" s="229"/>
      <c r="J229" s="41"/>
      <c r="K229" s="41"/>
      <c r="L229" s="45"/>
      <c r="M229" s="230"/>
      <c r="N229" s="231"/>
      <c r="O229" s="85"/>
      <c r="P229" s="85"/>
      <c r="Q229" s="85"/>
      <c r="R229" s="85"/>
      <c r="S229" s="85"/>
      <c r="T229" s="86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T229" s="18" t="s">
        <v>224</v>
      </c>
      <c r="AU229" s="18" t="s">
        <v>84</v>
      </c>
    </row>
    <row r="230" spans="1:51" s="13" customFormat="1" ht="12">
      <c r="A230" s="13"/>
      <c r="B230" s="234"/>
      <c r="C230" s="235"/>
      <c r="D230" s="227" t="s">
        <v>184</v>
      </c>
      <c r="E230" s="236" t="s">
        <v>20</v>
      </c>
      <c r="F230" s="237" t="s">
        <v>1022</v>
      </c>
      <c r="G230" s="235"/>
      <c r="H230" s="236" t="s">
        <v>20</v>
      </c>
      <c r="I230" s="238"/>
      <c r="J230" s="235"/>
      <c r="K230" s="235"/>
      <c r="L230" s="239"/>
      <c r="M230" s="240"/>
      <c r="N230" s="241"/>
      <c r="O230" s="241"/>
      <c r="P230" s="241"/>
      <c r="Q230" s="241"/>
      <c r="R230" s="241"/>
      <c r="S230" s="241"/>
      <c r="T230" s="242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43" t="s">
        <v>184</v>
      </c>
      <c r="AU230" s="243" t="s">
        <v>84</v>
      </c>
      <c r="AV230" s="13" t="s">
        <v>22</v>
      </c>
      <c r="AW230" s="13" t="s">
        <v>37</v>
      </c>
      <c r="AX230" s="13" t="s">
        <v>76</v>
      </c>
      <c r="AY230" s="243" t="s">
        <v>171</v>
      </c>
    </row>
    <row r="231" spans="1:51" s="14" customFormat="1" ht="12">
      <c r="A231" s="14"/>
      <c r="B231" s="244"/>
      <c r="C231" s="245"/>
      <c r="D231" s="227" t="s">
        <v>184</v>
      </c>
      <c r="E231" s="246" t="s">
        <v>20</v>
      </c>
      <c r="F231" s="247" t="s">
        <v>1108</v>
      </c>
      <c r="G231" s="245"/>
      <c r="H231" s="248">
        <v>28</v>
      </c>
      <c r="I231" s="249"/>
      <c r="J231" s="245"/>
      <c r="K231" s="245"/>
      <c r="L231" s="250"/>
      <c r="M231" s="251"/>
      <c r="N231" s="252"/>
      <c r="O231" s="252"/>
      <c r="P231" s="252"/>
      <c r="Q231" s="252"/>
      <c r="R231" s="252"/>
      <c r="S231" s="252"/>
      <c r="T231" s="253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54" t="s">
        <v>184</v>
      </c>
      <c r="AU231" s="254" t="s">
        <v>84</v>
      </c>
      <c r="AV231" s="14" t="s">
        <v>84</v>
      </c>
      <c r="AW231" s="14" t="s">
        <v>37</v>
      </c>
      <c r="AX231" s="14" t="s">
        <v>76</v>
      </c>
      <c r="AY231" s="254" t="s">
        <v>171</v>
      </c>
    </row>
    <row r="232" spans="1:65" s="2" customFormat="1" ht="16.5" customHeight="1">
      <c r="A232" s="39"/>
      <c r="B232" s="40"/>
      <c r="C232" s="256" t="s">
        <v>364</v>
      </c>
      <c r="D232" s="256" t="s">
        <v>286</v>
      </c>
      <c r="E232" s="257" t="s">
        <v>1109</v>
      </c>
      <c r="F232" s="258" t="s">
        <v>1110</v>
      </c>
      <c r="G232" s="259" t="s">
        <v>391</v>
      </c>
      <c r="H232" s="260">
        <v>28.28</v>
      </c>
      <c r="I232" s="261"/>
      <c r="J232" s="262">
        <f>ROUND(I232*H232,2)</f>
        <v>0</v>
      </c>
      <c r="K232" s="258" t="s">
        <v>177</v>
      </c>
      <c r="L232" s="263"/>
      <c r="M232" s="264" t="s">
        <v>20</v>
      </c>
      <c r="N232" s="265" t="s">
        <v>47</v>
      </c>
      <c r="O232" s="85"/>
      <c r="P232" s="223">
        <f>O232*H232</f>
        <v>0</v>
      </c>
      <c r="Q232" s="223">
        <v>0.416</v>
      </c>
      <c r="R232" s="223">
        <f>Q232*H232</f>
        <v>11.76448</v>
      </c>
      <c r="S232" s="223">
        <v>0</v>
      </c>
      <c r="T232" s="224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25" t="s">
        <v>235</v>
      </c>
      <c r="AT232" s="225" t="s">
        <v>286</v>
      </c>
      <c r="AU232" s="225" t="s">
        <v>84</v>
      </c>
      <c r="AY232" s="18" t="s">
        <v>171</v>
      </c>
      <c r="BE232" s="226">
        <f>IF(N232="základní",J232,0)</f>
        <v>0</v>
      </c>
      <c r="BF232" s="226">
        <f>IF(N232="snížená",J232,0)</f>
        <v>0</v>
      </c>
      <c r="BG232" s="226">
        <f>IF(N232="zákl. přenesená",J232,0)</f>
        <v>0</v>
      </c>
      <c r="BH232" s="226">
        <f>IF(N232="sníž. přenesená",J232,0)</f>
        <v>0</v>
      </c>
      <c r="BI232" s="226">
        <f>IF(N232="nulová",J232,0)</f>
        <v>0</v>
      </c>
      <c r="BJ232" s="18" t="s">
        <v>22</v>
      </c>
      <c r="BK232" s="226">
        <f>ROUND(I232*H232,2)</f>
        <v>0</v>
      </c>
      <c r="BL232" s="18" t="s">
        <v>178</v>
      </c>
      <c r="BM232" s="225" t="s">
        <v>1111</v>
      </c>
    </row>
    <row r="233" spans="1:47" s="2" customFormat="1" ht="12">
      <c r="A233" s="39"/>
      <c r="B233" s="40"/>
      <c r="C233" s="41"/>
      <c r="D233" s="227" t="s">
        <v>180</v>
      </c>
      <c r="E233" s="41"/>
      <c r="F233" s="228" t="s">
        <v>1110</v>
      </c>
      <c r="G233" s="41"/>
      <c r="H233" s="41"/>
      <c r="I233" s="229"/>
      <c r="J233" s="41"/>
      <c r="K233" s="41"/>
      <c r="L233" s="45"/>
      <c r="M233" s="230"/>
      <c r="N233" s="231"/>
      <c r="O233" s="85"/>
      <c r="P233" s="85"/>
      <c r="Q233" s="85"/>
      <c r="R233" s="85"/>
      <c r="S233" s="85"/>
      <c r="T233" s="86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T233" s="18" t="s">
        <v>180</v>
      </c>
      <c r="AU233" s="18" t="s">
        <v>84</v>
      </c>
    </row>
    <row r="234" spans="1:51" s="14" customFormat="1" ht="12">
      <c r="A234" s="14"/>
      <c r="B234" s="244"/>
      <c r="C234" s="245"/>
      <c r="D234" s="227" t="s">
        <v>184</v>
      </c>
      <c r="E234" s="245"/>
      <c r="F234" s="247" t="s">
        <v>1112</v>
      </c>
      <c r="G234" s="245"/>
      <c r="H234" s="248">
        <v>28.28</v>
      </c>
      <c r="I234" s="249"/>
      <c r="J234" s="245"/>
      <c r="K234" s="245"/>
      <c r="L234" s="250"/>
      <c r="M234" s="251"/>
      <c r="N234" s="252"/>
      <c r="O234" s="252"/>
      <c r="P234" s="252"/>
      <c r="Q234" s="252"/>
      <c r="R234" s="252"/>
      <c r="S234" s="252"/>
      <c r="T234" s="253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54" t="s">
        <v>184</v>
      </c>
      <c r="AU234" s="254" t="s">
        <v>84</v>
      </c>
      <c r="AV234" s="14" t="s">
        <v>84</v>
      </c>
      <c r="AW234" s="14" t="s">
        <v>4</v>
      </c>
      <c r="AX234" s="14" t="s">
        <v>22</v>
      </c>
      <c r="AY234" s="254" t="s">
        <v>171</v>
      </c>
    </row>
    <row r="235" spans="1:65" s="2" customFormat="1" ht="24.15" customHeight="1">
      <c r="A235" s="39"/>
      <c r="B235" s="40"/>
      <c r="C235" s="214" t="s">
        <v>374</v>
      </c>
      <c r="D235" s="214" t="s">
        <v>173</v>
      </c>
      <c r="E235" s="215" t="s">
        <v>1113</v>
      </c>
      <c r="F235" s="216" t="s">
        <v>1114</v>
      </c>
      <c r="G235" s="217" t="s">
        <v>230</v>
      </c>
      <c r="H235" s="218">
        <v>4.961</v>
      </c>
      <c r="I235" s="219"/>
      <c r="J235" s="220">
        <f>ROUND(I235*H235,2)</f>
        <v>0</v>
      </c>
      <c r="K235" s="216" t="s">
        <v>177</v>
      </c>
      <c r="L235" s="45"/>
      <c r="M235" s="221" t="s">
        <v>20</v>
      </c>
      <c r="N235" s="222" t="s">
        <v>47</v>
      </c>
      <c r="O235" s="85"/>
      <c r="P235" s="223">
        <f>O235*H235</f>
        <v>0</v>
      </c>
      <c r="Q235" s="223">
        <v>2.5122535</v>
      </c>
      <c r="R235" s="223">
        <f>Q235*H235</f>
        <v>12.4632896135</v>
      </c>
      <c r="S235" s="223">
        <v>0</v>
      </c>
      <c r="T235" s="224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25" t="s">
        <v>178</v>
      </c>
      <c r="AT235" s="225" t="s">
        <v>173</v>
      </c>
      <c r="AU235" s="225" t="s">
        <v>84</v>
      </c>
      <c r="AY235" s="18" t="s">
        <v>171</v>
      </c>
      <c r="BE235" s="226">
        <f>IF(N235="základní",J235,0)</f>
        <v>0</v>
      </c>
      <c r="BF235" s="226">
        <f>IF(N235="snížená",J235,0)</f>
        <v>0</v>
      </c>
      <c r="BG235" s="226">
        <f>IF(N235="zákl. přenesená",J235,0)</f>
        <v>0</v>
      </c>
      <c r="BH235" s="226">
        <f>IF(N235="sníž. přenesená",J235,0)</f>
        <v>0</v>
      </c>
      <c r="BI235" s="226">
        <f>IF(N235="nulová",J235,0)</f>
        <v>0</v>
      </c>
      <c r="BJ235" s="18" t="s">
        <v>22</v>
      </c>
      <c r="BK235" s="226">
        <f>ROUND(I235*H235,2)</f>
        <v>0</v>
      </c>
      <c r="BL235" s="18" t="s">
        <v>178</v>
      </c>
      <c r="BM235" s="225" t="s">
        <v>1115</v>
      </c>
    </row>
    <row r="236" spans="1:47" s="2" customFormat="1" ht="12">
      <c r="A236" s="39"/>
      <c r="B236" s="40"/>
      <c r="C236" s="41"/>
      <c r="D236" s="227" t="s">
        <v>180</v>
      </c>
      <c r="E236" s="41"/>
      <c r="F236" s="228" t="s">
        <v>1116</v>
      </c>
      <c r="G236" s="41"/>
      <c r="H236" s="41"/>
      <c r="I236" s="229"/>
      <c r="J236" s="41"/>
      <c r="K236" s="41"/>
      <c r="L236" s="45"/>
      <c r="M236" s="230"/>
      <c r="N236" s="231"/>
      <c r="O236" s="85"/>
      <c r="P236" s="85"/>
      <c r="Q236" s="85"/>
      <c r="R236" s="85"/>
      <c r="S236" s="85"/>
      <c r="T236" s="86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T236" s="18" t="s">
        <v>180</v>
      </c>
      <c r="AU236" s="18" t="s">
        <v>84</v>
      </c>
    </row>
    <row r="237" spans="1:47" s="2" customFormat="1" ht="12">
      <c r="A237" s="39"/>
      <c r="B237" s="40"/>
      <c r="C237" s="41"/>
      <c r="D237" s="232" t="s">
        <v>182</v>
      </c>
      <c r="E237" s="41"/>
      <c r="F237" s="233" t="s">
        <v>1117</v>
      </c>
      <c r="G237" s="41"/>
      <c r="H237" s="41"/>
      <c r="I237" s="229"/>
      <c r="J237" s="41"/>
      <c r="K237" s="41"/>
      <c r="L237" s="45"/>
      <c r="M237" s="230"/>
      <c r="N237" s="231"/>
      <c r="O237" s="85"/>
      <c r="P237" s="85"/>
      <c r="Q237" s="85"/>
      <c r="R237" s="85"/>
      <c r="S237" s="85"/>
      <c r="T237" s="86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T237" s="18" t="s">
        <v>182</v>
      </c>
      <c r="AU237" s="18" t="s">
        <v>84</v>
      </c>
    </row>
    <row r="238" spans="1:51" s="13" customFormat="1" ht="12">
      <c r="A238" s="13"/>
      <c r="B238" s="234"/>
      <c r="C238" s="235"/>
      <c r="D238" s="227" t="s">
        <v>184</v>
      </c>
      <c r="E238" s="236" t="s">
        <v>20</v>
      </c>
      <c r="F238" s="237" t="s">
        <v>1022</v>
      </c>
      <c r="G238" s="235"/>
      <c r="H238" s="236" t="s">
        <v>20</v>
      </c>
      <c r="I238" s="238"/>
      <c r="J238" s="235"/>
      <c r="K238" s="235"/>
      <c r="L238" s="239"/>
      <c r="M238" s="240"/>
      <c r="N238" s="241"/>
      <c r="O238" s="241"/>
      <c r="P238" s="241"/>
      <c r="Q238" s="241"/>
      <c r="R238" s="241"/>
      <c r="S238" s="241"/>
      <c r="T238" s="242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43" t="s">
        <v>184</v>
      </c>
      <c r="AU238" s="243" t="s">
        <v>84</v>
      </c>
      <c r="AV238" s="13" t="s">
        <v>22</v>
      </c>
      <c r="AW238" s="13" t="s">
        <v>37</v>
      </c>
      <c r="AX238" s="13" t="s">
        <v>76</v>
      </c>
      <c r="AY238" s="243" t="s">
        <v>171</v>
      </c>
    </row>
    <row r="239" spans="1:51" s="14" customFormat="1" ht="12">
      <c r="A239" s="14"/>
      <c r="B239" s="244"/>
      <c r="C239" s="245"/>
      <c r="D239" s="227" t="s">
        <v>184</v>
      </c>
      <c r="E239" s="246" t="s">
        <v>20</v>
      </c>
      <c r="F239" s="247" t="s">
        <v>1658</v>
      </c>
      <c r="G239" s="245"/>
      <c r="H239" s="248">
        <v>4.961</v>
      </c>
      <c r="I239" s="249"/>
      <c r="J239" s="245"/>
      <c r="K239" s="245"/>
      <c r="L239" s="250"/>
      <c r="M239" s="251"/>
      <c r="N239" s="252"/>
      <c r="O239" s="252"/>
      <c r="P239" s="252"/>
      <c r="Q239" s="252"/>
      <c r="R239" s="252"/>
      <c r="S239" s="252"/>
      <c r="T239" s="253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54" t="s">
        <v>184</v>
      </c>
      <c r="AU239" s="254" t="s">
        <v>84</v>
      </c>
      <c r="AV239" s="14" t="s">
        <v>84</v>
      </c>
      <c r="AW239" s="14" t="s">
        <v>37</v>
      </c>
      <c r="AX239" s="14" t="s">
        <v>76</v>
      </c>
      <c r="AY239" s="254" t="s">
        <v>171</v>
      </c>
    </row>
    <row r="240" spans="1:65" s="2" customFormat="1" ht="21.75" customHeight="1">
      <c r="A240" s="39"/>
      <c r="B240" s="40"/>
      <c r="C240" s="214" t="s">
        <v>380</v>
      </c>
      <c r="D240" s="214" t="s">
        <v>173</v>
      </c>
      <c r="E240" s="215" t="s">
        <v>1119</v>
      </c>
      <c r="F240" s="216" t="s">
        <v>1120</v>
      </c>
      <c r="G240" s="217" t="s">
        <v>391</v>
      </c>
      <c r="H240" s="218">
        <v>21.8</v>
      </c>
      <c r="I240" s="219"/>
      <c r="J240" s="220">
        <f>ROUND(I240*H240,2)</f>
        <v>0</v>
      </c>
      <c r="K240" s="216" t="s">
        <v>177</v>
      </c>
      <c r="L240" s="45"/>
      <c r="M240" s="221" t="s">
        <v>20</v>
      </c>
      <c r="N240" s="222" t="s">
        <v>47</v>
      </c>
      <c r="O240" s="85"/>
      <c r="P240" s="223">
        <f>O240*H240</f>
        <v>0</v>
      </c>
      <c r="Q240" s="223">
        <v>0</v>
      </c>
      <c r="R240" s="223">
        <f>Q240*H240</f>
        <v>0</v>
      </c>
      <c r="S240" s="223">
        <v>0.98</v>
      </c>
      <c r="T240" s="224">
        <f>S240*H240</f>
        <v>21.364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225" t="s">
        <v>178</v>
      </c>
      <c r="AT240" s="225" t="s">
        <v>173</v>
      </c>
      <c r="AU240" s="225" t="s">
        <v>84</v>
      </c>
      <c r="AY240" s="18" t="s">
        <v>171</v>
      </c>
      <c r="BE240" s="226">
        <f>IF(N240="základní",J240,0)</f>
        <v>0</v>
      </c>
      <c r="BF240" s="226">
        <f>IF(N240="snížená",J240,0)</f>
        <v>0</v>
      </c>
      <c r="BG240" s="226">
        <f>IF(N240="zákl. přenesená",J240,0)</f>
        <v>0</v>
      </c>
      <c r="BH240" s="226">
        <f>IF(N240="sníž. přenesená",J240,0)</f>
        <v>0</v>
      </c>
      <c r="BI240" s="226">
        <f>IF(N240="nulová",J240,0)</f>
        <v>0</v>
      </c>
      <c r="BJ240" s="18" t="s">
        <v>22</v>
      </c>
      <c r="BK240" s="226">
        <f>ROUND(I240*H240,2)</f>
        <v>0</v>
      </c>
      <c r="BL240" s="18" t="s">
        <v>178</v>
      </c>
      <c r="BM240" s="225" t="s">
        <v>1121</v>
      </c>
    </row>
    <row r="241" spans="1:47" s="2" customFormat="1" ht="12">
      <c r="A241" s="39"/>
      <c r="B241" s="40"/>
      <c r="C241" s="41"/>
      <c r="D241" s="227" t="s">
        <v>180</v>
      </c>
      <c r="E241" s="41"/>
      <c r="F241" s="228" t="s">
        <v>1122</v>
      </c>
      <c r="G241" s="41"/>
      <c r="H241" s="41"/>
      <c r="I241" s="229"/>
      <c r="J241" s="41"/>
      <c r="K241" s="41"/>
      <c r="L241" s="45"/>
      <c r="M241" s="230"/>
      <c r="N241" s="231"/>
      <c r="O241" s="85"/>
      <c r="P241" s="85"/>
      <c r="Q241" s="85"/>
      <c r="R241" s="85"/>
      <c r="S241" s="85"/>
      <c r="T241" s="86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T241" s="18" t="s">
        <v>180</v>
      </c>
      <c r="AU241" s="18" t="s">
        <v>84</v>
      </c>
    </row>
    <row r="242" spans="1:47" s="2" customFormat="1" ht="12">
      <c r="A242" s="39"/>
      <c r="B242" s="40"/>
      <c r="C242" s="41"/>
      <c r="D242" s="232" t="s">
        <v>182</v>
      </c>
      <c r="E242" s="41"/>
      <c r="F242" s="233" t="s">
        <v>1123</v>
      </c>
      <c r="G242" s="41"/>
      <c r="H242" s="41"/>
      <c r="I242" s="229"/>
      <c r="J242" s="41"/>
      <c r="K242" s="41"/>
      <c r="L242" s="45"/>
      <c r="M242" s="230"/>
      <c r="N242" s="231"/>
      <c r="O242" s="85"/>
      <c r="P242" s="85"/>
      <c r="Q242" s="85"/>
      <c r="R242" s="85"/>
      <c r="S242" s="85"/>
      <c r="T242" s="86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T242" s="18" t="s">
        <v>182</v>
      </c>
      <c r="AU242" s="18" t="s">
        <v>84</v>
      </c>
    </row>
    <row r="243" spans="1:51" s="13" customFormat="1" ht="12">
      <c r="A243" s="13"/>
      <c r="B243" s="234"/>
      <c r="C243" s="235"/>
      <c r="D243" s="227" t="s">
        <v>184</v>
      </c>
      <c r="E243" s="236" t="s">
        <v>20</v>
      </c>
      <c r="F243" s="237" t="s">
        <v>1124</v>
      </c>
      <c r="G243" s="235"/>
      <c r="H243" s="236" t="s">
        <v>20</v>
      </c>
      <c r="I243" s="238"/>
      <c r="J243" s="235"/>
      <c r="K243" s="235"/>
      <c r="L243" s="239"/>
      <c r="M243" s="240"/>
      <c r="N243" s="241"/>
      <c r="O243" s="241"/>
      <c r="P243" s="241"/>
      <c r="Q243" s="241"/>
      <c r="R243" s="241"/>
      <c r="S243" s="241"/>
      <c r="T243" s="242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43" t="s">
        <v>184</v>
      </c>
      <c r="AU243" s="243" t="s">
        <v>84</v>
      </c>
      <c r="AV243" s="13" t="s">
        <v>22</v>
      </c>
      <c r="AW243" s="13" t="s">
        <v>37</v>
      </c>
      <c r="AX243" s="13" t="s">
        <v>76</v>
      </c>
      <c r="AY243" s="243" t="s">
        <v>171</v>
      </c>
    </row>
    <row r="244" spans="1:51" s="14" customFormat="1" ht="12">
      <c r="A244" s="14"/>
      <c r="B244" s="244"/>
      <c r="C244" s="245"/>
      <c r="D244" s="227" t="s">
        <v>184</v>
      </c>
      <c r="E244" s="246" t="s">
        <v>20</v>
      </c>
      <c r="F244" s="247" t="s">
        <v>1659</v>
      </c>
      <c r="G244" s="245"/>
      <c r="H244" s="248">
        <v>21.8</v>
      </c>
      <c r="I244" s="249"/>
      <c r="J244" s="245"/>
      <c r="K244" s="245"/>
      <c r="L244" s="250"/>
      <c r="M244" s="251"/>
      <c r="N244" s="252"/>
      <c r="O244" s="252"/>
      <c r="P244" s="252"/>
      <c r="Q244" s="252"/>
      <c r="R244" s="252"/>
      <c r="S244" s="252"/>
      <c r="T244" s="253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54" t="s">
        <v>184</v>
      </c>
      <c r="AU244" s="254" t="s">
        <v>84</v>
      </c>
      <c r="AV244" s="14" t="s">
        <v>84</v>
      </c>
      <c r="AW244" s="14" t="s">
        <v>37</v>
      </c>
      <c r="AX244" s="14" t="s">
        <v>76</v>
      </c>
      <c r="AY244" s="254" t="s">
        <v>171</v>
      </c>
    </row>
    <row r="245" spans="1:65" s="2" customFormat="1" ht="21.75" customHeight="1">
      <c r="A245" s="39"/>
      <c r="B245" s="40"/>
      <c r="C245" s="214" t="s">
        <v>388</v>
      </c>
      <c r="D245" s="214" t="s">
        <v>173</v>
      </c>
      <c r="E245" s="215" t="s">
        <v>1494</v>
      </c>
      <c r="F245" s="216" t="s">
        <v>1495</v>
      </c>
      <c r="G245" s="217" t="s">
        <v>230</v>
      </c>
      <c r="H245" s="218">
        <v>5.665</v>
      </c>
      <c r="I245" s="219"/>
      <c r="J245" s="220">
        <f>ROUND(I245*H245,2)</f>
        <v>0</v>
      </c>
      <c r="K245" s="216" t="s">
        <v>177</v>
      </c>
      <c r="L245" s="45"/>
      <c r="M245" s="221" t="s">
        <v>20</v>
      </c>
      <c r="N245" s="222" t="s">
        <v>47</v>
      </c>
      <c r="O245" s="85"/>
      <c r="P245" s="223">
        <f>O245*H245</f>
        <v>0</v>
      </c>
      <c r="Q245" s="223">
        <v>0</v>
      </c>
      <c r="R245" s="223">
        <f>Q245*H245</f>
        <v>0</v>
      </c>
      <c r="S245" s="223">
        <v>2.4</v>
      </c>
      <c r="T245" s="224">
        <f>S245*H245</f>
        <v>13.596</v>
      </c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R245" s="225" t="s">
        <v>178</v>
      </c>
      <c r="AT245" s="225" t="s">
        <v>173</v>
      </c>
      <c r="AU245" s="225" t="s">
        <v>84</v>
      </c>
      <c r="AY245" s="18" t="s">
        <v>171</v>
      </c>
      <c r="BE245" s="226">
        <f>IF(N245="základní",J245,0)</f>
        <v>0</v>
      </c>
      <c r="BF245" s="226">
        <f>IF(N245="snížená",J245,0)</f>
        <v>0</v>
      </c>
      <c r="BG245" s="226">
        <f>IF(N245="zákl. přenesená",J245,0)</f>
        <v>0</v>
      </c>
      <c r="BH245" s="226">
        <f>IF(N245="sníž. přenesená",J245,0)</f>
        <v>0</v>
      </c>
      <c r="BI245" s="226">
        <f>IF(N245="nulová",J245,0)</f>
        <v>0</v>
      </c>
      <c r="BJ245" s="18" t="s">
        <v>22</v>
      </c>
      <c r="BK245" s="226">
        <f>ROUND(I245*H245,2)</f>
        <v>0</v>
      </c>
      <c r="BL245" s="18" t="s">
        <v>178</v>
      </c>
      <c r="BM245" s="225" t="s">
        <v>1660</v>
      </c>
    </row>
    <row r="246" spans="1:47" s="2" customFormat="1" ht="12">
      <c r="A246" s="39"/>
      <c r="B246" s="40"/>
      <c r="C246" s="41"/>
      <c r="D246" s="227" t="s">
        <v>180</v>
      </c>
      <c r="E246" s="41"/>
      <c r="F246" s="228" t="s">
        <v>1496</v>
      </c>
      <c r="G246" s="41"/>
      <c r="H246" s="41"/>
      <c r="I246" s="229"/>
      <c r="J246" s="41"/>
      <c r="K246" s="41"/>
      <c r="L246" s="45"/>
      <c r="M246" s="230"/>
      <c r="N246" s="231"/>
      <c r="O246" s="85"/>
      <c r="P246" s="85"/>
      <c r="Q246" s="85"/>
      <c r="R246" s="85"/>
      <c r="S246" s="85"/>
      <c r="T246" s="86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T246" s="18" t="s">
        <v>180</v>
      </c>
      <c r="AU246" s="18" t="s">
        <v>84</v>
      </c>
    </row>
    <row r="247" spans="1:47" s="2" customFormat="1" ht="12">
      <c r="A247" s="39"/>
      <c r="B247" s="40"/>
      <c r="C247" s="41"/>
      <c r="D247" s="232" t="s">
        <v>182</v>
      </c>
      <c r="E247" s="41"/>
      <c r="F247" s="233" t="s">
        <v>1497</v>
      </c>
      <c r="G247" s="41"/>
      <c r="H247" s="41"/>
      <c r="I247" s="229"/>
      <c r="J247" s="41"/>
      <c r="K247" s="41"/>
      <c r="L247" s="45"/>
      <c r="M247" s="230"/>
      <c r="N247" s="231"/>
      <c r="O247" s="85"/>
      <c r="P247" s="85"/>
      <c r="Q247" s="85"/>
      <c r="R247" s="85"/>
      <c r="S247" s="85"/>
      <c r="T247" s="86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T247" s="18" t="s">
        <v>182</v>
      </c>
      <c r="AU247" s="18" t="s">
        <v>84</v>
      </c>
    </row>
    <row r="248" spans="1:51" s="13" customFormat="1" ht="12">
      <c r="A248" s="13"/>
      <c r="B248" s="234"/>
      <c r="C248" s="235"/>
      <c r="D248" s="227" t="s">
        <v>184</v>
      </c>
      <c r="E248" s="236" t="s">
        <v>20</v>
      </c>
      <c r="F248" s="237" t="s">
        <v>1124</v>
      </c>
      <c r="G248" s="235"/>
      <c r="H248" s="236" t="s">
        <v>20</v>
      </c>
      <c r="I248" s="238"/>
      <c r="J248" s="235"/>
      <c r="K248" s="235"/>
      <c r="L248" s="239"/>
      <c r="M248" s="240"/>
      <c r="N248" s="241"/>
      <c r="O248" s="241"/>
      <c r="P248" s="241"/>
      <c r="Q248" s="241"/>
      <c r="R248" s="241"/>
      <c r="S248" s="241"/>
      <c r="T248" s="242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43" t="s">
        <v>184</v>
      </c>
      <c r="AU248" s="243" t="s">
        <v>84</v>
      </c>
      <c r="AV248" s="13" t="s">
        <v>22</v>
      </c>
      <c r="AW248" s="13" t="s">
        <v>37</v>
      </c>
      <c r="AX248" s="13" t="s">
        <v>76</v>
      </c>
      <c r="AY248" s="243" t="s">
        <v>171</v>
      </c>
    </row>
    <row r="249" spans="1:51" s="14" customFormat="1" ht="12">
      <c r="A249" s="14"/>
      <c r="B249" s="244"/>
      <c r="C249" s="245"/>
      <c r="D249" s="227" t="s">
        <v>184</v>
      </c>
      <c r="E249" s="246" t="s">
        <v>20</v>
      </c>
      <c r="F249" s="247" t="s">
        <v>1661</v>
      </c>
      <c r="G249" s="245"/>
      <c r="H249" s="248">
        <v>3.165</v>
      </c>
      <c r="I249" s="249"/>
      <c r="J249" s="245"/>
      <c r="K249" s="245"/>
      <c r="L249" s="250"/>
      <c r="M249" s="251"/>
      <c r="N249" s="252"/>
      <c r="O249" s="252"/>
      <c r="P249" s="252"/>
      <c r="Q249" s="252"/>
      <c r="R249" s="252"/>
      <c r="S249" s="252"/>
      <c r="T249" s="253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54" t="s">
        <v>184</v>
      </c>
      <c r="AU249" s="254" t="s">
        <v>84</v>
      </c>
      <c r="AV249" s="14" t="s">
        <v>84</v>
      </c>
      <c r="AW249" s="14" t="s">
        <v>37</v>
      </c>
      <c r="AX249" s="14" t="s">
        <v>76</v>
      </c>
      <c r="AY249" s="254" t="s">
        <v>171</v>
      </c>
    </row>
    <row r="250" spans="1:51" s="14" customFormat="1" ht="12">
      <c r="A250" s="14"/>
      <c r="B250" s="244"/>
      <c r="C250" s="245"/>
      <c r="D250" s="227" t="s">
        <v>184</v>
      </c>
      <c r="E250" s="246" t="s">
        <v>20</v>
      </c>
      <c r="F250" s="247" t="s">
        <v>1662</v>
      </c>
      <c r="G250" s="245"/>
      <c r="H250" s="248">
        <v>2.5</v>
      </c>
      <c r="I250" s="249"/>
      <c r="J250" s="245"/>
      <c r="K250" s="245"/>
      <c r="L250" s="250"/>
      <c r="M250" s="251"/>
      <c r="N250" s="252"/>
      <c r="O250" s="252"/>
      <c r="P250" s="252"/>
      <c r="Q250" s="252"/>
      <c r="R250" s="252"/>
      <c r="S250" s="252"/>
      <c r="T250" s="253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54" t="s">
        <v>184</v>
      </c>
      <c r="AU250" s="254" t="s">
        <v>84</v>
      </c>
      <c r="AV250" s="14" t="s">
        <v>84</v>
      </c>
      <c r="AW250" s="14" t="s">
        <v>37</v>
      </c>
      <c r="AX250" s="14" t="s">
        <v>76</v>
      </c>
      <c r="AY250" s="254" t="s">
        <v>171</v>
      </c>
    </row>
    <row r="251" spans="1:63" s="12" customFormat="1" ht="22.8" customHeight="1">
      <c r="A251" s="12"/>
      <c r="B251" s="198"/>
      <c r="C251" s="199"/>
      <c r="D251" s="200" t="s">
        <v>75</v>
      </c>
      <c r="E251" s="212" t="s">
        <v>624</v>
      </c>
      <c r="F251" s="212" t="s">
        <v>625</v>
      </c>
      <c r="G251" s="199"/>
      <c r="H251" s="199"/>
      <c r="I251" s="202"/>
      <c r="J251" s="213">
        <f>BK251</f>
        <v>0</v>
      </c>
      <c r="K251" s="199"/>
      <c r="L251" s="204"/>
      <c r="M251" s="205"/>
      <c r="N251" s="206"/>
      <c r="O251" s="206"/>
      <c r="P251" s="207">
        <f>SUM(P252:P265)</f>
        <v>0</v>
      </c>
      <c r="Q251" s="206"/>
      <c r="R251" s="207">
        <f>SUM(R252:R265)</f>
        <v>0</v>
      </c>
      <c r="S251" s="206"/>
      <c r="T251" s="208">
        <f>SUM(T252:T265)</f>
        <v>0</v>
      </c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R251" s="209" t="s">
        <v>22</v>
      </c>
      <c r="AT251" s="210" t="s">
        <v>75</v>
      </c>
      <c r="AU251" s="210" t="s">
        <v>22</v>
      </c>
      <c r="AY251" s="209" t="s">
        <v>171</v>
      </c>
      <c r="BK251" s="211">
        <f>SUM(BK252:BK265)</f>
        <v>0</v>
      </c>
    </row>
    <row r="252" spans="1:65" s="2" customFormat="1" ht="37.8" customHeight="1">
      <c r="A252" s="39"/>
      <c r="B252" s="40"/>
      <c r="C252" s="214" t="s">
        <v>401</v>
      </c>
      <c r="D252" s="214" t="s">
        <v>173</v>
      </c>
      <c r="E252" s="215" t="s">
        <v>727</v>
      </c>
      <c r="F252" s="216" t="s">
        <v>728</v>
      </c>
      <c r="G252" s="217" t="s">
        <v>244</v>
      </c>
      <c r="H252" s="218">
        <v>9.108</v>
      </c>
      <c r="I252" s="219"/>
      <c r="J252" s="220">
        <f>ROUND(I252*H252,2)</f>
        <v>0</v>
      </c>
      <c r="K252" s="216" t="s">
        <v>20</v>
      </c>
      <c r="L252" s="45"/>
      <c r="M252" s="221" t="s">
        <v>20</v>
      </c>
      <c r="N252" s="222" t="s">
        <v>47</v>
      </c>
      <c r="O252" s="85"/>
      <c r="P252" s="223">
        <f>O252*H252</f>
        <v>0</v>
      </c>
      <c r="Q252" s="223">
        <v>0</v>
      </c>
      <c r="R252" s="223">
        <f>Q252*H252</f>
        <v>0</v>
      </c>
      <c r="S252" s="223">
        <v>0</v>
      </c>
      <c r="T252" s="224">
        <f>S252*H252</f>
        <v>0</v>
      </c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R252" s="225" t="s">
        <v>178</v>
      </c>
      <c r="AT252" s="225" t="s">
        <v>173</v>
      </c>
      <c r="AU252" s="225" t="s">
        <v>84</v>
      </c>
      <c r="AY252" s="18" t="s">
        <v>171</v>
      </c>
      <c r="BE252" s="226">
        <f>IF(N252="základní",J252,0)</f>
        <v>0</v>
      </c>
      <c r="BF252" s="226">
        <f>IF(N252="snížená",J252,0)</f>
        <v>0</v>
      </c>
      <c r="BG252" s="226">
        <f>IF(N252="zákl. přenesená",J252,0)</f>
        <v>0</v>
      </c>
      <c r="BH252" s="226">
        <f>IF(N252="sníž. přenesená",J252,0)</f>
        <v>0</v>
      </c>
      <c r="BI252" s="226">
        <f>IF(N252="nulová",J252,0)</f>
        <v>0</v>
      </c>
      <c r="BJ252" s="18" t="s">
        <v>22</v>
      </c>
      <c r="BK252" s="226">
        <f>ROUND(I252*H252,2)</f>
        <v>0</v>
      </c>
      <c r="BL252" s="18" t="s">
        <v>178</v>
      </c>
      <c r="BM252" s="225" t="s">
        <v>1663</v>
      </c>
    </row>
    <row r="253" spans="1:47" s="2" customFormat="1" ht="12">
      <c r="A253" s="39"/>
      <c r="B253" s="40"/>
      <c r="C253" s="41"/>
      <c r="D253" s="227" t="s">
        <v>180</v>
      </c>
      <c r="E253" s="41"/>
      <c r="F253" s="228" t="s">
        <v>730</v>
      </c>
      <c r="G253" s="41"/>
      <c r="H253" s="41"/>
      <c r="I253" s="229"/>
      <c r="J253" s="41"/>
      <c r="K253" s="41"/>
      <c r="L253" s="45"/>
      <c r="M253" s="230"/>
      <c r="N253" s="231"/>
      <c r="O253" s="85"/>
      <c r="P253" s="85"/>
      <c r="Q253" s="85"/>
      <c r="R253" s="85"/>
      <c r="S253" s="85"/>
      <c r="T253" s="86"/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T253" s="18" t="s">
        <v>180</v>
      </c>
      <c r="AU253" s="18" t="s">
        <v>84</v>
      </c>
    </row>
    <row r="254" spans="1:51" s="14" customFormat="1" ht="12">
      <c r="A254" s="14"/>
      <c r="B254" s="244"/>
      <c r="C254" s="245"/>
      <c r="D254" s="227" t="s">
        <v>184</v>
      </c>
      <c r="E254" s="246" t="s">
        <v>20</v>
      </c>
      <c r="F254" s="247" t="s">
        <v>1664</v>
      </c>
      <c r="G254" s="245"/>
      <c r="H254" s="248">
        <v>9.108</v>
      </c>
      <c r="I254" s="249"/>
      <c r="J254" s="245"/>
      <c r="K254" s="245"/>
      <c r="L254" s="250"/>
      <c r="M254" s="251"/>
      <c r="N254" s="252"/>
      <c r="O254" s="252"/>
      <c r="P254" s="252"/>
      <c r="Q254" s="252"/>
      <c r="R254" s="252"/>
      <c r="S254" s="252"/>
      <c r="T254" s="253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54" t="s">
        <v>184</v>
      </c>
      <c r="AU254" s="254" t="s">
        <v>84</v>
      </c>
      <c r="AV254" s="14" t="s">
        <v>84</v>
      </c>
      <c r="AW254" s="14" t="s">
        <v>37</v>
      </c>
      <c r="AX254" s="14" t="s">
        <v>76</v>
      </c>
      <c r="AY254" s="254" t="s">
        <v>171</v>
      </c>
    </row>
    <row r="255" spans="1:65" s="2" customFormat="1" ht="37.8" customHeight="1">
      <c r="A255" s="39"/>
      <c r="B255" s="40"/>
      <c r="C255" s="214" t="s">
        <v>407</v>
      </c>
      <c r="D255" s="214" t="s">
        <v>173</v>
      </c>
      <c r="E255" s="215" t="s">
        <v>1133</v>
      </c>
      <c r="F255" s="216" t="s">
        <v>1134</v>
      </c>
      <c r="G255" s="217" t="s">
        <v>244</v>
      </c>
      <c r="H255" s="218">
        <v>34.96</v>
      </c>
      <c r="I255" s="219"/>
      <c r="J255" s="220">
        <f>ROUND(I255*H255,2)</f>
        <v>0</v>
      </c>
      <c r="K255" s="216" t="s">
        <v>20</v>
      </c>
      <c r="L255" s="45"/>
      <c r="M255" s="221" t="s">
        <v>20</v>
      </c>
      <c r="N255" s="222" t="s">
        <v>47</v>
      </c>
      <c r="O255" s="85"/>
      <c r="P255" s="223">
        <f>O255*H255</f>
        <v>0</v>
      </c>
      <c r="Q255" s="223">
        <v>0</v>
      </c>
      <c r="R255" s="223">
        <f>Q255*H255</f>
        <v>0</v>
      </c>
      <c r="S255" s="223">
        <v>0</v>
      </c>
      <c r="T255" s="224">
        <f>S255*H255</f>
        <v>0</v>
      </c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R255" s="225" t="s">
        <v>178</v>
      </c>
      <c r="AT255" s="225" t="s">
        <v>173</v>
      </c>
      <c r="AU255" s="225" t="s">
        <v>84</v>
      </c>
      <c r="AY255" s="18" t="s">
        <v>171</v>
      </c>
      <c r="BE255" s="226">
        <f>IF(N255="základní",J255,0)</f>
        <v>0</v>
      </c>
      <c r="BF255" s="226">
        <f>IF(N255="snížená",J255,0)</f>
        <v>0</v>
      </c>
      <c r="BG255" s="226">
        <f>IF(N255="zákl. přenesená",J255,0)</f>
        <v>0</v>
      </c>
      <c r="BH255" s="226">
        <f>IF(N255="sníž. přenesená",J255,0)</f>
        <v>0</v>
      </c>
      <c r="BI255" s="226">
        <f>IF(N255="nulová",J255,0)</f>
        <v>0</v>
      </c>
      <c r="BJ255" s="18" t="s">
        <v>22</v>
      </c>
      <c r="BK255" s="226">
        <f>ROUND(I255*H255,2)</f>
        <v>0</v>
      </c>
      <c r="BL255" s="18" t="s">
        <v>178</v>
      </c>
      <c r="BM255" s="225" t="s">
        <v>1135</v>
      </c>
    </row>
    <row r="256" spans="1:47" s="2" customFormat="1" ht="12">
      <c r="A256" s="39"/>
      <c r="B256" s="40"/>
      <c r="C256" s="41"/>
      <c r="D256" s="227" t="s">
        <v>180</v>
      </c>
      <c r="E256" s="41"/>
      <c r="F256" s="228" t="s">
        <v>1136</v>
      </c>
      <c r="G256" s="41"/>
      <c r="H256" s="41"/>
      <c r="I256" s="229"/>
      <c r="J256" s="41"/>
      <c r="K256" s="41"/>
      <c r="L256" s="45"/>
      <c r="M256" s="230"/>
      <c r="N256" s="231"/>
      <c r="O256" s="85"/>
      <c r="P256" s="85"/>
      <c r="Q256" s="85"/>
      <c r="R256" s="85"/>
      <c r="S256" s="85"/>
      <c r="T256" s="86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T256" s="18" t="s">
        <v>180</v>
      </c>
      <c r="AU256" s="18" t="s">
        <v>84</v>
      </c>
    </row>
    <row r="257" spans="1:51" s="14" customFormat="1" ht="12">
      <c r="A257" s="14"/>
      <c r="B257" s="244"/>
      <c r="C257" s="245"/>
      <c r="D257" s="227" t="s">
        <v>184</v>
      </c>
      <c r="E257" s="246" t="s">
        <v>20</v>
      </c>
      <c r="F257" s="247" t="s">
        <v>1665</v>
      </c>
      <c r="G257" s="245"/>
      <c r="H257" s="248">
        <v>34.96</v>
      </c>
      <c r="I257" s="249"/>
      <c r="J257" s="245"/>
      <c r="K257" s="245"/>
      <c r="L257" s="250"/>
      <c r="M257" s="251"/>
      <c r="N257" s="252"/>
      <c r="O257" s="252"/>
      <c r="P257" s="252"/>
      <c r="Q257" s="252"/>
      <c r="R257" s="252"/>
      <c r="S257" s="252"/>
      <c r="T257" s="253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54" t="s">
        <v>184</v>
      </c>
      <c r="AU257" s="254" t="s">
        <v>84</v>
      </c>
      <c r="AV257" s="14" t="s">
        <v>84</v>
      </c>
      <c r="AW257" s="14" t="s">
        <v>37</v>
      </c>
      <c r="AX257" s="14" t="s">
        <v>76</v>
      </c>
      <c r="AY257" s="254" t="s">
        <v>171</v>
      </c>
    </row>
    <row r="258" spans="1:65" s="2" customFormat="1" ht="37.8" customHeight="1">
      <c r="A258" s="39"/>
      <c r="B258" s="40"/>
      <c r="C258" s="214" t="s">
        <v>416</v>
      </c>
      <c r="D258" s="214" t="s">
        <v>173</v>
      </c>
      <c r="E258" s="215" t="s">
        <v>1138</v>
      </c>
      <c r="F258" s="216" t="s">
        <v>1139</v>
      </c>
      <c r="G258" s="217" t="s">
        <v>244</v>
      </c>
      <c r="H258" s="218">
        <v>34.96</v>
      </c>
      <c r="I258" s="219"/>
      <c r="J258" s="220">
        <f>ROUND(I258*H258,2)</f>
        <v>0</v>
      </c>
      <c r="K258" s="216" t="s">
        <v>177</v>
      </c>
      <c r="L258" s="45"/>
      <c r="M258" s="221" t="s">
        <v>20</v>
      </c>
      <c r="N258" s="222" t="s">
        <v>47</v>
      </c>
      <c r="O258" s="85"/>
      <c r="P258" s="223">
        <f>O258*H258</f>
        <v>0</v>
      </c>
      <c r="Q258" s="223">
        <v>0</v>
      </c>
      <c r="R258" s="223">
        <f>Q258*H258</f>
        <v>0</v>
      </c>
      <c r="S258" s="223">
        <v>0</v>
      </c>
      <c r="T258" s="224">
        <f>S258*H258</f>
        <v>0</v>
      </c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R258" s="225" t="s">
        <v>178</v>
      </c>
      <c r="AT258" s="225" t="s">
        <v>173</v>
      </c>
      <c r="AU258" s="225" t="s">
        <v>84</v>
      </c>
      <c r="AY258" s="18" t="s">
        <v>171</v>
      </c>
      <c r="BE258" s="226">
        <f>IF(N258="základní",J258,0)</f>
        <v>0</v>
      </c>
      <c r="BF258" s="226">
        <f>IF(N258="snížená",J258,0)</f>
        <v>0</v>
      </c>
      <c r="BG258" s="226">
        <f>IF(N258="zákl. přenesená",J258,0)</f>
        <v>0</v>
      </c>
      <c r="BH258" s="226">
        <f>IF(N258="sníž. přenesená",J258,0)</f>
        <v>0</v>
      </c>
      <c r="BI258" s="226">
        <f>IF(N258="nulová",J258,0)</f>
        <v>0</v>
      </c>
      <c r="BJ258" s="18" t="s">
        <v>22</v>
      </c>
      <c r="BK258" s="226">
        <f>ROUND(I258*H258,2)</f>
        <v>0</v>
      </c>
      <c r="BL258" s="18" t="s">
        <v>178</v>
      </c>
      <c r="BM258" s="225" t="s">
        <v>1140</v>
      </c>
    </row>
    <row r="259" spans="1:47" s="2" customFormat="1" ht="12">
      <c r="A259" s="39"/>
      <c r="B259" s="40"/>
      <c r="C259" s="41"/>
      <c r="D259" s="227" t="s">
        <v>180</v>
      </c>
      <c r="E259" s="41"/>
      <c r="F259" s="228" t="s">
        <v>1141</v>
      </c>
      <c r="G259" s="41"/>
      <c r="H259" s="41"/>
      <c r="I259" s="229"/>
      <c r="J259" s="41"/>
      <c r="K259" s="41"/>
      <c r="L259" s="45"/>
      <c r="M259" s="230"/>
      <c r="N259" s="231"/>
      <c r="O259" s="85"/>
      <c r="P259" s="85"/>
      <c r="Q259" s="85"/>
      <c r="R259" s="85"/>
      <c r="S259" s="85"/>
      <c r="T259" s="86"/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T259" s="18" t="s">
        <v>180</v>
      </c>
      <c r="AU259" s="18" t="s">
        <v>84</v>
      </c>
    </row>
    <row r="260" spans="1:47" s="2" customFormat="1" ht="12">
      <c r="A260" s="39"/>
      <c r="B260" s="40"/>
      <c r="C260" s="41"/>
      <c r="D260" s="232" t="s">
        <v>182</v>
      </c>
      <c r="E260" s="41"/>
      <c r="F260" s="233" t="s">
        <v>1142</v>
      </c>
      <c r="G260" s="41"/>
      <c r="H260" s="41"/>
      <c r="I260" s="229"/>
      <c r="J260" s="41"/>
      <c r="K260" s="41"/>
      <c r="L260" s="45"/>
      <c r="M260" s="230"/>
      <c r="N260" s="231"/>
      <c r="O260" s="85"/>
      <c r="P260" s="85"/>
      <c r="Q260" s="85"/>
      <c r="R260" s="85"/>
      <c r="S260" s="85"/>
      <c r="T260" s="86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T260" s="18" t="s">
        <v>182</v>
      </c>
      <c r="AU260" s="18" t="s">
        <v>84</v>
      </c>
    </row>
    <row r="261" spans="1:51" s="14" customFormat="1" ht="12">
      <c r="A261" s="14"/>
      <c r="B261" s="244"/>
      <c r="C261" s="245"/>
      <c r="D261" s="227" t="s">
        <v>184</v>
      </c>
      <c r="E261" s="246" t="s">
        <v>20</v>
      </c>
      <c r="F261" s="247" t="s">
        <v>1666</v>
      </c>
      <c r="G261" s="245"/>
      <c r="H261" s="248">
        <v>34.96</v>
      </c>
      <c r="I261" s="249"/>
      <c r="J261" s="245"/>
      <c r="K261" s="245"/>
      <c r="L261" s="250"/>
      <c r="M261" s="251"/>
      <c r="N261" s="252"/>
      <c r="O261" s="252"/>
      <c r="P261" s="252"/>
      <c r="Q261" s="252"/>
      <c r="R261" s="252"/>
      <c r="S261" s="252"/>
      <c r="T261" s="253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54" t="s">
        <v>184</v>
      </c>
      <c r="AU261" s="254" t="s">
        <v>84</v>
      </c>
      <c r="AV261" s="14" t="s">
        <v>84</v>
      </c>
      <c r="AW261" s="14" t="s">
        <v>37</v>
      </c>
      <c r="AX261" s="14" t="s">
        <v>76</v>
      </c>
      <c r="AY261" s="254" t="s">
        <v>171</v>
      </c>
    </row>
    <row r="262" spans="1:65" s="2" customFormat="1" ht="44.25" customHeight="1">
      <c r="A262" s="39"/>
      <c r="B262" s="40"/>
      <c r="C262" s="214" t="s">
        <v>420</v>
      </c>
      <c r="D262" s="214" t="s">
        <v>173</v>
      </c>
      <c r="E262" s="215" t="s">
        <v>733</v>
      </c>
      <c r="F262" s="216" t="s">
        <v>734</v>
      </c>
      <c r="G262" s="217" t="s">
        <v>244</v>
      </c>
      <c r="H262" s="218">
        <v>9.108</v>
      </c>
      <c r="I262" s="219"/>
      <c r="J262" s="220">
        <f>ROUND(I262*H262,2)</f>
        <v>0</v>
      </c>
      <c r="K262" s="216" t="s">
        <v>177</v>
      </c>
      <c r="L262" s="45"/>
      <c r="M262" s="221" t="s">
        <v>20</v>
      </c>
      <c r="N262" s="222" t="s">
        <v>47</v>
      </c>
      <c r="O262" s="85"/>
      <c r="P262" s="223">
        <f>O262*H262</f>
        <v>0</v>
      </c>
      <c r="Q262" s="223">
        <v>0</v>
      </c>
      <c r="R262" s="223">
        <f>Q262*H262</f>
        <v>0</v>
      </c>
      <c r="S262" s="223">
        <v>0</v>
      </c>
      <c r="T262" s="224">
        <f>S262*H262</f>
        <v>0</v>
      </c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R262" s="225" t="s">
        <v>178</v>
      </c>
      <c r="AT262" s="225" t="s">
        <v>173</v>
      </c>
      <c r="AU262" s="225" t="s">
        <v>84</v>
      </c>
      <c r="AY262" s="18" t="s">
        <v>171</v>
      </c>
      <c r="BE262" s="226">
        <f>IF(N262="základní",J262,0)</f>
        <v>0</v>
      </c>
      <c r="BF262" s="226">
        <f>IF(N262="snížená",J262,0)</f>
        <v>0</v>
      </c>
      <c r="BG262" s="226">
        <f>IF(N262="zákl. přenesená",J262,0)</f>
        <v>0</v>
      </c>
      <c r="BH262" s="226">
        <f>IF(N262="sníž. přenesená",J262,0)</f>
        <v>0</v>
      </c>
      <c r="BI262" s="226">
        <f>IF(N262="nulová",J262,0)</f>
        <v>0</v>
      </c>
      <c r="BJ262" s="18" t="s">
        <v>22</v>
      </c>
      <c r="BK262" s="226">
        <f>ROUND(I262*H262,2)</f>
        <v>0</v>
      </c>
      <c r="BL262" s="18" t="s">
        <v>178</v>
      </c>
      <c r="BM262" s="225" t="s">
        <v>1667</v>
      </c>
    </row>
    <row r="263" spans="1:47" s="2" customFormat="1" ht="12">
      <c r="A263" s="39"/>
      <c r="B263" s="40"/>
      <c r="C263" s="41"/>
      <c r="D263" s="227" t="s">
        <v>180</v>
      </c>
      <c r="E263" s="41"/>
      <c r="F263" s="228" t="s">
        <v>246</v>
      </c>
      <c r="G263" s="41"/>
      <c r="H263" s="41"/>
      <c r="I263" s="229"/>
      <c r="J263" s="41"/>
      <c r="K263" s="41"/>
      <c r="L263" s="45"/>
      <c r="M263" s="230"/>
      <c r="N263" s="231"/>
      <c r="O263" s="85"/>
      <c r="P263" s="85"/>
      <c r="Q263" s="85"/>
      <c r="R263" s="85"/>
      <c r="S263" s="85"/>
      <c r="T263" s="86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T263" s="18" t="s">
        <v>180</v>
      </c>
      <c r="AU263" s="18" t="s">
        <v>84</v>
      </c>
    </row>
    <row r="264" spans="1:47" s="2" customFormat="1" ht="12">
      <c r="A264" s="39"/>
      <c r="B264" s="40"/>
      <c r="C264" s="41"/>
      <c r="D264" s="232" t="s">
        <v>182</v>
      </c>
      <c r="E264" s="41"/>
      <c r="F264" s="233" t="s">
        <v>736</v>
      </c>
      <c r="G264" s="41"/>
      <c r="H264" s="41"/>
      <c r="I264" s="229"/>
      <c r="J264" s="41"/>
      <c r="K264" s="41"/>
      <c r="L264" s="45"/>
      <c r="M264" s="230"/>
      <c r="N264" s="231"/>
      <c r="O264" s="85"/>
      <c r="P264" s="85"/>
      <c r="Q264" s="85"/>
      <c r="R264" s="85"/>
      <c r="S264" s="85"/>
      <c r="T264" s="86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T264" s="18" t="s">
        <v>182</v>
      </c>
      <c r="AU264" s="18" t="s">
        <v>84</v>
      </c>
    </row>
    <row r="265" spans="1:51" s="14" customFormat="1" ht="12">
      <c r="A265" s="14"/>
      <c r="B265" s="244"/>
      <c r="C265" s="245"/>
      <c r="D265" s="227" t="s">
        <v>184</v>
      </c>
      <c r="E265" s="246" t="s">
        <v>20</v>
      </c>
      <c r="F265" s="247" t="s">
        <v>1664</v>
      </c>
      <c r="G265" s="245"/>
      <c r="H265" s="248">
        <v>9.108</v>
      </c>
      <c r="I265" s="249"/>
      <c r="J265" s="245"/>
      <c r="K265" s="245"/>
      <c r="L265" s="250"/>
      <c r="M265" s="251"/>
      <c r="N265" s="252"/>
      <c r="O265" s="252"/>
      <c r="P265" s="252"/>
      <c r="Q265" s="252"/>
      <c r="R265" s="252"/>
      <c r="S265" s="252"/>
      <c r="T265" s="253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54" t="s">
        <v>184</v>
      </c>
      <c r="AU265" s="254" t="s">
        <v>84</v>
      </c>
      <c r="AV265" s="14" t="s">
        <v>84</v>
      </c>
      <c r="AW265" s="14" t="s">
        <v>37</v>
      </c>
      <c r="AX265" s="14" t="s">
        <v>76</v>
      </c>
      <c r="AY265" s="254" t="s">
        <v>171</v>
      </c>
    </row>
    <row r="266" spans="1:63" s="12" customFormat="1" ht="22.8" customHeight="1">
      <c r="A266" s="12"/>
      <c r="B266" s="198"/>
      <c r="C266" s="199"/>
      <c r="D266" s="200" t="s">
        <v>75</v>
      </c>
      <c r="E266" s="212" t="s">
        <v>670</v>
      </c>
      <c r="F266" s="212" t="s">
        <v>671</v>
      </c>
      <c r="G266" s="199"/>
      <c r="H266" s="199"/>
      <c r="I266" s="202"/>
      <c r="J266" s="213">
        <f>BK266</f>
        <v>0</v>
      </c>
      <c r="K266" s="199"/>
      <c r="L266" s="204"/>
      <c r="M266" s="205"/>
      <c r="N266" s="206"/>
      <c r="O266" s="206"/>
      <c r="P266" s="207">
        <f>SUM(P267:P269)</f>
        <v>0</v>
      </c>
      <c r="Q266" s="206"/>
      <c r="R266" s="207">
        <f>SUM(R267:R269)</f>
        <v>0</v>
      </c>
      <c r="S266" s="206"/>
      <c r="T266" s="208">
        <f>SUM(T267:T269)</f>
        <v>0</v>
      </c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R266" s="209" t="s">
        <v>22</v>
      </c>
      <c r="AT266" s="210" t="s">
        <v>75</v>
      </c>
      <c r="AU266" s="210" t="s">
        <v>22</v>
      </c>
      <c r="AY266" s="209" t="s">
        <v>171</v>
      </c>
      <c r="BK266" s="211">
        <f>SUM(BK267:BK269)</f>
        <v>0</v>
      </c>
    </row>
    <row r="267" spans="1:65" s="2" customFormat="1" ht="33" customHeight="1">
      <c r="A267" s="39"/>
      <c r="B267" s="40"/>
      <c r="C267" s="214" t="s">
        <v>424</v>
      </c>
      <c r="D267" s="214" t="s">
        <v>173</v>
      </c>
      <c r="E267" s="215" t="s">
        <v>673</v>
      </c>
      <c r="F267" s="216" t="s">
        <v>674</v>
      </c>
      <c r="G267" s="217" t="s">
        <v>244</v>
      </c>
      <c r="H267" s="218">
        <v>107.249</v>
      </c>
      <c r="I267" s="219"/>
      <c r="J267" s="220">
        <f>ROUND(I267*H267,2)</f>
        <v>0</v>
      </c>
      <c r="K267" s="216" t="s">
        <v>177</v>
      </c>
      <c r="L267" s="45"/>
      <c r="M267" s="221" t="s">
        <v>20</v>
      </c>
      <c r="N267" s="222" t="s">
        <v>47</v>
      </c>
      <c r="O267" s="85"/>
      <c r="P267" s="223">
        <f>O267*H267</f>
        <v>0</v>
      </c>
      <c r="Q267" s="223">
        <v>0</v>
      </c>
      <c r="R267" s="223">
        <f>Q267*H267</f>
        <v>0</v>
      </c>
      <c r="S267" s="223">
        <v>0</v>
      </c>
      <c r="T267" s="224">
        <f>S267*H267</f>
        <v>0</v>
      </c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R267" s="225" t="s">
        <v>178</v>
      </c>
      <c r="AT267" s="225" t="s">
        <v>173</v>
      </c>
      <c r="AU267" s="225" t="s">
        <v>84</v>
      </c>
      <c r="AY267" s="18" t="s">
        <v>171</v>
      </c>
      <c r="BE267" s="226">
        <f>IF(N267="základní",J267,0)</f>
        <v>0</v>
      </c>
      <c r="BF267" s="226">
        <f>IF(N267="snížená",J267,0)</f>
        <v>0</v>
      </c>
      <c r="BG267" s="226">
        <f>IF(N267="zákl. přenesená",J267,0)</f>
        <v>0</v>
      </c>
      <c r="BH267" s="226">
        <f>IF(N267="sníž. přenesená",J267,0)</f>
        <v>0</v>
      </c>
      <c r="BI267" s="226">
        <f>IF(N267="nulová",J267,0)</f>
        <v>0</v>
      </c>
      <c r="BJ267" s="18" t="s">
        <v>22</v>
      </c>
      <c r="BK267" s="226">
        <f>ROUND(I267*H267,2)</f>
        <v>0</v>
      </c>
      <c r="BL267" s="18" t="s">
        <v>178</v>
      </c>
      <c r="BM267" s="225" t="s">
        <v>1145</v>
      </c>
    </row>
    <row r="268" spans="1:47" s="2" customFormat="1" ht="12">
      <c r="A268" s="39"/>
      <c r="B268" s="40"/>
      <c r="C268" s="41"/>
      <c r="D268" s="227" t="s">
        <v>180</v>
      </c>
      <c r="E268" s="41"/>
      <c r="F268" s="228" t="s">
        <v>676</v>
      </c>
      <c r="G268" s="41"/>
      <c r="H268" s="41"/>
      <c r="I268" s="229"/>
      <c r="J268" s="41"/>
      <c r="K268" s="41"/>
      <c r="L268" s="45"/>
      <c r="M268" s="230"/>
      <c r="N268" s="231"/>
      <c r="O268" s="85"/>
      <c r="P268" s="85"/>
      <c r="Q268" s="85"/>
      <c r="R268" s="85"/>
      <c r="S268" s="85"/>
      <c r="T268" s="86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T268" s="18" t="s">
        <v>180</v>
      </c>
      <c r="AU268" s="18" t="s">
        <v>84</v>
      </c>
    </row>
    <row r="269" spans="1:47" s="2" customFormat="1" ht="12">
      <c r="A269" s="39"/>
      <c r="B269" s="40"/>
      <c r="C269" s="41"/>
      <c r="D269" s="232" t="s">
        <v>182</v>
      </c>
      <c r="E269" s="41"/>
      <c r="F269" s="233" t="s">
        <v>677</v>
      </c>
      <c r="G269" s="41"/>
      <c r="H269" s="41"/>
      <c r="I269" s="229"/>
      <c r="J269" s="41"/>
      <c r="K269" s="41"/>
      <c r="L269" s="45"/>
      <c r="M269" s="230"/>
      <c r="N269" s="231"/>
      <c r="O269" s="85"/>
      <c r="P269" s="85"/>
      <c r="Q269" s="85"/>
      <c r="R269" s="85"/>
      <c r="S269" s="85"/>
      <c r="T269" s="86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T269" s="18" t="s">
        <v>182</v>
      </c>
      <c r="AU269" s="18" t="s">
        <v>84</v>
      </c>
    </row>
    <row r="270" spans="1:63" s="12" customFormat="1" ht="25.9" customHeight="1">
      <c r="A270" s="12"/>
      <c r="B270" s="198"/>
      <c r="C270" s="199"/>
      <c r="D270" s="200" t="s">
        <v>75</v>
      </c>
      <c r="E270" s="201" t="s">
        <v>1375</v>
      </c>
      <c r="F270" s="201" t="s">
        <v>1376</v>
      </c>
      <c r="G270" s="199"/>
      <c r="H270" s="199"/>
      <c r="I270" s="202"/>
      <c r="J270" s="203">
        <f>BK270</f>
        <v>0</v>
      </c>
      <c r="K270" s="199"/>
      <c r="L270" s="204"/>
      <c r="M270" s="205"/>
      <c r="N270" s="206"/>
      <c r="O270" s="206"/>
      <c r="P270" s="207">
        <f>P271</f>
        <v>0</v>
      </c>
      <c r="Q270" s="206"/>
      <c r="R270" s="207">
        <f>R271</f>
        <v>0.021340325</v>
      </c>
      <c r="S270" s="206"/>
      <c r="T270" s="208">
        <f>T271</f>
        <v>0</v>
      </c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R270" s="209" t="s">
        <v>84</v>
      </c>
      <c r="AT270" s="210" t="s">
        <v>75</v>
      </c>
      <c r="AU270" s="210" t="s">
        <v>76</v>
      </c>
      <c r="AY270" s="209" t="s">
        <v>171</v>
      </c>
      <c r="BK270" s="211">
        <f>BK271</f>
        <v>0</v>
      </c>
    </row>
    <row r="271" spans="1:63" s="12" customFormat="1" ht="22.8" customHeight="1">
      <c r="A271" s="12"/>
      <c r="B271" s="198"/>
      <c r="C271" s="199"/>
      <c r="D271" s="200" t="s">
        <v>75</v>
      </c>
      <c r="E271" s="212" t="s">
        <v>1612</v>
      </c>
      <c r="F271" s="212" t="s">
        <v>1613</v>
      </c>
      <c r="G271" s="199"/>
      <c r="H271" s="199"/>
      <c r="I271" s="202"/>
      <c r="J271" s="213">
        <f>BK271</f>
        <v>0</v>
      </c>
      <c r="K271" s="199"/>
      <c r="L271" s="204"/>
      <c r="M271" s="205"/>
      <c r="N271" s="206"/>
      <c r="O271" s="206"/>
      <c r="P271" s="207">
        <f>SUM(P272:P281)</f>
        <v>0</v>
      </c>
      <c r="Q271" s="206"/>
      <c r="R271" s="207">
        <f>SUM(R272:R281)</f>
        <v>0.021340325</v>
      </c>
      <c r="S271" s="206"/>
      <c r="T271" s="208">
        <f>SUM(T272:T281)</f>
        <v>0</v>
      </c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R271" s="209" t="s">
        <v>84</v>
      </c>
      <c r="AT271" s="210" t="s">
        <v>75</v>
      </c>
      <c r="AU271" s="210" t="s">
        <v>22</v>
      </c>
      <c r="AY271" s="209" t="s">
        <v>171</v>
      </c>
      <c r="BK271" s="211">
        <f>SUM(BK272:BK281)</f>
        <v>0</v>
      </c>
    </row>
    <row r="272" spans="1:65" s="2" customFormat="1" ht="24.15" customHeight="1">
      <c r="A272" s="39"/>
      <c r="B272" s="40"/>
      <c r="C272" s="214" t="s">
        <v>431</v>
      </c>
      <c r="D272" s="214" t="s">
        <v>173</v>
      </c>
      <c r="E272" s="215" t="s">
        <v>1614</v>
      </c>
      <c r="F272" s="216" t="s">
        <v>1615</v>
      </c>
      <c r="G272" s="217" t="s">
        <v>860</v>
      </c>
      <c r="H272" s="218">
        <v>23</v>
      </c>
      <c r="I272" s="219"/>
      <c r="J272" s="220">
        <f>ROUND(I272*H272,2)</f>
        <v>0</v>
      </c>
      <c r="K272" s="216" t="s">
        <v>177</v>
      </c>
      <c r="L272" s="45"/>
      <c r="M272" s="221" t="s">
        <v>20</v>
      </c>
      <c r="N272" s="222" t="s">
        <v>47</v>
      </c>
      <c r="O272" s="85"/>
      <c r="P272" s="223">
        <f>O272*H272</f>
        <v>0</v>
      </c>
      <c r="Q272" s="223">
        <v>5.8275E-05</v>
      </c>
      <c r="R272" s="223">
        <f>Q272*H272</f>
        <v>0.001340325</v>
      </c>
      <c r="S272" s="223">
        <v>0</v>
      </c>
      <c r="T272" s="224">
        <f>S272*H272</f>
        <v>0</v>
      </c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R272" s="225" t="s">
        <v>298</v>
      </c>
      <c r="AT272" s="225" t="s">
        <v>173</v>
      </c>
      <c r="AU272" s="225" t="s">
        <v>84</v>
      </c>
      <c r="AY272" s="18" t="s">
        <v>171</v>
      </c>
      <c r="BE272" s="226">
        <f>IF(N272="základní",J272,0)</f>
        <v>0</v>
      </c>
      <c r="BF272" s="226">
        <f>IF(N272="snížená",J272,0)</f>
        <v>0</v>
      </c>
      <c r="BG272" s="226">
        <f>IF(N272="zákl. přenesená",J272,0)</f>
        <v>0</v>
      </c>
      <c r="BH272" s="226">
        <f>IF(N272="sníž. přenesená",J272,0)</f>
        <v>0</v>
      </c>
      <c r="BI272" s="226">
        <f>IF(N272="nulová",J272,0)</f>
        <v>0</v>
      </c>
      <c r="BJ272" s="18" t="s">
        <v>22</v>
      </c>
      <c r="BK272" s="226">
        <f>ROUND(I272*H272,2)</f>
        <v>0</v>
      </c>
      <c r="BL272" s="18" t="s">
        <v>298</v>
      </c>
      <c r="BM272" s="225" t="s">
        <v>1668</v>
      </c>
    </row>
    <row r="273" spans="1:47" s="2" customFormat="1" ht="12">
      <c r="A273" s="39"/>
      <c r="B273" s="40"/>
      <c r="C273" s="41"/>
      <c r="D273" s="227" t="s">
        <v>180</v>
      </c>
      <c r="E273" s="41"/>
      <c r="F273" s="228" t="s">
        <v>1617</v>
      </c>
      <c r="G273" s="41"/>
      <c r="H273" s="41"/>
      <c r="I273" s="229"/>
      <c r="J273" s="41"/>
      <c r="K273" s="41"/>
      <c r="L273" s="45"/>
      <c r="M273" s="230"/>
      <c r="N273" s="231"/>
      <c r="O273" s="85"/>
      <c r="P273" s="85"/>
      <c r="Q273" s="85"/>
      <c r="R273" s="85"/>
      <c r="S273" s="85"/>
      <c r="T273" s="86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T273" s="18" t="s">
        <v>180</v>
      </c>
      <c r="AU273" s="18" t="s">
        <v>84</v>
      </c>
    </row>
    <row r="274" spans="1:47" s="2" customFormat="1" ht="12">
      <c r="A274" s="39"/>
      <c r="B274" s="40"/>
      <c r="C274" s="41"/>
      <c r="D274" s="232" t="s">
        <v>182</v>
      </c>
      <c r="E274" s="41"/>
      <c r="F274" s="233" t="s">
        <v>1618</v>
      </c>
      <c r="G274" s="41"/>
      <c r="H274" s="41"/>
      <c r="I274" s="229"/>
      <c r="J274" s="41"/>
      <c r="K274" s="41"/>
      <c r="L274" s="45"/>
      <c r="M274" s="230"/>
      <c r="N274" s="231"/>
      <c r="O274" s="85"/>
      <c r="P274" s="85"/>
      <c r="Q274" s="85"/>
      <c r="R274" s="85"/>
      <c r="S274" s="85"/>
      <c r="T274" s="86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T274" s="18" t="s">
        <v>182</v>
      </c>
      <c r="AU274" s="18" t="s">
        <v>84</v>
      </c>
    </row>
    <row r="275" spans="1:51" s="13" customFormat="1" ht="12">
      <c r="A275" s="13"/>
      <c r="B275" s="234"/>
      <c r="C275" s="235"/>
      <c r="D275" s="227" t="s">
        <v>184</v>
      </c>
      <c r="E275" s="236" t="s">
        <v>20</v>
      </c>
      <c r="F275" s="237" t="s">
        <v>1022</v>
      </c>
      <c r="G275" s="235"/>
      <c r="H275" s="236" t="s">
        <v>20</v>
      </c>
      <c r="I275" s="238"/>
      <c r="J275" s="235"/>
      <c r="K275" s="235"/>
      <c r="L275" s="239"/>
      <c r="M275" s="240"/>
      <c r="N275" s="241"/>
      <c r="O275" s="241"/>
      <c r="P275" s="241"/>
      <c r="Q275" s="241"/>
      <c r="R275" s="241"/>
      <c r="S275" s="241"/>
      <c r="T275" s="242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43" t="s">
        <v>184</v>
      </c>
      <c r="AU275" s="243" t="s">
        <v>84</v>
      </c>
      <c r="AV275" s="13" t="s">
        <v>22</v>
      </c>
      <c r="AW275" s="13" t="s">
        <v>37</v>
      </c>
      <c r="AX275" s="13" t="s">
        <v>76</v>
      </c>
      <c r="AY275" s="243" t="s">
        <v>171</v>
      </c>
    </row>
    <row r="276" spans="1:51" s="14" customFormat="1" ht="12">
      <c r="A276" s="14"/>
      <c r="B276" s="244"/>
      <c r="C276" s="245"/>
      <c r="D276" s="227" t="s">
        <v>184</v>
      </c>
      <c r="E276" s="246" t="s">
        <v>20</v>
      </c>
      <c r="F276" s="247" t="s">
        <v>1669</v>
      </c>
      <c r="G276" s="245"/>
      <c r="H276" s="248">
        <v>23</v>
      </c>
      <c r="I276" s="249"/>
      <c r="J276" s="245"/>
      <c r="K276" s="245"/>
      <c r="L276" s="250"/>
      <c r="M276" s="251"/>
      <c r="N276" s="252"/>
      <c r="O276" s="252"/>
      <c r="P276" s="252"/>
      <c r="Q276" s="252"/>
      <c r="R276" s="252"/>
      <c r="S276" s="252"/>
      <c r="T276" s="253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54" t="s">
        <v>184</v>
      </c>
      <c r="AU276" s="254" t="s">
        <v>84</v>
      </c>
      <c r="AV276" s="14" t="s">
        <v>84</v>
      </c>
      <c r="AW276" s="14" t="s">
        <v>37</v>
      </c>
      <c r="AX276" s="14" t="s">
        <v>76</v>
      </c>
      <c r="AY276" s="254" t="s">
        <v>171</v>
      </c>
    </row>
    <row r="277" spans="1:65" s="2" customFormat="1" ht="21.75" customHeight="1">
      <c r="A277" s="39"/>
      <c r="B277" s="40"/>
      <c r="C277" s="256" t="s">
        <v>435</v>
      </c>
      <c r="D277" s="256" t="s">
        <v>286</v>
      </c>
      <c r="E277" s="257" t="s">
        <v>1670</v>
      </c>
      <c r="F277" s="258" t="s">
        <v>1671</v>
      </c>
      <c r="G277" s="259" t="s">
        <v>410</v>
      </c>
      <c r="H277" s="260">
        <v>1</v>
      </c>
      <c r="I277" s="261"/>
      <c r="J277" s="262">
        <f>ROUND(I277*H277,2)</f>
        <v>0</v>
      </c>
      <c r="K277" s="258" t="s">
        <v>20</v>
      </c>
      <c r="L277" s="263"/>
      <c r="M277" s="264" t="s">
        <v>20</v>
      </c>
      <c r="N277" s="265" t="s">
        <v>47</v>
      </c>
      <c r="O277" s="85"/>
      <c r="P277" s="223">
        <f>O277*H277</f>
        <v>0</v>
      </c>
      <c r="Q277" s="223">
        <v>0.02</v>
      </c>
      <c r="R277" s="223">
        <f>Q277*H277</f>
        <v>0.02</v>
      </c>
      <c r="S277" s="223">
        <v>0</v>
      </c>
      <c r="T277" s="224">
        <f>S277*H277</f>
        <v>0</v>
      </c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R277" s="225" t="s">
        <v>424</v>
      </c>
      <c r="AT277" s="225" t="s">
        <v>286</v>
      </c>
      <c r="AU277" s="225" t="s">
        <v>84</v>
      </c>
      <c r="AY277" s="18" t="s">
        <v>171</v>
      </c>
      <c r="BE277" s="226">
        <f>IF(N277="základní",J277,0)</f>
        <v>0</v>
      </c>
      <c r="BF277" s="226">
        <f>IF(N277="snížená",J277,0)</f>
        <v>0</v>
      </c>
      <c r="BG277" s="226">
        <f>IF(N277="zákl. přenesená",J277,0)</f>
        <v>0</v>
      </c>
      <c r="BH277" s="226">
        <f>IF(N277="sníž. přenesená",J277,0)</f>
        <v>0</v>
      </c>
      <c r="BI277" s="226">
        <f>IF(N277="nulová",J277,0)</f>
        <v>0</v>
      </c>
      <c r="BJ277" s="18" t="s">
        <v>22</v>
      </c>
      <c r="BK277" s="226">
        <f>ROUND(I277*H277,2)</f>
        <v>0</v>
      </c>
      <c r="BL277" s="18" t="s">
        <v>298</v>
      </c>
      <c r="BM277" s="225" t="s">
        <v>1672</v>
      </c>
    </row>
    <row r="278" spans="1:47" s="2" customFormat="1" ht="12">
      <c r="A278" s="39"/>
      <c r="B278" s="40"/>
      <c r="C278" s="41"/>
      <c r="D278" s="227" t="s">
        <v>180</v>
      </c>
      <c r="E278" s="41"/>
      <c r="F278" s="228" t="s">
        <v>1671</v>
      </c>
      <c r="G278" s="41"/>
      <c r="H278" s="41"/>
      <c r="I278" s="229"/>
      <c r="J278" s="41"/>
      <c r="K278" s="41"/>
      <c r="L278" s="45"/>
      <c r="M278" s="230"/>
      <c r="N278" s="231"/>
      <c r="O278" s="85"/>
      <c r="P278" s="85"/>
      <c r="Q278" s="85"/>
      <c r="R278" s="85"/>
      <c r="S278" s="85"/>
      <c r="T278" s="86"/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T278" s="18" t="s">
        <v>180</v>
      </c>
      <c r="AU278" s="18" t="s">
        <v>84</v>
      </c>
    </row>
    <row r="279" spans="1:65" s="2" customFormat="1" ht="24.15" customHeight="1">
      <c r="A279" s="39"/>
      <c r="B279" s="40"/>
      <c r="C279" s="214" t="s">
        <v>453</v>
      </c>
      <c r="D279" s="214" t="s">
        <v>173</v>
      </c>
      <c r="E279" s="215" t="s">
        <v>1623</v>
      </c>
      <c r="F279" s="216" t="s">
        <v>1624</v>
      </c>
      <c r="G279" s="217" t="s">
        <v>244</v>
      </c>
      <c r="H279" s="218">
        <v>0.021</v>
      </c>
      <c r="I279" s="219"/>
      <c r="J279" s="220">
        <f>ROUND(I279*H279,2)</f>
        <v>0</v>
      </c>
      <c r="K279" s="216" t="s">
        <v>177</v>
      </c>
      <c r="L279" s="45"/>
      <c r="M279" s="221" t="s">
        <v>20</v>
      </c>
      <c r="N279" s="222" t="s">
        <v>47</v>
      </c>
      <c r="O279" s="85"/>
      <c r="P279" s="223">
        <f>O279*H279</f>
        <v>0</v>
      </c>
      <c r="Q279" s="223">
        <v>0</v>
      </c>
      <c r="R279" s="223">
        <f>Q279*H279</f>
        <v>0</v>
      </c>
      <c r="S279" s="223">
        <v>0</v>
      </c>
      <c r="T279" s="224">
        <f>S279*H279</f>
        <v>0</v>
      </c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R279" s="225" t="s">
        <v>298</v>
      </c>
      <c r="AT279" s="225" t="s">
        <v>173</v>
      </c>
      <c r="AU279" s="225" t="s">
        <v>84</v>
      </c>
      <c r="AY279" s="18" t="s">
        <v>171</v>
      </c>
      <c r="BE279" s="226">
        <f>IF(N279="základní",J279,0)</f>
        <v>0</v>
      </c>
      <c r="BF279" s="226">
        <f>IF(N279="snížená",J279,0)</f>
        <v>0</v>
      </c>
      <c r="BG279" s="226">
        <f>IF(N279="zákl. přenesená",J279,0)</f>
        <v>0</v>
      </c>
      <c r="BH279" s="226">
        <f>IF(N279="sníž. přenesená",J279,0)</f>
        <v>0</v>
      </c>
      <c r="BI279" s="226">
        <f>IF(N279="nulová",J279,0)</f>
        <v>0</v>
      </c>
      <c r="BJ279" s="18" t="s">
        <v>22</v>
      </c>
      <c r="BK279" s="226">
        <f>ROUND(I279*H279,2)</f>
        <v>0</v>
      </c>
      <c r="BL279" s="18" t="s">
        <v>298</v>
      </c>
      <c r="BM279" s="225" t="s">
        <v>1673</v>
      </c>
    </row>
    <row r="280" spans="1:47" s="2" customFormat="1" ht="12">
      <c r="A280" s="39"/>
      <c r="B280" s="40"/>
      <c r="C280" s="41"/>
      <c r="D280" s="227" t="s">
        <v>180</v>
      </c>
      <c r="E280" s="41"/>
      <c r="F280" s="228" t="s">
        <v>1626</v>
      </c>
      <c r="G280" s="41"/>
      <c r="H280" s="41"/>
      <c r="I280" s="229"/>
      <c r="J280" s="41"/>
      <c r="K280" s="41"/>
      <c r="L280" s="45"/>
      <c r="M280" s="230"/>
      <c r="N280" s="231"/>
      <c r="O280" s="85"/>
      <c r="P280" s="85"/>
      <c r="Q280" s="85"/>
      <c r="R280" s="85"/>
      <c r="S280" s="85"/>
      <c r="T280" s="86"/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T280" s="18" t="s">
        <v>180</v>
      </c>
      <c r="AU280" s="18" t="s">
        <v>84</v>
      </c>
    </row>
    <row r="281" spans="1:47" s="2" customFormat="1" ht="12">
      <c r="A281" s="39"/>
      <c r="B281" s="40"/>
      <c r="C281" s="41"/>
      <c r="D281" s="232" t="s">
        <v>182</v>
      </c>
      <c r="E281" s="41"/>
      <c r="F281" s="233" t="s">
        <v>1627</v>
      </c>
      <c r="G281" s="41"/>
      <c r="H281" s="41"/>
      <c r="I281" s="229"/>
      <c r="J281" s="41"/>
      <c r="K281" s="41"/>
      <c r="L281" s="45"/>
      <c r="M281" s="266"/>
      <c r="N281" s="267"/>
      <c r="O281" s="268"/>
      <c r="P281" s="268"/>
      <c r="Q281" s="268"/>
      <c r="R281" s="268"/>
      <c r="S281" s="268"/>
      <c r="T281" s="269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T281" s="18" t="s">
        <v>182</v>
      </c>
      <c r="AU281" s="18" t="s">
        <v>84</v>
      </c>
    </row>
    <row r="282" spans="1:31" s="2" customFormat="1" ht="6.95" customHeight="1">
      <c r="A282" s="39"/>
      <c r="B282" s="60"/>
      <c r="C282" s="61"/>
      <c r="D282" s="61"/>
      <c r="E282" s="61"/>
      <c r="F282" s="61"/>
      <c r="G282" s="61"/>
      <c r="H282" s="61"/>
      <c r="I282" s="61"/>
      <c r="J282" s="61"/>
      <c r="K282" s="61"/>
      <c r="L282" s="45"/>
      <c r="M282" s="39"/>
      <c r="O282" s="39"/>
      <c r="P282" s="39"/>
      <c r="Q282" s="39"/>
      <c r="R282" s="39"/>
      <c r="S282" s="39"/>
      <c r="T282" s="39"/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</row>
  </sheetData>
  <sheetProtection password="CC35" sheet="1" objects="1" scenarios="1" formatColumns="0" formatRows="0" autoFilter="0"/>
  <autoFilter ref="C100:K281"/>
  <mergeCells count="15">
    <mergeCell ref="E7:H7"/>
    <mergeCell ref="E11:H11"/>
    <mergeCell ref="E9:H9"/>
    <mergeCell ref="E13:H13"/>
    <mergeCell ref="E22:H22"/>
    <mergeCell ref="E31:H31"/>
    <mergeCell ref="E52:H52"/>
    <mergeCell ref="E56:H56"/>
    <mergeCell ref="E54:H54"/>
    <mergeCell ref="E58:H58"/>
    <mergeCell ref="E87:H87"/>
    <mergeCell ref="E91:H91"/>
    <mergeCell ref="E89:H89"/>
    <mergeCell ref="E93:H93"/>
    <mergeCell ref="L2:V2"/>
  </mergeCells>
  <hyperlinks>
    <hyperlink ref="F106" r:id="rId1" display="https://podminky.urs.cz/item/CS_URS_2023_02/113107323"/>
    <hyperlink ref="F112" r:id="rId2" display="https://podminky.urs.cz/item/CS_URS_2023_02/115101201"/>
    <hyperlink ref="F117" r:id="rId3" display="https://podminky.urs.cz/item/CS_URS_2023_02/132251253"/>
    <hyperlink ref="F127" r:id="rId4" display="https://podminky.urs.cz/item/CS_URS_2023_02/171201231"/>
    <hyperlink ref="F132" r:id="rId5" display="https://podminky.urs.cz/item/CS_URS_2023_02/174151101"/>
    <hyperlink ref="F137" r:id="rId6" display="https://podminky.urs.cz/item/CS_URS_2023_02/175151101"/>
    <hyperlink ref="F148" r:id="rId7" display="https://podminky.urs.cz/item/CS_URS_2023_02/181951112"/>
    <hyperlink ref="F154" r:id="rId8" display="https://podminky.urs.cz/item/CS_URS_2023_02/275313811"/>
    <hyperlink ref="F159" r:id="rId9" display="https://podminky.urs.cz/item/CS_URS_2023_02/275351121"/>
    <hyperlink ref="F164" r:id="rId10" display="https://podminky.urs.cz/item/CS_URS_2023_02/275351122"/>
    <hyperlink ref="F168" r:id="rId11" display="https://podminky.urs.cz/item/CS_URS_2023_02/452111111"/>
    <hyperlink ref="F175" r:id="rId12" display="https://podminky.urs.cz/item/CS_URS_2023_02/452311131"/>
    <hyperlink ref="F182" r:id="rId13" display="https://podminky.urs.cz/item/CS_URS_2023_02/452311151"/>
    <hyperlink ref="F188" r:id="rId14" display="https://podminky.urs.cz/item/CS_URS_2023_02/452312131"/>
    <hyperlink ref="F194" r:id="rId15" display="https://podminky.urs.cz/item/CS_URS_2023_02/452312151"/>
    <hyperlink ref="F200" r:id="rId16" display="https://podminky.urs.cz/item/CS_URS_2023_02/465511411"/>
    <hyperlink ref="F207" r:id="rId17" display="https://podminky.urs.cz/item/CS_URS_2023_02/564871011"/>
    <hyperlink ref="F214" r:id="rId18" display="https://podminky.urs.cz/item/CS_URS_2023_02/567132112"/>
    <hyperlink ref="F222" r:id="rId19" display="https://podminky.urs.cz/item/CS_URS_2023_02/919413121"/>
    <hyperlink ref="F228" r:id="rId20" display="https://podminky.urs.cz/item/CS_URS_2023_02/919521130"/>
    <hyperlink ref="F237" r:id="rId21" display="https://podminky.urs.cz/item/CS_URS_2023_02/919535558"/>
    <hyperlink ref="F242" r:id="rId22" display="https://podminky.urs.cz/item/CS_URS_2023_02/966008112"/>
    <hyperlink ref="F247" r:id="rId23" display="https://podminky.urs.cz/item/CS_URS_2023_02/966008311"/>
    <hyperlink ref="F260" r:id="rId24" display="https://podminky.urs.cz/item/CS_URS_2023_02/997221862"/>
    <hyperlink ref="F264" r:id="rId25" display="https://podminky.urs.cz/item/CS_URS_2023_02/997221873"/>
    <hyperlink ref="F269" r:id="rId26" display="https://podminky.urs.cz/item/CS_URS_2023_02/998225111"/>
    <hyperlink ref="F274" r:id="rId27" display="https://podminky.urs.cz/item/CS_URS_2023_02/767995113"/>
    <hyperlink ref="F281" r:id="rId28" display="https://podminky.urs.cz/item/CS_URS_2023_02/99876710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2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8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129</v>
      </c>
    </row>
    <row r="3" spans="2:46" s="1" customFormat="1" ht="6.95" customHeight="1">
      <c r="B3" s="140"/>
      <c r="C3" s="141"/>
      <c r="D3" s="141"/>
      <c r="E3" s="141"/>
      <c r="F3" s="141"/>
      <c r="G3" s="141"/>
      <c r="H3" s="141"/>
      <c r="I3" s="141"/>
      <c r="J3" s="141"/>
      <c r="K3" s="141"/>
      <c r="L3" s="21"/>
      <c r="AT3" s="18" t="s">
        <v>84</v>
      </c>
    </row>
    <row r="4" spans="2:46" s="1" customFormat="1" ht="24.95" customHeight="1">
      <c r="B4" s="21"/>
      <c r="D4" s="142" t="s">
        <v>140</v>
      </c>
      <c r="L4" s="21"/>
      <c r="M4" s="143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4" t="s">
        <v>16</v>
      </c>
      <c r="L6" s="21"/>
    </row>
    <row r="7" spans="2:12" s="1" customFormat="1" ht="16.5" customHeight="1">
      <c r="B7" s="21"/>
      <c r="E7" s="145" t="str">
        <f>'Rekapitulace stavby'!K6</f>
        <v>Rekonstrukce komunikace II/605, úsek č.3 - aktualizace (2023)</v>
      </c>
      <c r="F7" s="144"/>
      <c r="G7" s="144"/>
      <c r="H7" s="144"/>
      <c r="L7" s="21"/>
    </row>
    <row r="8" spans="2:12" ht="12">
      <c r="B8" s="21"/>
      <c r="D8" s="144" t="s">
        <v>141</v>
      </c>
      <c r="L8" s="21"/>
    </row>
    <row r="9" spans="2:12" s="1" customFormat="1" ht="16.5" customHeight="1">
      <c r="B9" s="21"/>
      <c r="E9" s="145" t="s">
        <v>142</v>
      </c>
      <c r="F9" s="1"/>
      <c r="G9" s="1"/>
      <c r="H9" s="1"/>
      <c r="L9" s="21"/>
    </row>
    <row r="10" spans="2:12" s="1" customFormat="1" ht="12" customHeight="1">
      <c r="B10" s="21"/>
      <c r="D10" s="144" t="s">
        <v>143</v>
      </c>
      <c r="L10" s="21"/>
    </row>
    <row r="11" spans="1:31" s="2" customFormat="1" ht="23.25" customHeight="1">
      <c r="A11" s="39"/>
      <c r="B11" s="45"/>
      <c r="C11" s="39"/>
      <c r="D11" s="39"/>
      <c r="E11" s="157" t="s">
        <v>965</v>
      </c>
      <c r="F11" s="39"/>
      <c r="G11" s="39"/>
      <c r="H11" s="39"/>
      <c r="I11" s="39"/>
      <c r="J11" s="39"/>
      <c r="K11" s="39"/>
      <c r="L11" s="146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4" t="s">
        <v>966</v>
      </c>
      <c r="E12" s="39"/>
      <c r="F12" s="39"/>
      <c r="G12" s="39"/>
      <c r="H12" s="39"/>
      <c r="I12" s="39"/>
      <c r="J12" s="39"/>
      <c r="K12" s="39"/>
      <c r="L12" s="146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6.5" customHeight="1">
      <c r="A13" s="39"/>
      <c r="B13" s="45"/>
      <c r="C13" s="39"/>
      <c r="D13" s="39"/>
      <c r="E13" s="147" t="s">
        <v>1674</v>
      </c>
      <c r="F13" s="39"/>
      <c r="G13" s="39"/>
      <c r="H13" s="39"/>
      <c r="I13" s="39"/>
      <c r="J13" s="39"/>
      <c r="K13" s="39"/>
      <c r="L13" s="146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>
      <c r="A14" s="39"/>
      <c r="B14" s="45"/>
      <c r="C14" s="39"/>
      <c r="D14" s="39"/>
      <c r="E14" s="39"/>
      <c r="F14" s="39"/>
      <c r="G14" s="39"/>
      <c r="H14" s="39"/>
      <c r="I14" s="39"/>
      <c r="J14" s="39"/>
      <c r="K14" s="39"/>
      <c r="L14" s="146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2" customHeight="1">
      <c r="A15" s="39"/>
      <c r="B15" s="45"/>
      <c r="C15" s="39"/>
      <c r="D15" s="144" t="s">
        <v>19</v>
      </c>
      <c r="E15" s="39"/>
      <c r="F15" s="134" t="s">
        <v>20</v>
      </c>
      <c r="G15" s="39"/>
      <c r="H15" s="39"/>
      <c r="I15" s="144" t="s">
        <v>21</v>
      </c>
      <c r="J15" s="134" t="s">
        <v>20</v>
      </c>
      <c r="K15" s="39"/>
      <c r="L15" s="146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44" t="s">
        <v>23</v>
      </c>
      <c r="E16" s="39"/>
      <c r="F16" s="134" t="s">
        <v>24</v>
      </c>
      <c r="G16" s="39"/>
      <c r="H16" s="39"/>
      <c r="I16" s="144" t="s">
        <v>25</v>
      </c>
      <c r="J16" s="148" t="str">
        <f>'Rekapitulace stavby'!AN8</f>
        <v>13. 12. 2023</v>
      </c>
      <c r="K16" s="39"/>
      <c r="L16" s="146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0.8" customHeight="1">
      <c r="A17" s="39"/>
      <c r="B17" s="45"/>
      <c r="C17" s="39"/>
      <c r="D17" s="39"/>
      <c r="E17" s="39"/>
      <c r="F17" s="39"/>
      <c r="G17" s="39"/>
      <c r="H17" s="39"/>
      <c r="I17" s="39"/>
      <c r="J17" s="39"/>
      <c r="K17" s="39"/>
      <c r="L17" s="146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2" customHeight="1">
      <c r="A18" s="39"/>
      <c r="B18" s="45"/>
      <c r="C18" s="39"/>
      <c r="D18" s="144" t="s">
        <v>29</v>
      </c>
      <c r="E18" s="39"/>
      <c r="F18" s="39"/>
      <c r="G18" s="39"/>
      <c r="H18" s="39"/>
      <c r="I18" s="144" t="s">
        <v>30</v>
      </c>
      <c r="J18" s="134" t="s">
        <v>20</v>
      </c>
      <c r="K18" s="39"/>
      <c r="L18" s="146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8" customHeight="1">
      <c r="A19" s="39"/>
      <c r="B19" s="45"/>
      <c r="C19" s="39"/>
      <c r="D19" s="39"/>
      <c r="E19" s="134" t="s">
        <v>31</v>
      </c>
      <c r="F19" s="39"/>
      <c r="G19" s="39"/>
      <c r="H19" s="39"/>
      <c r="I19" s="144" t="s">
        <v>32</v>
      </c>
      <c r="J19" s="134" t="s">
        <v>20</v>
      </c>
      <c r="K19" s="39"/>
      <c r="L19" s="146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6.95" customHeight="1">
      <c r="A20" s="39"/>
      <c r="B20" s="45"/>
      <c r="C20" s="39"/>
      <c r="D20" s="39"/>
      <c r="E20" s="39"/>
      <c r="F20" s="39"/>
      <c r="G20" s="39"/>
      <c r="H20" s="39"/>
      <c r="I20" s="39"/>
      <c r="J20" s="39"/>
      <c r="K20" s="39"/>
      <c r="L20" s="146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2" customHeight="1">
      <c r="A21" s="39"/>
      <c r="B21" s="45"/>
      <c r="C21" s="39"/>
      <c r="D21" s="144" t="s">
        <v>33</v>
      </c>
      <c r="E21" s="39"/>
      <c r="F21" s="39"/>
      <c r="G21" s="39"/>
      <c r="H21" s="39"/>
      <c r="I21" s="144" t="s">
        <v>30</v>
      </c>
      <c r="J21" s="34" t="str">
        <f>'Rekapitulace stavby'!AN13</f>
        <v>Vyplň údaj</v>
      </c>
      <c r="K21" s="39"/>
      <c r="L21" s="146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8" customHeight="1">
      <c r="A22" s="39"/>
      <c r="B22" s="45"/>
      <c r="C22" s="39"/>
      <c r="D22" s="39"/>
      <c r="E22" s="34" t="str">
        <f>'Rekapitulace stavby'!E14</f>
        <v>Vyplň údaj</v>
      </c>
      <c r="F22" s="134"/>
      <c r="G22" s="134"/>
      <c r="H22" s="134"/>
      <c r="I22" s="144" t="s">
        <v>32</v>
      </c>
      <c r="J22" s="34" t="str">
        <f>'Rekapitulace stavby'!AN14</f>
        <v>Vyplň údaj</v>
      </c>
      <c r="K22" s="39"/>
      <c r="L22" s="146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6.95" customHeight="1">
      <c r="A23" s="39"/>
      <c r="B23" s="45"/>
      <c r="C23" s="39"/>
      <c r="D23" s="39"/>
      <c r="E23" s="39"/>
      <c r="F23" s="39"/>
      <c r="G23" s="39"/>
      <c r="H23" s="39"/>
      <c r="I23" s="39"/>
      <c r="J23" s="39"/>
      <c r="K23" s="39"/>
      <c r="L23" s="146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2" customHeight="1">
      <c r="A24" s="39"/>
      <c r="B24" s="45"/>
      <c r="C24" s="39"/>
      <c r="D24" s="144" t="s">
        <v>35</v>
      </c>
      <c r="E24" s="39"/>
      <c r="F24" s="39"/>
      <c r="G24" s="39"/>
      <c r="H24" s="39"/>
      <c r="I24" s="144" t="s">
        <v>30</v>
      </c>
      <c r="J24" s="134" t="s">
        <v>20</v>
      </c>
      <c r="K24" s="39"/>
      <c r="L24" s="146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8" customHeight="1">
      <c r="A25" s="39"/>
      <c r="B25" s="45"/>
      <c r="C25" s="39"/>
      <c r="D25" s="39"/>
      <c r="E25" s="134" t="s">
        <v>36</v>
      </c>
      <c r="F25" s="39"/>
      <c r="G25" s="39"/>
      <c r="H25" s="39"/>
      <c r="I25" s="144" t="s">
        <v>32</v>
      </c>
      <c r="J25" s="134" t="s">
        <v>20</v>
      </c>
      <c r="K25" s="39"/>
      <c r="L25" s="146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6.95" customHeight="1">
      <c r="A26" s="39"/>
      <c r="B26" s="45"/>
      <c r="C26" s="39"/>
      <c r="D26" s="39"/>
      <c r="E26" s="39"/>
      <c r="F26" s="39"/>
      <c r="G26" s="39"/>
      <c r="H26" s="39"/>
      <c r="I26" s="39"/>
      <c r="J26" s="39"/>
      <c r="K26" s="39"/>
      <c r="L26" s="146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12" customHeight="1">
      <c r="A27" s="39"/>
      <c r="B27" s="45"/>
      <c r="C27" s="39"/>
      <c r="D27" s="144" t="s">
        <v>38</v>
      </c>
      <c r="E27" s="39"/>
      <c r="F27" s="39"/>
      <c r="G27" s="39"/>
      <c r="H27" s="39"/>
      <c r="I27" s="144" t="s">
        <v>30</v>
      </c>
      <c r="J27" s="134" t="str">
        <f>IF('Rekapitulace stavby'!AN19="","",'Rekapitulace stavby'!AN19)</f>
        <v/>
      </c>
      <c r="K27" s="39"/>
      <c r="L27" s="146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8" customHeight="1">
      <c r="A28" s="39"/>
      <c r="B28" s="45"/>
      <c r="C28" s="39"/>
      <c r="D28" s="39"/>
      <c r="E28" s="134" t="str">
        <f>IF('Rekapitulace stavby'!E20="","",'Rekapitulace stavby'!E20)</f>
        <v xml:space="preserve"> </v>
      </c>
      <c r="F28" s="39"/>
      <c r="G28" s="39"/>
      <c r="H28" s="39"/>
      <c r="I28" s="144" t="s">
        <v>32</v>
      </c>
      <c r="J28" s="134" t="str">
        <f>IF('Rekapitulace stavby'!AN20="","",'Rekapitulace stavby'!AN20)</f>
        <v/>
      </c>
      <c r="K28" s="39"/>
      <c r="L28" s="146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39"/>
      <c r="E29" s="39"/>
      <c r="F29" s="39"/>
      <c r="G29" s="39"/>
      <c r="H29" s="39"/>
      <c r="I29" s="39"/>
      <c r="J29" s="39"/>
      <c r="K29" s="39"/>
      <c r="L29" s="146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12" customHeight="1">
      <c r="A30" s="39"/>
      <c r="B30" s="45"/>
      <c r="C30" s="39"/>
      <c r="D30" s="144" t="s">
        <v>40</v>
      </c>
      <c r="E30" s="39"/>
      <c r="F30" s="39"/>
      <c r="G30" s="39"/>
      <c r="H30" s="39"/>
      <c r="I30" s="39"/>
      <c r="J30" s="39"/>
      <c r="K30" s="39"/>
      <c r="L30" s="146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8" customFormat="1" ht="71.25" customHeight="1">
      <c r="A31" s="149"/>
      <c r="B31" s="150"/>
      <c r="C31" s="149"/>
      <c r="D31" s="149"/>
      <c r="E31" s="151" t="s">
        <v>41</v>
      </c>
      <c r="F31" s="151"/>
      <c r="G31" s="151"/>
      <c r="H31" s="151"/>
      <c r="I31" s="149"/>
      <c r="J31" s="149"/>
      <c r="K31" s="149"/>
      <c r="L31" s="152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  <c r="AE31" s="149"/>
    </row>
    <row r="32" spans="1:31" s="2" customFormat="1" ht="6.95" customHeight="1">
      <c r="A32" s="39"/>
      <c r="B32" s="45"/>
      <c r="C32" s="39"/>
      <c r="D32" s="39"/>
      <c r="E32" s="39"/>
      <c r="F32" s="39"/>
      <c r="G32" s="39"/>
      <c r="H32" s="39"/>
      <c r="I32" s="39"/>
      <c r="J32" s="39"/>
      <c r="K32" s="39"/>
      <c r="L32" s="146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3"/>
      <c r="E33" s="153"/>
      <c r="F33" s="153"/>
      <c r="G33" s="153"/>
      <c r="H33" s="153"/>
      <c r="I33" s="153"/>
      <c r="J33" s="153"/>
      <c r="K33" s="153"/>
      <c r="L33" s="146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25.4" customHeight="1">
      <c r="A34" s="39"/>
      <c r="B34" s="45"/>
      <c r="C34" s="39"/>
      <c r="D34" s="154" t="s">
        <v>42</v>
      </c>
      <c r="E34" s="39"/>
      <c r="F34" s="39"/>
      <c r="G34" s="39"/>
      <c r="H34" s="39"/>
      <c r="I34" s="39"/>
      <c r="J34" s="155">
        <f>ROUND(J101,2)</f>
        <v>0</v>
      </c>
      <c r="K34" s="39"/>
      <c r="L34" s="146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6.95" customHeight="1">
      <c r="A35" s="39"/>
      <c r="B35" s="45"/>
      <c r="C35" s="39"/>
      <c r="D35" s="153"/>
      <c r="E35" s="153"/>
      <c r="F35" s="153"/>
      <c r="G35" s="153"/>
      <c r="H35" s="153"/>
      <c r="I35" s="153"/>
      <c r="J35" s="153"/>
      <c r="K35" s="153"/>
      <c r="L35" s="146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39"/>
      <c r="F36" s="156" t="s">
        <v>44</v>
      </c>
      <c r="G36" s="39"/>
      <c r="H36" s="39"/>
      <c r="I36" s="156" t="s">
        <v>43</v>
      </c>
      <c r="J36" s="156" t="s">
        <v>45</v>
      </c>
      <c r="K36" s="39"/>
      <c r="L36" s="146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>
      <c r="A37" s="39"/>
      <c r="B37" s="45"/>
      <c r="C37" s="39"/>
      <c r="D37" s="157" t="s">
        <v>46</v>
      </c>
      <c r="E37" s="144" t="s">
        <v>47</v>
      </c>
      <c r="F37" s="158">
        <f>ROUND((SUM(BE101:BE281)),2)</f>
        <v>0</v>
      </c>
      <c r="G37" s="39"/>
      <c r="H37" s="39"/>
      <c r="I37" s="159">
        <v>0.21</v>
      </c>
      <c r="J37" s="158">
        <f>ROUND(((SUM(BE101:BE281))*I37),2)</f>
        <v>0</v>
      </c>
      <c r="K37" s="39"/>
      <c r="L37" s="146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>
      <c r="A38" s="39"/>
      <c r="B38" s="45"/>
      <c r="C38" s="39"/>
      <c r="D38" s="39"/>
      <c r="E38" s="144" t="s">
        <v>48</v>
      </c>
      <c r="F38" s="158">
        <f>ROUND((SUM(BF101:BF281)),2)</f>
        <v>0</v>
      </c>
      <c r="G38" s="39"/>
      <c r="H38" s="39"/>
      <c r="I38" s="159">
        <v>0.15</v>
      </c>
      <c r="J38" s="158">
        <f>ROUND(((SUM(BF101:BF281))*I38),2)</f>
        <v>0</v>
      </c>
      <c r="K38" s="39"/>
      <c r="L38" s="146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4" t="s">
        <v>49</v>
      </c>
      <c r="F39" s="158">
        <f>ROUND((SUM(BG101:BG281)),2)</f>
        <v>0</v>
      </c>
      <c r="G39" s="39"/>
      <c r="H39" s="39"/>
      <c r="I39" s="159">
        <v>0.21</v>
      </c>
      <c r="J39" s="158">
        <f>0</f>
        <v>0</v>
      </c>
      <c r="K39" s="39"/>
      <c r="L39" s="146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 hidden="1">
      <c r="A40" s="39"/>
      <c r="B40" s="45"/>
      <c r="C40" s="39"/>
      <c r="D40" s="39"/>
      <c r="E40" s="144" t="s">
        <v>50</v>
      </c>
      <c r="F40" s="158">
        <f>ROUND((SUM(BH101:BH281)),2)</f>
        <v>0</v>
      </c>
      <c r="G40" s="39"/>
      <c r="H40" s="39"/>
      <c r="I40" s="159">
        <v>0.15</v>
      </c>
      <c r="J40" s="158">
        <f>0</f>
        <v>0</v>
      </c>
      <c r="K40" s="39"/>
      <c r="L40" s="146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14.4" customHeight="1" hidden="1">
      <c r="A41" s="39"/>
      <c r="B41" s="45"/>
      <c r="C41" s="39"/>
      <c r="D41" s="39"/>
      <c r="E41" s="144" t="s">
        <v>51</v>
      </c>
      <c r="F41" s="158">
        <f>ROUND((SUM(BI101:BI281)),2)</f>
        <v>0</v>
      </c>
      <c r="G41" s="39"/>
      <c r="H41" s="39"/>
      <c r="I41" s="159">
        <v>0</v>
      </c>
      <c r="J41" s="158">
        <f>0</f>
        <v>0</v>
      </c>
      <c r="K41" s="39"/>
      <c r="L41" s="146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6.95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146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1:31" s="2" customFormat="1" ht="25.4" customHeight="1">
      <c r="A43" s="39"/>
      <c r="B43" s="45"/>
      <c r="C43" s="160"/>
      <c r="D43" s="161" t="s">
        <v>52</v>
      </c>
      <c r="E43" s="162"/>
      <c r="F43" s="162"/>
      <c r="G43" s="163" t="s">
        <v>53</v>
      </c>
      <c r="H43" s="164" t="s">
        <v>54</v>
      </c>
      <c r="I43" s="162"/>
      <c r="J43" s="165">
        <f>SUM(J34:J41)</f>
        <v>0</v>
      </c>
      <c r="K43" s="166"/>
      <c r="L43" s="146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</row>
    <row r="44" spans="1:31" s="2" customFormat="1" ht="14.4" customHeight="1">
      <c r="A44" s="39"/>
      <c r="B44" s="167"/>
      <c r="C44" s="168"/>
      <c r="D44" s="168"/>
      <c r="E44" s="168"/>
      <c r="F44" s="168"/>
      <c r="G44" s="168"/>
      <c r="H44" s="168"/>
      <c r="I44" s="168"/>
      <c r="J44" s="168"/>
      <c r="K44" s="168"/>
      <c r="L44" s="146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8" spans="1:31" s="2" customFormat="1" ht="6.95" customHeight="1">
      <c r="A48" s="39"/>
      <c r="B48" s="169"/>
      <c r="C48" s="170"/>
      <c r="D48" s="170"/>
      <c r="E48" s="170"/>
      <c r="F48" s="170"/>
      <c r="G48" s="170"/>
      <c r="H48" s="170"/>
      <c r="I48" s="170"/>
      <c r="J48" s="170"/>
      <c r="K48" s="170"/>
      <c r="L48" s="146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24.95" customHeight="1">
      <c r="A49" s="39"/>
      <c r="B49" s="40"/>
      <c r="C49" s="24" t="s">
        <v>145</v>
      </c>
      <c r="D49" s="41"/>
      <c r="E49" s="41"/>
      <c r="F49" s="41"/>
      <c r="G49" s="41"/>
      <c r="H49" s="41"/>
      <c r="I49" s="41"/>
      <c r="J49" s="41"/>
      <c r="K49" s="41"/>
      <c r="L49" s="146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6.95" customHeight="1">
      <c r="A50" s="39"/>
      <c r="B50" s="40"/>
      <c r="C50" s="41"/>
      <c r="D50" s="41"/>
      <c r="E50" s="41"/>
      <c r="F50" s="41"/>
      <c r="G50" s="41"/>
      <c r="H50" s="41"/>
      <c r="I50" s="41"/>
      <c r="J50" s="41"/>
      <c r="K50" s="41"/>
      <c r="L50" s="146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12" customHeight="1">
      <c r="A51" s="39"/>
      <c r="B51" s="40"/>
      <c r="C51" s="33" t="s">
        <v>16</v>
      </c>
      <c r="D51" s="41"/>
      <c r="E51" s="41"/>
      <c r="F51" s="41"/>
      <c r="G51" s="41"/>
      <c r="H51" s="41"/>
      <c r="I51" s="41"/>
      <c r="J51" s="41"/>
      <c r="K51" s="41"/>
      <c r="L51" s="146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6.5" customHeight="1">
      <c r="A52" s="39"/>
      <c r="B52" s="40"/>
      <c r="C52" s="41"/>
      <c r="D52" s="41"/>
      <c r="E52" s="171" t="str">
        <f>E7</f>
        <v>Rekonstrukce komunikace II/605, úsek č.3 - aktualizace (2023)</v>
      </c>
      <c r="F52" s="33"/>
      <c r="G52" s="33"/>
      <c r="H52" s="33"/>
      <c r="I52" s="41"/>
      <c r="J52" s="41"/>
      <c r="K52" s="41"/>
      <c r="L52" s="146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2:12" s="1" customFormat="1" ht="12" customHeight="1">
      <c r="B53" s="22"/>
      <c r="C53" s="33" t="s">
        <v>141</v>
      </c>
      <c r="D53" s="23"/>
      <c r="E53" s="23"/>
      <c r="F53" s="23"/>
      <c r="G53" s="23"/>
      <c r="H53" s="23"/>
      <c r="I53" s="23"/>
      <c r="J53" s="23"/>
      <c r="K53" s="23"/>
      <c r="L53" s="21"/>
    </row>
    <row r="54" spans="2:12" s="1" customFormat="1" ht="16.5" customHeight="1">
      <c r="B54" s="22"/>
      <c r="C54" s="23"/>
      <c r="D54" s="23"/>
      <c r="E54" s="171" t="s">
        <v>142</v>
      </c>
      <c r="F54" s="23"/>
      <c r="G54" s="23"/>
      <c r="H54" s="23"/>
      <c r="I54" s="23"/>
      <c r="J54" s="23"/>
      <c r="K54" s="23"/>
      <c r="L54" s="21"/>
    </row>
    <row r="55" spans="2:12" s="1" customFormat="1" ht="12" customHeight="1">
      <c r="B55" s="22"/>
      <c r="C55" s="33" t="s">
        <v>143</v>
      </c>
      <c r="D55" s="23"/>
      <c r="E55" s="23"/>
      <c r="F55" s="23"/>
      <c r="G55" s="23"/>
      <c r="H55" s="23"/>
      <c r="I55" s="23"/>
      <c r="J55" s="23"/>
      <c r="K55" s="23"/>
      <c r="L55" s="21"/>
    </row>
    <row r="56" spans="1:31" s="2" customFormat="1" ht="23.25" customHeight="1">
      <c r="A56" s="39"/>
      <c r="B56" s="40"/>
      <c r="C56" s="41"/>
      <c r="D56" s="41"/>
      <c r="E56" s="270" t="s">
        <v>965</v>
      </c>
      <c r="F56" s="41"/>
      <c r="G56" s="41"/>
      <c r="H56" s="41"/>
      <c r="I56" s="41"/>
      <c r="J56" s="41"/>
      <c r="K56" s="41"/>
      <c r="L56" s="146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12" customHeight="1">
      <c r="A57" s="39"/>
      <c r="B57" s="40"/>
      <c r="C57" s="33" t="s">
        <v>966</v>
      </c>
      <c r="D57" s="41"/>
      <c r="E57" s="41"/>
      <c r="F57" s="41"/>
      <c r="G57" s="41"/>
      <c r="H57" s="41"/>
      <c r="I57" s="41"/>
      <c r="J57" s="41"/>
      <c r="K57" s="41"/>
      <c r="L57" s="146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6.5" customHeight="1">
      <c r="A58" s="39"/>
      <c r="B58" s="40"/>
      <c r="C58" s="41"/>
      <c r="D58" s="41"/>
      <c r="E58" s="70" t="str">
        <f>E13</f>
        <v>SO 103.38 - Propustek v km 64,864 (3,730 54 km)</v>
      </c>
      <c r="F58" s="41"/>
      <c r="G58" s="41"/>
      <c r="H58" s="41"/>
      <c r="I58" s="41"/>
      <c r="J58" s="41"/>
      <c r="K58" s="41"/>
      <c r="L58" s="146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s="2" customFormat="1" ht="6.95" customHeight="1">
      <c r="A59" s="39"/>
      <c r="B59" s="40"/>
      <c r="C59" s="41"/>
      <c r="D59" s="41"/>
      <c r="E59" s="41"/>
      <c r="F59" s="41"/>
      <c r="G59" s="41"/>
      <c r="H59" s="41"/>
      <c r="I59" s="41"/>
      <c r="J59" s="41"/>
      <c r="K59" s="41"/>
      <c r="L59" s="146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s="2" customFormat="1" ht="12" customHeight="1">
      <c r="A60" s="39"/>
      <c r="B60" s="40"/>
      <c r="C60" s="33" t="s">
        <v>23</v>
      </c>
      <c r="D60" s="41"/>
      <c r="E60" s="41"/>
      <c r="F60" s="28" t="str">
        <f>F16</f>
        <v>sil. II/605</v>
      </c>
      <c r="G60" s="41"/>
      <c r="H60" s="41"/>
      <c r="I60" s="33" t="s">
        <v>25</v>
      </c>
      <c r="J60" s="73" t="str">
        <f>IF(J16="","",J16)</f>
        <v>13. 12. 2023</v>
      </c>
      <c r="K60" s="41"/>
      <c r="L60" s="146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31" s="2" customFormat="1" ht="6.95" customHeight="1">
      <c r="A61" s="39"/>
      <c r="B61" s="40"/>
      <c r="C61" s="41"/>
      <c r="D61" s="41"/>
      <c r="E61" s="41"/>
      <c r="F61" s="41"/>
      <c r="G61" s="41"/>
      <c r="H61" s="41"/>
      <c r="I61" s="41"/>
      <c r="J61" s="41"/>
      <c r="K61" s="41"/>
      <c r="L61" s="146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15.15" customHeight="1">
      <c r="A62" s="39"/>
      <c r="B62" s="40"/>
      <c r="C62" s="33" t="s">
        <v>29</v>
      </c>
      <c r="D62" s="41"/>
      <c r="E62" s="41"/>
      <c r="F62" s="28" t="str">
        <f>E19</f>
        <v>Správa a údržba silnic Plzeňského kraje, p.o.</v>
      </c>
      <c r="G62" s="41"/>
      <c r="H62" s="41"/>
      <c r="I62" s="33" t="s">
        <v>35</v>
      </c>
      <c r="J62" s="37" t="str">
        <f>E25</f>
        <v>Sweco a.s.</v>
      </c>
      <c r="K62" s="41"/>
      <c r="L62" s="146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31" s="2" customFormat="1" ht="15.15" customHeight="1">
      <c r="A63" s="39"/>
      <c r="B63" s="40"/>
      <c r="C63" s="33" t="s">
        <v>33</v>
      </c>
      <c r="D63" s="41"/>
      <c r="E63" s="41"/>
      <c r="F63" s="28" t="str">
        <f>IF(E22="","",E22)</f>
        <v>Vyplň údaj</v>
      </c>
      <c r="G63" s="41"/>
      <c r="H63" s="41"/>
      <c r="I63" s="33" t="s">
        <v>38</v>
      </c>
      <c r="J63" s="37" t="str">
        <f>E28</f>
        <v xml:space="preserve"> </v>
      </c>
      <c r="K63" s="41"/>
      <c r="L63" s="146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</row>
    <row r="64" spans="1:31" s="2" customFormat="1" ht="10.3" customHeight="1">
      <c r="A64" s="39"/>
      <c r="B64" s="40"/>
      <c r="C64" s="41"/>
      <c r="D64" s="41"/>
      <c r="E64" s="41"/>
      <c r="F64" s="41"/>
      <c r="G64" s="41"/>
      <c r="H64" s="41"/>
      <c r="I64" s="41"/>
      <c r="J64" s="41"/>
      <c r="K64" s="41"/>
      <c r="L64" s="146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</row>
    <row r="65" spans="1:31" s="2" customFormat="1" ht="29.25" customHeight="1">
      <c r="A65" s="39"/>
      <c r="B65" s="40"/>
      <c r="C65" s="172" t="s">
        <v>146</v>
      </c>
      <c r="D65" s="173"/>
      <c r="E65" s="173"/>
      <c r="F65" s="173"/>
      <c r="G65" s="173"/>
      <c r="H65" s="173"/>
      <c r="I65" s="173"/>
      <c r="J65" s="174" t="s">
        <v>147</v>
      </c>
      <c r="K65" s="173"/>
      <c r="L65" s="146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1:31" s="2" customFormat="1" ht="10.3" customHeight="1">
      <c r="A66" s="39"/>
      <c r="B66" s="40"/>
      <c r="C66" s="41"/>
      <c r="D66" s="41"/>
      <c r="E66" s="41"/>
      <c r="F66" s="41"/>
      <c r="G66" s="41"/>
      <c r="H66" s="41"/>
      <c r="I66" s="41"/>
      <c r="J66" s="41"/>
      <c r="K66" s="41"/>
      <c r="L66" s="146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</row>
    <row r="67" spans="1:47" s="2" customFormat="1" ht="22.8" customHeight="1">
      <c r="A67" s="39"/>
      <c r="B67" s="40"/>
      <c r="C67" s="175" t="s">
        <v>74</v>
      </c>
      <c r="D67" s="41"/>
      <c r="E67" s="41"/>
      <c r="F67" s="41"/>
      <c r="G67" s="41"/>
      <c r="H67" s="41"/>
      <c r="I67" s="41"/>
      <c r="J67" s="103">
        <f>J101</f>
        <v>0</v>
      </c>
      <c r="K67" s="41"/>
      <c r="L67" s="146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U67" s="18" t="s">
        <v>148</v>
      </c>
    </row>
    <row r="68" spans="1:31" s="9" customFormat="1" ht="24.95" customHeight="1">
      <c r="A68" s="9"/>
      <c r="B68" s="176"/>
      <c r="C68" s="177"/>
      <c r="D68" s="178" t="s">
        <v>149</v>
      </c>
      <c r="E68" s="179"/>
      <c r="F68" s="179"/>
      <c r="G68" s="179"/>
      <c r="H68" s="179"/>
      <c r="I68" s="179"/>
      <c r="J68" s="180">
        <f>J102</f>
        <v>0</v>
      </c>
      <c r="K68" s="177"/>
      <c r="L68" s="181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10" customFormat="1" ht="19.9" customHeight="1">
      <c r="A69" s="10"/>
      <c r="B69" s="182"/>
      <c r="C69" s="126"/>
      <c r="D69" s="183" t="s">
        <v>150</v>
      </c>
      <c r="E69" s="184"/>
      <c r="F69" s="184"/>
      <c r="G69" s="184"/>
      <c r="H69" s="184"/>
      <c r="I69" s="184"/>
      <c r="J69" s="185">
        <f>J103</f>
        <v>0</v>
      </c>
      <c r="K69" s="126"/>
      <c r="L69" s="186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2"/>
      <c r="C70" s="126"/>
      <c r="D70" s="183" t="s">
        <v>968</v>
      </c>
      <c r="E70" s="184"/>
      <c r="F70" s="184"/>
      <c r="G70" s="184"/>
      <c r="H70" s="184"/>
      <c r="I70" s="184"/>
      <c r="J70" s="185">
        <f>J151</f>
        <v>0</v>
      </c>
      <c r="K70" s="126"/>
      <c r="L70" s="186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82"/>
      <c r="C71" s="126"/>
      <c r="D71" s="183" t="s">
        <v>969</v>
      </c>
      <c r="E71" s="184"/>
      <c r="F71" s="184"/>
      <c r="G71" s="184"/>
      <c r="H71" s="184"/>
      <c r="I71" s="184"/>
      <c r="J71" s="185">
        <f>J165</f>
        <v>0</v>
      </c>
      <c r="K71" s="126"/>
      <c r="L71" s="186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82"/>
      <c r="C72" s="126"/>
      <c r="D72" s="183" t="s">
        <v>151</v>
      </c>
      <c r="E72" s="184"/>
      <c r="F72" s="184"/>
      <c r="G72" s="184"/>
      <c r="H72" s="184"/>
      <c r="I72" s="184"/>
      <c r="J72" s="185">
        <f>J204</f>
        <v>0</v>
      </c>
      <c r="K72" s="126"/>
      <c r="L72" s="186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82"/>
      <c r="C73" s="126"/>
      <c r="D73" s="183" t="s">
        <v>153</v>
      </c>
      <c r="E73" s="184"/>
      <c r="F73" s="184"/>
      <c r="G73" s="184"/>
      <c r="H73" s="184"/>
      <c r="I73" s="184"/>
      <c r="J73" s="185">
        <f>J219</f>
        <v>0</v>
      </c>
      <c r="K73" s="126"/>
      <c r="L73" s="186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82"/>
      <c r="C74" s="126"/>
      <c r="D74" s="183" t="s">
        <v>154</v>
      </c>
      <c r="E74" s="184"/>
      <c r="F74" s="184"/>
      <c r="G74" s="184"/>
      <c r="H74" s="184"/>
      <c r="I74" s="184"/>
      <c r="J74" s="185">
        <f>J251</f>
        <v>0</v>
      </c>
      <c r="K74" s="126"/>
      <c r="L74" s="186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82"/>
      <c r="C75" s="126"/>
      <c r="D75" s="183" t="s">
        <v>155</v>
      </c>
      <c r="E75" s="184"/>
      <c r="F75" s="184"/>
      <c r="G75" s="184"/>
      <c r="H75" s="184"/>
      <c r="I75" s="184"/>
      <c r="J75" s="185">
        <f>J266</f>
        <v>0</v>
      </c>
      <c r="K75" s="126"/>
      <c r="L75" s="186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9" customFormat="1" ht="24.95" customHeight="1">
      <c r="A76" s="9"/>
      <c r="B76" s="176"/>
      <c r="C76" s="177"/>
      <c r="D76" s="178" t="s">
        <v>1148</v>
      </c>
      <c r="E76" s="179"/>
      <c r="F76" s="179"/>
      <c r="G76" s="179"/>
      <c r="H76" s="179"/>
      <c r="I76" s="179"/>
      <c r="J76" s="180">
        <f>J270</f>
        <v>0</v>
      </c>
      <c r="K76" s="177"/>
      <c r="L76" s="181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</row>
    <row r="77" spans="1:31" s="10" customFormat="1" ht="19.9" customHeight="1">
      <c r="A77" s="10"/>
      <c r="B77" s="182"/>
      <c r="C77" s="126"/>
      <c r="D77" s="183" t="s">
        <v>1548</v>
      </c>
      <c r="E77" s="184"/>
      <c r="F77" s="184"/>
      <c r="G77" s="184"/>
      <c r="H77" s="184"/>
      <c r="I77" s="184"/>
      <c r="J77" s="185">
        <f>J271</f>
        <v>0</v>
      </c>
      <c r="K77" s="126"/>
      <c r="L77" s="186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2" customFormat="1" ht="21.8" customHeight="1">
      <c r="A78" s="39"/>
      <c r="B78" s="40"/>
      <c r="C78" s="41"/>
      <c r="D78" s="41"/>
      <c r="E78" s="41"/>
      <c r="F78" s="41"/>
      <c r="G78" s="41"/>
      <c r="H78" s="41"/>
      <c r="I78" s="41"/>
      <c r="J78" s="41"/>
      <c r="K78" s="41"/>
      <c r="L78" s="146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6.95" customHeight="1">
      <c r="A79" s="39"/>
      <c r="B79" s="60"/>
      <c r="C79" s="61"/>
      <c r="D79" s="61"/>
      <c r="E79" s="61"/>
      <c r="F79" s="61"/>
      <c r="G79" s="61"/>
      <c r="H79" s="61"/>
      <c r="I79" s="61"/>
      <c r="J79" s="61"/>
      <c r="K79" s="61"/>
      <c r="L79" s="146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3" spans="1:31" s="2" customFormat="1" ht="6.95" customHeight="1">
      <c r="A83" s="39"/>
      <c r="B83" s="62"/>
      <c r="C83" s="63"/>
      <c r="D83" s="63"/>
      <c r="E83" s="63"/>
      <c r="F83" s="63"/>
      <c r="G83" s="63"/>
      <c r="H83" s="63"/>
      <c r="I83" s="63"/>
      <c r="J83" s="63"/>
      <c r="K83" s="63"/>
      <c r="L83" s="146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24.95" customHeight="1">
      <c r="A84" s="39"/>
      <c r="B84" s="40"/>
      <c r="C84" s="24" t="s">
        <v>156</v>
      </c>
      <c r="D84" s="41"/>
      <c r="E84" s="41"/>
      <c r="F84" s="41"/>
      <c r="G84" s="41"/>
      <c r="H84" s="41"/>
      <c r="I84" s="41"/>
      <c r="J84" s="41"/>
      <c r="K84" s="41"/>
      <c r="L84" s="146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6.95" customHeight="1">
      <c r="A85" s="39"/>
      <c r="B85" s="40"/>
      <c r="C85" s="41"/>
      <c r="D85" s="41"/>
      <c r="E85" s="41"/>
      <c r="F85" s="41"/>
      <c r="G85" s="41"/>
      <c r="H85" s="41"/>
      <c r="I85" s="41"/>
      <c r="J85" s="41"/>
      <c r="K85" s="41"/>
      <c r="L85" s="146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16</v>
      </c>
      <c r="D86" s="41"/>
      <c r="E86" s="41"/>
      <c r="F86" s="41"/>
      <c r="G86" s="41"/>
      <c r="H86" s="41"/>
      <c r="I86" s="41"/>
      <c r="J86" s="41"/>
      <c r="K86" s="41"/>
      <c r="L86" s="146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171" t="str">
        <f>E7</f>
        <v>Rekonstrukce komunikace II/605, úsek č.3 - aktualizace (2023)</v>
      </c>
      <c r="F87" s="33"/>
      <c r="G87" s="33"/>
      <c r="H87" s="33"/>
      <c r="I87" s="41"/>
      <c r="J87" s="41"/>
      <c r="K87" s="41"/>
      <c r="L87" s="146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2:12" s="1" customFormat="1" ht="12" customHeight="1">
      <c r="B88" s="22"/>
      <c r="C88" s="33" t="s">
        <v>141</v>
      </c>
      <c r="D88" s="23"/>
      <c r="E88" s="23"/>
      <c r="F88" s="23"/>
      <c r="G88" s="23"/>
      <c r="H88" s="23"/>
      <c r="I88" s="23"/>
      <c r="J88" s="23"/>
      <c r="K88" s="23"/>
      <c r="L88" s="21"/>
    </row>
    <row r="89" spans="2:12" s="1" customFormat="1" ht="16.5" customHeight="1">
      <c r="B89" s="22"/>
      <c r="C89" s="23"/>
      <c r="D89" s="23"/>
      <c r="E89" s="171" t="s">
        <v>142</v>
      </c>
      <c r="F89" s="23"/>
      <c r="G89" s="23"/>
      <c r="H89" s="23"/>
      <c r="I89" s="23"/>
      <c r="J89" s="23"/>
      <c r="K89" s="23"/>
      <c r="L89" s="21"/>
    </row>
    <row r="90" spans="2:12" s="1" customFormat="1" ht="12" customHeight="1">
      <c r="B90" s="22"/>
      <c r="C90" s="33" t="s">
        <v>143</v>
      </c>
      <c r="D90" s="23"/>
      <c r="E90" s="23"/>
      <c r="F90" s="23"/>
      <c r="G90" s="23"/>
      <c r="H90" s="23"/>
      <c r="I90" s="23"/>
      <c r="J90" s="23"/>
      <c r="K90" s="23"/>
      <c r="L90" s="21"/>
    </row>
    <row r="91" spans="1:31" s="2" customFormat="1" ht="23.25" customHeight="1">
      <c r="A91" s="39"/>
      <c r="B91" s="40"/>
      <c r="C91" s="41"/>
      <c r="D91" s="41"/>
      <c r="E91" s="270" t="s">
        <v>965</v>
      </c>
      <c r="F91" s="41"/>
      <c r="G91" s="41"/>
      <c r="H91" s="41"/>
      <c r="I91" s="41"/>
      <c r="J91" s="41"/>
      <c r="K91" s="41"/>
      <c r="L91" s="146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2" customHeight="1">
      <c r="A92" s="39"/>
      <c r="B92" s="40"/>
      <c r="C92" s="33" t="s">
        <v>966</v>
      </c>
      <c r="D92" s="41"/>
      <c r="E92" s="41"/>
      <c r="F92" s="41"/>
      <c r="G92" s="41"/>
      <c r="H92" s="41"/>
      <c r="I92" s="41"/>
      <c r="J92" s="41"/>
      <c r="K92" s="41"/>
      <c r="L92" s="146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6.5" customHeight="1">
      <c r="A93" s="39"/>
      <c r="B93" s="40"/>
      <c r="C93" s="41"/>
      <c r="D93" s="41"/>
      <c r="E93" s="70" t="str">
        <f>E13</f>
        <v>SO 103.38 - Propustek v km 64,864 (3,730 54 km)</v>
      </c>
      <c r="F93" s="41"/>
      <c r="G93" s="41"/>
      <c r="H93" s="41"/>
      <c r="I93" s="41"/>
      <c r="J93" s="41"/>
      <c r="K93" s="41"/>
      <c r="L93" s="146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6.95" customHeight="1">
      <c r="A94" s="39"/>
      <c r="B94" s="40"/>
      <c r="C94" s="41"/>
      <c r="D94" s="41"/>
      <c r="E94" s="41"/>
      <c r="F94" s="41"/>
      <c r="G94" s="41"/>
      <c r="H94" s="41"/>
      <c r="I94" s="41"/>
      <c r="J94" s="41"/>
      <c r="K94" s="41"/>
      <c r="L94" s="146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2" customHeight="1">
      <c r="A95" s="39"/>
      <c r="B95" s="40"/>
      <c r="C95" s="33" t="s">
        <v>23</v>
      </c>
      <c r="D95" s="41"/>
      <c r="E95" s="41"/>
      <c r="F95" s="28" t="str">
        <f>F16</f>
        <v>sil. II/605</v>
      </c>
      <c r="G95" s="41"/>
      <c r="H95" s="41"/>
      <c r="I95" s="33" t="s">
        <v>25</v>
      </c>
      <c r="J95" s="73" t="str">
        <f>IF(J16="","",J16)</f>
        <v>13. 12. 2023</v>
      </c>
      <c r="K95" s="41"/>
      <c r="L95" s="146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6.95" customHeight="1">
      <c r="A96" s="39"/>
      <c r="B96" s="40"/>
      <c r="C96" s="41"/>
      <c r="D96" s="41"/>
      <c r="E96" s="41"/>
      <c r="F96" s="41"/>
      <c r="G96" s="41"/>
      <c r="H96" s="41"/>
      <c r="I96" s="41"/>
      <c r="J96" s="41"/>
      <c r="K96" s="41"/>
      <c r="L96" s="146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5.15" customHeight="1">
      <c r="A97" s="39"/>
      <c r="B97" s="40"/>
      <c r="C97" s="33" t="s">
        <v>29</v>
      </c>
      <c r="D97" s="41"/>
      <c r="E97" s="41"/>
      <c r="F97" s="28" t="str">
        <f>E19</f>
        <v>Správa a údržba silnic Plzeňského kraje, p.o.</v>
      </c>
      <c r="G97" s="41"/>
      <c r="H97" s="41"/>
      <c r="I97" s="33" t="s">
        <v>35</v>
      </c>
      <c r="J97" s="37" t="str">
        <f>E25</f>
        <v>Sweco a.s.</v>
      </c>
      <c r="K97" s="41"/>
      <c r="L97" s="146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31" s="2" customFormat="1" ht="15.15" customHeight="1">
      <c r="A98" s="39"/>
      <c r="B98" s="40"/>
      <c r="C98" s="33" t="s">
        <v>33</v>
      </c>
      <c r="D98" s="41"/>
      <c r="E98" s="41"/>
      <c r="F98" s="28" t="str">
        <f>IF(E22="","",E22)</f>
        <v>Vyplň údaj</v>
      </c>
      <c r="G98" s="41"/>
      <c r="H98" s="41"/>
      <c r="I98" s="33" t="s">
        <v>38</v>
      </c>
      <c r="J98" s="37" t="str">
        <f>E28</f>
        <v xml:space="preserve"> </v>
      </c>
      <c r="K98" s="41"/>
      <c r="L98" s="146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</row>
    <row r="99" spans="1:31" s="2" customFormat="1" ht="10.3" customHeight="1">
      <c r="A99" s="39"/>
      <c r="B99" s="40"/>
      <c r="C99" s="41"/>
      <c r="D99" s="41"/>
      <c r="E99" s="41"/>
      <c r="F99" s="41"/>
      <c r="G99" s="41"/>
      <c r="H99" s="41"/>
      <c r="I99" s="41"/>
      <c r="J99" s="41"/>
      <c r="K99" s="41"/>
      <c r="L99" s="146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</row>
    <row r="100" spans="1:31" s="11" customFormat="1" ht="29.25" customHeight="1">
      <c r="A100" s="187"/>
      <c r="B100" s="188"/>
      <c r="C100" s="189" t="s">
        <v>157</v>
      </c>
      <c r="D100" s="190" t="s">
        <v>61</v>
      </c>
      <c r="E100" s="190" t="s">
        <v>57</v>
      </c>
      <c r="F100" s="190" t="s">
        <v>58</v>
      </c>
      <c r="G100" s="190" t="s">
        <v>158</v>
      </c>
      <c r="H100" s="190" t="s">
        <v>159</v>
      </c>
      <c r="I100" s="190" t="s">
        <v>160</v>
      </c>
      <c r="J100" s="190" t="s">
        <v>147</v>
      </c>
      <c r="K100" s="191" t="s">
        <v>161</v>
      </c>
      <c r="L100" s="192"/>
      <c r="M100" s="93" t="s">
        <v>20</v>
      </c>
      <c r="N100" s="94" t="s">
        <v>46</v>
      </c>
      <c r="O100" s="94" t="s">
        <v>162</v>
      </c>
      <c r="P100" s="94" t="s">
        <v>163</v>
      </c>
      <c r="Q100" s="94" t="s">
        <v>164</v>
      </c>
      <c r="R100" s="94" t="s">
        <v>165</v>
      </c>
      <c r="S100" s="94" t="s">
        <v>166</v>
      </c>
      <c r="T100" s="95" t="s">
        <v>167</v>
      </c>
      <c r="U100" s="187"/>
      <c r="V100" s="187"/>
      <c r="W100" s="187"/>
      <c r="X100" s="187"/>
      <c r="Y100" s="187"/>
      <c r="Z100" s="187"/>
      <c r="AA100" s="187"/>
      <c r="AB100" s="187"/>
      <c r="AC100" s="187"/>
      <c r="AD100" s="187"/>
      <c r="AE100" s="187"/>
    </row>
    <row r="101" spans="1:63" s="2" customFormat="1" ht="22.8" customHeight="1">
      <c r="A101" s="39"/>
      <c r="B101" s="40"/>
      <c r="C101" s="100" t="s">
        <v>168</v>
      </c>
      <c r="D101" s="41"/>
      <c r="E101" s="41"/>
      <c r="F101" s="41"/>
      <c r="G101" s="41"/>
      <c r="H101" s="41"/>
      <c r="I101" s="41"/>
      <c r="J101" s="193">
        <f>BK101</f>
        <v>0</v>
      </c>
      <c r="K101" s="41"/>
      <c r="L101" s="45"/>
      <c r="M101" s="96"/>
      <c r="N101" s="194"/>
      <c r="O101" s="97"/>
      <c r="P101" s="195">
        <f>P102+P270</f>
        <v>0</v>
      </c>
      <c r="Q101" s="97"/>
      <c r="R101" s="195">
        <f>R102+R270</f>
        <v>140.08550145</v>
      </c>
      <c r="S101" s="97"/>
      <c r="T101" s="196">
        <f>T102+T270</f>
        <v>58.8226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T101" s="18" t="s">
        <v>75</v>
      </c>
      <c r="AU101" s="18" t="s">
        <v>148</v>
      </c>
      <c r="BK101" s="197">
        <f>BK102+BK270</f>
        <v>0</v>
      </c>
    </row>
    <row r="102" spans="1:63" s="12" customFormat="1" ht="25.9" customHeight="1">
      <c r="A102" s="12"/>
      <c r="B102" s="198"/>
      <c r="C102" s="199"/>
      <c r="D102" s="200" t="s">
        <v>75</v>
      </c>
      <c r="E102" s="201" t="s">
        <v>169</v>
      </c>
      <c r="F102" s="201" t="s">
        <v>170</v>
      </c>
      <c r="G102" s="199"/>
      <c r="H102" s="199"/>
      <c r="I102" s="202"/>
      <c r="J102" s="203">
        <f>BK102</f>
        <v>0</v>
      </c>
      <c r="K102" s="199"/>
      <c r="L102" s="204"/>
      <c r="M102" s="205"/>
      <c r="N102" s="206"/>
      <c r="O102" s="206"/>
      <c r="P102" s="207">
        <f>P103+P151+P165+P204+P219+P251+P266</f>
        <v>0</v>
      </c>
      <c r="Q102" s="206"/>
      <c r="R102" s="207">
        <f>R103+R151+R165+R204+R219+R251+R266</f>
        <v>140.064161125</v>
      </c>
      <c r="S102" s="206"/>
      <c r="T102" s="208">
        <f>T103+T151+T165+T204+T219+T251+T266</f>
        <v>58.8226</v>
      </c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R102" s="209" t="s">
        <v>22</v>
      </c>
      <c r="AT102" s="210" t="s">
        <v>75</v>
      </c>
      <c r="AU102" s="210" t="s">
        <v>76</v>
      </c>
      <c r="AY102" s="209" t="s">
        <v>171</v>
      </c>
      <c r="BK102" s="211">
        <f>BK103+BK151+BK165+BK204+BK219+BK251+BK266</f>
        <v>0</v>
      </c>
    </row>
    <row r="103" spans="1:63" s="12" customFormat="1" ht="22.8" customHeight="1">
      <c r="A103" s="12"/>
      <c r="B103" s="198"/>
      <c r="C103" s="199"/>
      <c r="D103" s="200" t="s">
        <v>75</v>
      </c>
      <c r="E103" s="212" t="s">
        <v>22</v>
      </c>
      <c r="F103" s="212" t="s">
        <v>172</v>
      </c>
      <c r="G103" s="199"/>
      <c r="H103" s="199"/>
      <c r="I103" s="202"/>
      <c r="J103" s="213">
        <f>BK103</f>
        <v>0</v>
      </c>
      <c r="K103" s="199"/>
      <c r="L103" s="204"/>
      <c r="M103" s="205"/>
      <c r="N103" s="206"/>
      <c r="O103" s="206"/>
      <c r="P103" s="207">
        <f>SUM(P104:P150)</f>
        <v>0</v>
      </c>
      <c r="Q103" s="206"/>
      <c r="R103" s="207">
        <f>SUM(R104:R150)</f>
        <v>24.9011585</v>
      </c>
      <c r="S103" s="206"/>
      <c r="T103" s="208">
        <f>SUM(T104:T150)</f>
        <v>11.182599999999999</v>
      </c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R103" s="209" t="s">
        <v>22</v>
      </c>
      <c r="AT103" s="210" t="s">
        <v>75</v>
      </c>
      <c r="AU103" s="210" t="s">
        <v>22</v>
      </c>
      <c r="AY103" s="209" t="s">
        <v>171</v>
      </c>
      <c r="BK103" s="211">
        <f>SUM(BK104:BK150)</f>
        <v>0</v>
      </c>
    </row>
    <row r="104" spans="1:65" s="2" customFormat="1" ht="24.15" customHeight="1">
      <c r="A104" s="39"/>
      <c r="B104" s="40"/>
      <c r="C104" s="214" t="s">
        <v>22</v>
      </c>
      <c r="D104" s="214" t="s">
        <v>173</v>
      </c>
      <c r="E104" s="215" t="s">
        <v>970</v>
      </c>
      <c r="F104" s="216" t="s">
        <v>971</v>
      </c>
      <c r="G104" s="217" t="s">
        <v>176</v>
      </c>
      <c r="H104" s="218">
        <v>25.415</v>
      </c>
      <c r="I104" s="219"/>
      <c r="J104" s="220">
        <f>ROUND(I104*H104,2)</f>
        <v>0</v>
      </c>
      <c r="K104" s="216" t="s">
        <v>177</v>
      </c>
      <c r="L104" s="45"/>
      <c r="M104" s="221" t="s">
        <v>20</v>
      </c>
      <c r="N104" s="222" t="s">
        <v>47</v>
      </c>
      <c r="O104" s="85"/>
      <c r="P104" s="223">
        <f>O104*H104</f>
        <v>0</v>
      </c>
      <c r="Q104" s="223">
        <v>0</v>
      </c>
      <c r="R104" s="223">
        <f>Q104*H104</f>
        <v>0</v>
      </c>
      <c r="S104" s="223">
        <v>0.44</v>
      </c>
      <c r="T104" s="224">
        <f>S104*H104</f>
        <v>11.182599999999999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25" t="s">
        <v>178</v>
      </c>
      <c r="AT104" s="225" t="s">
        <v>173</v>
      </c>
      <c r="AU104" s="225" t="s">
        <v>84</v>
      </c>
      <c r="AY104" s="18" t="s">
        <v>171</v>
      </c>
      <c r="BE104" s="226">
        <f>IF(N104="základní",J104,0)</f>
        <v>0</v>
      </c>
      <c r="BF104" s="226">
        <f>IF(N104="snížená",J104,0)</f>
        <v>0</v>
      </c>
      <c r="BG104" s="226">
        <f>IF(N104="zákl. přenesená",J104,0)</f>
        <v>0</v>
      </c>
      <c r="BH104" s="226">
        <f>IF(N104="sníž. přenesená",J104,0)</f>
        <v>0</v>
      </c>
      <c r="BI104" s="226">
        <f>IF(N104="nulová",J104,0)</f>
        <v>0</v>
      </c>
      <c r="BJ104" s="18" t="s">
        <v>22</v>
      </c>
      <c r="BK104" s="226">
        <f>ROUND(I104*H104,2)</f>
        <v>0</v>
      </c>
      <c r="BL104" s="18" t="s">
        <v>178</v>
      </c>
      <c r="BM104" s="225" t="s">
        <v>1675</v>
      </c>
    </row>
    <row r="105" spans="1:47" s="2" customFormat="1" ht="12">
      <c r="A105" s="39"/>
      <c r="B105" s="40"/>
      <c r="C105" s="41"/>
      <c r="D105" s="227" t="s">
        <v>180</v>
      </c>
      <c r="E105" s="41"/>
      <c r="F105" s="228" t="s">
        <v>973</v>
      </c>
      <c r="G105" s="41"/>
      <c r="H105" s="41"/>
      <c r="I105" s="229"/>
      <c r="J105" s="41"/>
      <c r="K105" s="41"/>
      <c r="L105" s="45"/>
      <c r="M105" s="230"/>
      <c r="N105" s="231"/>
      <c r="O105" s="85"/>
      <c r="P105" s="85"/>
      <c r="Q105" s="85"/>
      <c r="R105" s="85"/>
      <c r="S105" s="85"/>
      <c r="T105" s="86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T105" s="18" t="s">
        <v>180</v>
      </c>
      <c r="AU105" s="18" t="s">
        <v>84</v>
      </c>
    </row>
    <row r="106" spans="1:47" s="2" customFormat="1" ht="12">
      <c r="A106" s="39"/>
      <c r="B106" s="40"/>
      <c r="C106" s="41"/>
      <c r="D106" s="232" t="s">
        <v>182</v>
      </c>
      <c r="E106" s="41"/>
      <c r="F106" s="233" t="s">
        <v>974</v>
      </c>
      <c r="G106" s="41"/>
      <c r="H106" s="41"/>
      <c r="I106" s="229"/>
      <c r="J106" s="41"/>
      <c r="K106" s="41"/>
      <c r="L106" s="45"/>
      <c r="M106" s="230"/>
      <c r="N106" s="231"/>
      <c r="O106" s="85"/>
      <c r="P106" s="85"/>
      <c r="Q106" s="85"/>
      <c r="R106" s="85"/>
      <c r="S106" s="85"/>
      <c r="T106" s="86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T106" s="18" t="s">
        <v>182</v>
      </c>
      <c r="AU106" s="18" t="s">
        <v>84</v>
      </c>
    </row>
    <row r="107" spans="1:51" s="13" customFormat="1" ht="12">
      <c r="A107" s="13"/>
      <c r="B107" s="234"/>
      <c r="C107" s="235"/>
      <c r="D107" s="227" t="s">
        <v>184</v>
      </c>
      <c r="E107" s="236" t="s">
        <v>20</v>
      </c>
      <c r="F107" s="237" t="s">
        <v>975</v>
      </c>
      <c r="G107" s="235"/>
      <c r="H107" s="236" t="s">
        <v>20</v>
      </c>
      <c r="I107" s="238"/>
      <c r="J107" s="235"/>
      <c r="K107" s="235"/>
      <c r="L107" s="239"/>
      <c r="M107" s="240"/>
      <c r="N107" s="241"/>
      <c r="O107" s="241"/>
      <c r="P107" s="241"/>
      <c r="Q107" s="241"/>
      <c r="R107" s="241"/>
      <c r="S107" s="241"/>
      <c r="T107" s="242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43" t="s">
        <v>184</v>
      </c>
      <c r="AU107" s="243" t="s">
        <v>84</v>
      </c>
      <c r="AV107" s="13" t="s">
        <v>22</v>
      </c>
      <c r="AW107" s="13" t="s">
        <v>37</v>
      </c>
      <c r="AX107" s="13" t="s">
        <v>76</v>
      </c>
      <c r="AY107" s="243" t="s">
        <v>171</v>
      </c>
    </row>
    <row r="108" spans="1:51" s="13" customFormat="1" ht="12">
      <c r="A108" s="13"/>
      <c r="B108" s="234"/>
      <c r="C108" s="235"/>
      <c r="D108" s="227" t="s">
        <v>184</v>
      </c>
      <c r="E108" s="236" t="s">
        <v>20</v>
      </c>
      <c r="F108" s="237" t="s">
        <v>976</v>
      </c>
      <c r="G108" s="235"/>
      <c r="H108" s="236" t="s">
        <v>20</v>
      </c>
      <c r="I108" s="238"/>
      <c r="J108" s="235"/>
      <c r="K108" s="235"/>
      <c r="L108" s="239"/>
      <c r="M108" s="240"/>
      <c r="N108" s="241"/>
      <c r="O108" s="241"/>
      <c r="P108" s="241"/>
      <c r="Q108" s="241"/>
      <c r="R108" s="241"/>
      <c r="S108" s="241"/>
      <c r="T108" s="242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43" t="s">
        <v>184</v>
      </c>
      <c r="AU108" s="243" t="s">
        <v>84</v>
      </c>
      <c r="AV108" s="13" t="s">
        <v>22</v>
      </c>
      <c r="AW108" s="13" t="s">
        <v>37</v>
      </c>
      <c r="AX108" s="13" t="s">
        <v>76</v>
      </c>
      <c r="AY108" s="243" t="s">
        <v>171</v>
      </c>
    </row>
    <row r="109" spans="1:51" s="14" customFormat="1" ht="12">
      <c r="A109" s="14"/>
      <c r="B109" s="244"/>
      <c r="C109" s="245"/>
      <c r="D109" s="227" t="s">
        <v>184</v>
      </c>
      <c r="E109" s="246" t="s">
        <v>20</v>
      </c>
      <c r="F109" s="247" t="s">
        <v>1676</v>
      </c>
      <c r="G109" s="245"/>
      <c r="H109" s="248">
        <v>25.415</v>
      </c>
      <c r="I109" s="249"/>
      <c r="J109" s="245"/>
      <c r="K109" s="245"/>
      <c r="L109" s="250"/>
      <c r="M109" s="251"/>
      <c r="N109" s="252"/>
      <c r="O109" s="252"/>
      <c r="P109" s="252"/>
      <c r="Q109" s="252"/>
      <c r="R109" s="252"/>
      <c r="S109" s="252"/>
      <c r="T109" s="253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54" t="s">
        <v>184</v>
      </c>
      <c r="AU109" s="254" t="s">
        <v>84</v>
      </c>
      <c r="AV109" s="14" t="s">
        <v>84</v>
      </c>
      <c r="AW109" s="14" t="s">
        <v>37</v>
      </c>
      <c r="AX109" s="14" t="s">
        <v>76</v>
      </c>
      <c r="AY109" s="254" t="s">
        <v>171</v>
      </c>
    </row>
    <row r="110" spans="1:65" s="2" customFormat="1" ht="24.15" customHeight="1">
      <c r="A110" s="39"/>
      <c r="B110" s="40"/>
      <c r="C110" s="214" t="s">
        <v>84</v>
      </c>
      <c r="D110" s="214" t="s">
        <v>173</v>
      </c>
      <c r="E110" s="215" t="s">
        <v>978</v>
      </c>
      <c r="F110" s="216" t="s">
        <v>979</v>
      </c>
      <c r="G110" s="217" t="s">
        <v>980</v>
      </c>
      <c r="H110" s="218">
        <v>250</v>
      </c>
      <c r="I110" s="219"/>
      <c r="J110" s="220">
        <f>ROUND(I110*H110,2)</f>
        <v>0</v>
      </c>
      <c r="K110" s="216" t="s">
        <v>177</v>
      </c>
      <c r="L110" s="45"/>
      <c r="M110" s="221" t="s">
        <v>20</v>
      </c>
      <c r="N110" s="222" t="s">
        <v>47</v>
      </c>
      <c r="O110" s="85"/>
      <c r="P110" s="223">
        <f>O110*H110</f>
        <v>0</v>
      </c>
      <c r="Q110" s="223">
        <v>3.2634E-05</v>
      </c>
      <c r="R110" s="223">
        <f>Q110*H110</f>
        <v>0.008158499999999999</v>
      </c>
      <c r="S110" s="223">
        <v>0</v>
      </c>
      <c r="T110" s="224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25" t="s">
        <v>178</v>
      </c>
      <c r="AT110" s="225" t="s">
        <v>173</v>
      </c>
      <c r="AU110" s="225" t="s">
        <v>84</v>
      </c>
      <c r="AY110" s="18" t="s">
        <v>171</v>
      </c>
      <c r="BE110" s="226">
        <f>IF(N110="základní",J110,0)</f>
        <v>0</v>
      </c>
      <c r="BF110" s="226">
        <f>IF(N110="snížená",J110,0)</f>
        <v>0</v>
      </c>
      <c r="BG110" s="226">
        <f>IF(N110="zákl. přenesená",J110,0)</f>
        <v>0</v>
      </c>
      <c r="BH110" s="226">
        <f>IF(N110="sníž. přenesená",J110,0)</f>
        <v>0</v>
      </c>
      <c r="BI110" s="226">
        <f>IF(N110="nulová",J110,0)</f>
        <v>0</v>
      </c>
      <c r="BJ110" s="18" t="s">
        <v>22</v>
      </c>
      <c r="BK110" s="226">
        <f>ROUND(I110*H110,2)</f>
        <v>0</v>
      </c>
      <c r="BL110" s="18" t="s">
        <v>178</v>
      </c>
      <c r="BM110" s="225" t="s">
        <v>1677</v>
      </c>
    </row>
    <row r="111" spans="1:47" s="2" customFormat="1" ht="12">
      <c r="A111" s="39"/>
      <c r="B111" s="40"/>
      <c r="C111" s="41"/>
      <c r="D111" s="227" t="s">
        <v>180</v>
      </c>
      <c r="E111" s="41"/>
      <c r="F111" s="228" t="s">
        <v>982</v>
      </c>
      <c r="G111" s="41"/>
      <c r="H111" s="41"/>
      <c r="I111" s="229"/>
      <c r="J111" s="41"/>
      <c r="K111" s="41"/>
      <c r="L111" s="45"/>
      <c r="M111" s="230"/>
      <c r="N111" s="231"/>
      <c r="O111" s="85"/>
      <c r="P111" s="85"/>
      <c r="Q111" s="85"/>
      <c r="R111" s="85"/>
      <c r="S111" s="85"/>
      <c r="T111" s="86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T111" s="18" t="s">
        <v>180</v>
      </c>
      <c r="AU111" s="18" t="s">
        <v>84</v>
      </c>
    </row>
    <row r="112" spans="1:47" s="2" customFormat="1" ht="12">
      <c r="A112" s="39"/>
      <c r="B112" s="40"/>
      <c r="C112" s="41"/>
      <c r="D112" s="232" t="s">
        <v>182</v>
      </c>
      <c r="E112" s="41"/>
      <c r="F112" s="233" t="s">
        <v>983</v>
      </c>
      <c r="G112" s="41"/>
      <c r="H112" s="41"/>
      <c r="I112" s="229"/>
      <c r="J112" s="41"/>
      <c r="K112" s="41"/>
      <c r="L112" s="45"/>
      <c r="M112" s="230"/>
      <c r="N112" s="231"/>
      <c r="O112" s="85"/>
      <c r="P112" s="85"/>
      <c r="Q112" s="85"/>
      <c r="R112" s="85"/>
      <c r="S112" s="85"/>
      <c r="T112" s="86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T112" s="18" t="s">
        <v>182</v>
      </c>
      <c r="AU112" s="18" t="s">
        <v>84</v>
      </c>
    </row>
    <row r="113" spans="1:51" s="13" customFormat="1" ht="12">
      <c r="A113" s="13"/>
      <c r="B113" s="234"/>
      <c r="C113" s="235"/>
      <c r="D113" s="227" t="s">
        <v>184</v>
      </c>
      <c r="E113" s="236" t="s">
        <v>20</v>
      </c>
      <c r="F113" s="237" t="s">
        <v>984</v>
      </c>
      <c r="G113" s="235"/>
      <c r="H113" s="236" t="s">
        <v>20</v>
      </c>
      <c r="I113" s="238"/>
      <c r="J113" s="235"/>
      <c r="K113" s="235"/>
      <c r="L113" s="239"/>
      <c r="M113" s="240"/>
      <c r="N113" s="241"/>
      <c r="O113" s="241"/>
      <c r="P113" s="241"/>
      <c r="Q113" s="241"/>
      <c r="R113" s="241"/>
      <c r="S113" s="241"/>
      <c r="T113" s="242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43" t="s">
        <v>184</v>
      </c>
      <c r="AU113" s="243" t="s">
        <v>84</v>
      </c>
      <c r="AV113" s="13" t="s">
        <v>22</v>
      </c>
      <c r="AW113" s="13" t="s">
        <v>37</v>
      </c>
      <c r="AX113" s="13" t="s">
        <v>76</v>
      </c>
      <c r="AY113" s="243" t="s">
        <v>171</v>
      </c>
    </row>
    <row r="114" spans="1:51" s="14" customFormat="1" ht="12">
      <c r="A114" s="14"/>
      <c r="B114" s="244"/>
      <c r="C114" s="245"/>
      <c r="D114" s="227" t="s">
        <v>184</v>
      </c>
      <c r="E114" s="246" t="s">
        <v>20</v>
      </c>
      <c r="F114" s="247" t="s">
        <v>985</v>
      </c>
      <c r="G114" s="245"/>
      <c r="H114" s="248">
        <v>250</v>
      </c>
      <c r="I114" s="249"/>
      <c r="J114" s="245"/>
      <c r="K114" s="245"/>
      <c r="L114" s="250"/>
      <c r="M114" s="251"/>
      <c r="N114" s="252"/>
      <c r="O114" s="252"/>
      <c r="P114" s="252"/>
      <c r="Q114" s="252"/>
      <c r="R114" s="252"/>
      <c r="S114" s="252"/>
      <c r="T114" s="253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54" t="s">
        <v>184</v>
      </c>
      <c r="AU114" s="254" t="s">
        <v>84</v>
      </c>
      <c r="AV114" s="14" t="s">
        <v>84</v>
      </c>
      <c r="AW114" s="14" t="s">
        <v>37</v>
      </c>
      <c r="AX114" s="14" t="s">
        <v>76</v>
      </c>
      <c r="AY114" s="254" t="s">
        <v>171</v>
      </c>
    </row>
    <row r="115" spans="1:65" s="2" customFormat="1" ht="33" customHeight="1">
      <c r="A115" s="39"/>
      <c r="B115" s="40"/>
      <c r="C115" s="214" t="s">
        <v>107</v>
      </c>
      <c r="D115" s="214" t="s">
        <v>173</v>
      </c>
      <c r="E115" s="215" t="s">
        <v>986</v>
      </c>
      <c r="F115" s="216" t="s">
        <v>987</v>
      </c>
      <c r="G115" s="217" t="s">
        <v>230</v>
      </c>
      <c r="H115" s="218">
        <v>89.866</v>
      </c>
      <c r="I115" s="219"/>
      <c r="J115" s="220">
        <f>ROUND(I115*H115,2)</f>
        <v>0</v>
      </c>
      <c r="K115" s="216" t="s">
        <v>177</v>
      </c>
      <c r="L115" s="45"/>
      <c r="M115" s="221" t="s">
        <v>20</v>
      </c>
      <c r="N115" s="222" t="s">
        <v>47</v>
      </c>
      <c r="O115" s="85"/>
      <c r="P115" s="223">
        <f>O115*H115</f>
        <v>0</v>
      </c>
      <c r="Q115" s="223">
        <v>0</v>
      </c>
      <c r="R115" s="223">
        <f>Q115*H115</f>
        <v>0</v>
      </c>
      <c r="S115" s="223">
        <v>0</v>
      </c>
      <c r="T115" s="224">
        <f>S115*H115</f>
        <v>0</v>
      </c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R115" s="225" t="s">
        <v>178</v>
      </c>
      <c r="AT115" s="225" t="s">
        <v>173</v>
      </c>
      <c r="AU115" s="225" t="s">
        <v>84</v>
      </c>
      <c r="AY115" s="18" t="s">
        <v>171</v>
      </c>
      <c r="BE115" s="226">
        <f>IF(N115="základní",J115,0)</f>
        <v>0</v>
      </c>
      <c r="BF115" s="226">
        <f>IF(N115="snížená",J115,0)</f>
        <v>0</v>
      </c>
      <c r="BG115" s="226">
        <f>IF(N115="zákl. přenesená",J115,0)</f>
        <v>0</v>
      </c>
      <c r="BH115" s="226">
        <f>IF(N115="sníž. přenesená",J115,0)</f>
        <v>0</v>
      </c>
      <c r="BI115" s="226">
        <f>IF(N115="nulová",J115,0)</f>
        <v>0</v>
      </c>
      <c r="BJ115" s="18" t="s">
        <v>22</v>
      </c>
      <c r="BK115" s="226">
        <f>ROUND(I115*H115,2)</f>
        <v>0</v>
      </c>
      <c r="BL115" s="18" t="s">
        <v>178</v>
      </c>
      <c r="BM115" s="225" t="s">
        <v>988</v>
      </c>
    </row>
    <row r="116" spans="1:47" s="2" customFormat="1" ht="12">
      <c r="A116" s="39"/>
      <c r="B116" s="40"/>
      <c r="C116" s="41"/>
      <c r="D116" s="227" t="s">
        <v>180</v>
      </c>
      <c r="E116" s="41"/>
      <c r="F116" s="228" t="s">
        <v>989</v>
      </c>
      <c r="G116" s="41"/>
      <c r="H116" s="41"/>
      <c r="I116" s="229"/>
      <c r="J116" s="41"/>
      <c r="K116" s="41"/>
      <c r="L116" s="45"/>
      <c r="M116" s="230"/>
      <c r="N116" s="231"/>
      <c r="O116" s="85"/>
      <c r="P116" s="85"/>
      <c r="Q116" s="85"/>
      <c r="R116" s="85"/>
      <c r="S116" s="85"/>
      <c r="T116" s="86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T116" s="18" t="s">
        <v>180</v>
      </c>
      <c r="AU116" s="18" t="s">
        <v>84</v>
      </c>
    </row>
    <row r="117" spans="1:47" s="2" customFormat="1" ht="12">
      <c r="A117" s="39"/>
      <c r="B117" s="40"/>
      <c r="C117" s="41"/>
      <c r="D117" s="232" t="s">
        <v>182</v>
      </c>
      <c r="E117" s="41"/>
      <c r="F117" s="233" t="s">
        <v>990</v>
      </c>
      <c r="G117" s="41"/>
      <c r="H117" s="41"/>
      <c r="I117" s="229"/>
      <c r="J117" s="41"/>
      <c r="K117" s="41"/>
      <c r="L117" s="45"/>
      <c r="M117" s="230"/>
      <c r="N117" s="231"/>
      <c r="O117" s="85"/>
      <c r="P117" s="85"/>
      <c r="Q117" s="85"/>
      <c r="R117" s="85"/>
      <c r="S117" s="85"/>
      <c r="T117" s="86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182</v>
      </c>
      <c r="AU117" s="18" t="s">
        <v>84</v>
      </c>
    </row>
    <row r="118" spans="1:47" s="2" customFormat="1" ht="12">
      <c r="A118" s="39"/>
      <c r="B118" s="40"/>
      <c r="C118" s="41"/>
      <c r="D118" s="227" t="s">
        <v>224</v>
      </c>
      <c r="E118" s="41"/>
      <c r="F118" s="255" t="s">
        <v>991</v>
      </c>
      <c r="G118" s="41"/>
      <c r="H118" s="41"/>
      <c r="I118" s="229"/>
      <c r="J118" s="41"/>
      <c r="K118" s="41"/>
      <c r="L118" s="45"/>
      <c r="M118" s="230"/>
      <c r="N118" s="231"/>
      <c r="O118" s="85"/>
      <c r="P118" s="85"/>
      <c r="Q118" s="85"/>
      <c r="R118" s="85"/>
      <c r="S118" s="85"/>
      <c r="T118" s="86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T118" s="18" t="s">
        <v>224</v>
      </c>
      <c r="AU118" s="18" t="s">
        <v>84</v>
      </c>
    </row>
    <row r="119" spans="1:51" s="13" customFormat="1" ht="12">
      <c r="A119" s="13"/>
      <c r="B119" s="234"/>
      <c r="C119" s="235"/>
      <c r="D119" s="227" t="s">
        <v>184</v>
      </c>
      <c r="E119" s="236" t="s">
        <v>20</v>
      </c>
      <c r="F119" s="237" t="s">
        <v>992</v>
      </c>
      <c r="G119" s="235"/>
      <c r="H119" s="236" t="s">
        <v>20</v>
      </c>
      <c r="I119" s="238"/>
      <c r="J119" s="235"/>
      <c r="K119" s="235"/>
      <c r="L119" s="239"/>
      <c r="M119" s="240"/>
      <c r="N119" s="241"/>
      <c r="O119" s="241"/>
      <c r="P119" s="241"/>
      <c r="Q119" s="241"/>
      <c r="R119" s="241"/>
      <c r="S119" s="241"/>
      <c r="T119" s="242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43" t="s">
        <v>184</v>
      </c>
      <c r="AU119" s="243" t="s">
        <v>84</v>
      </c>
      <c r="AV119" s="13" t="s">
        <v>22</v>
      </c>
      <c r="AW119" s="13" t="s">
        <v>37</v>
      </c>
      <c r="AX119" s="13" t="s">
        <v>76</v>
      </c>
      <c r="AY119" s="243" t="s">
        <v>171</v>
      </c>
    </row>
    <row r="120" spans="1:51" s="13" customFormat="1" ht="12">
      <c r="A120" s="13"/>
      <c r="B120" s="234"/>
      <c r="C120" s="235"/>
      <c r="D120" s="227" t="s">
        <v>184</v>
      </c>
      <c r="E120" s="236" t="s">
        <v>20</v>
      </c>
      <c r="F120" s="237" t="s">
        <v>993</v>
      </c>
      <c r="G120" s="235"/>
      <c r="H120" s="236" t="s">
        <v>20</v>
      </c>
      <c r="I120" s="238"/>
      <c r="J120" s="235"/>
      <c r="K120" s="235"/>
      <c r="L120" s="239"/>
      <c r="M120" s="240"/>
      <c r="N120" s="241"/>
      <c r="O120" s="241"/>
      <c r="P120" s="241"/>
      <c r="Q120" s="241"/>
      <c r="R120" s="241"/>
      <c r="S120" s="241"/>
      <c r="T120" s="242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43" t="s">
        <v>184</v>
      </c>
      <c r="AU120" s="243" t="s">
        <v>84</v>
      </c>
      <c r="AV120" s="13" t="s">
        <v>22</v>
      </c>
      <c r="AW120" s="13" t="s">
        <v>37</v>
      </c>
      <c r="AX120" s="13" t="s">
        <v>76</v>
      </c>
      <c r="AY120" s="243" t="s">
        <v>171</v>
      </c>
    </row>
    <row r="121" spans="1:51" s="14" customFormat="1" ht="12">
      <c r="A121" s="14"/>
      <c r="B121" s="244"/>
      <c r="C121" s="245"/>
      <c r="D121" s="227" t="s">
        <v>184</v>
      </c>
      <c r="E121" s="246" t="s">
        <v>20</v>
      </c>
      <c r="F121" s="247" t="s">
        <v>1678</v>
      </c>
      <c r="G121" s="245"/>
      <c r="H121" s="248">
        <v>89.866</v>
      </c>
      <c r="I121" s="249"/>
      <c r="J121" s="245"/>
      <c r="K121" s="245"/>
      <c r="L121" s="250"/>
      <c r="M121" s="251"/>
      <c r="N121" s="252"/>
      <c r="O121" s="252"/>
      <c r="P121" s="252"/>
      <c r="Q121" s="252"/>
      <c r="R121" s="252"/>
      <c r="S121" s="252"/>
      <c r="T121" s="253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54" t="s">
        <v>184</v>
      </c>
      <c r="AU121" s="254" t="s">
        <v>84</v>
      </c>
      <c r="AV121" s="14" t="s">
        <v>84</v>
      </c>
      <c r="AW121" s="14" t="s">
        <v>37</v>
      </c>
      <c r="AX121" s="14" t="s">
        <v>76</v>
      </c>
      <c r="AY121" s="254" t="s">
        <v>171</v>
      </c>
    </row>
    <row r="122" spans="1:65" s="2" customFormat="1" ht="44.25" customHeight="1">
      <c r="A122" s="39"/>
      <c r="B122" s="40"/>
      <c r="C122" s="214" t="s">
        <v>178</v>
      </c>
      <c r="D122" s="214" t="s">
        <v>173</v>
      </c>
      <c r="E122" s="215" t="s">
        <v>236</v>
      </c>
      <c r="F122" s="216" t="s">
        <v>237</v>
      </c>
      <c r="G122" s="217" t="s">
        <v>230</v>
      </c>
      <c r="H122" s="218">
        <v>89.866</v>
      </c>
      <c r="I122" s="219"/>
      <c r="J122" s="220">
        <f>ROUND(I122*H122,2)</f>
        <v>0</v>
      </c>
      <c r="K122" s="216" t="s">
        <v>20</v>
      </c>
      <c r="L122" s="45"/>
      <c r="M122" s="221" t="s">
        <v>20</v>
      </c>
      <c r="N122" s="222" t="s">
        <v>47</v>
      </c>
      <c r="O122" s="85"/>
      <c r="P122" s="223">
        <f>O122*H122</f>
        <v>0</v>
      </c>
      <c r="Q122" s="223">
        <v>0</v>
      </c>
      <c r="R122" s="223">
        <f>Q122*H122</f>
        <v>0</v>
      </c>
      <c r="S122" s="223">
        <v>0</v>
      </c>
      <c r="T122" s="224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25" t="s">
        <v>178</v>
      </c>
      <c r="AT122" s="225" t="s">
        <v>173</v>
      </c>
      <c r="AU122" s="225" t="s">
        <v>84</v>
      </c>
      <c r="AY122" s="18" t="s">
        <v>171</v>
      </c>
      <c r="BE122" s="226">
        <f>IF(N122="základní",J122,0)</f>
        <v>0</v>
      </c>
      <c r="BF122" s="226">
        <f>IF(N122="snížená",J122,0)</f>
        <v>0</v>
      </c>
      <c r="BG122" s="226">
        <f>IF(N122="zákl. přenesená",J122,0)</f>
        <v>0</v>
      </c>
      <c r="BH122" s="226">
        <f>IF(N122="sníž. přenesená",J122,0)</f>
        <v>0</v>
      </c>
      <c r="BI122" s="226">
        <f>IF(N122="nulová",J122,0)</f>
        <v>0</v>
      </c>
      <c r="BJ122" s="18" t="s">
        <v>22</v>
      </c>
      <c r="BK122" s="226">
        <f>ROUND(I122*H122,2)</f>
        <v>0</v>
      </c>
      <c r="BL122" s="18" t="s">
        <v>178</v>
      </c>
      <c r="BM122" s="225" t="s">
        <v>995</v>
      </c>
    </row>
    <row r="123" spans="1:47" s="2" customFormat="1" ht="12">
      <c r="A123" s="39"/>
      <c r="B123" s="40"/>
      <c r="C123" s="41"/>
      <c r="D123" s="227" t="s">
        <v>180</v>
      </c>
      <c r="E123" s="41"/>
      <c r="F123" s="228" t="s">
        <v>239</v>
      </c>
      <c r="G123" s="41"/>
      <c r="H123" s="41"/>
      <c r="I123" s="229"/>
      <c r="J123" s="41"/>
      <c r="K123" s="41"/>
      <c r="L123" s="45"/>
      <c r="M123" s="230"/>
      <c r="N123" s="231"/>
      <c r="O123" s="85"/>
      <c r="P123" s="85"/>
      <c r="Q123" s="85"/>
      <c r="R123" s="85"/>
      <c r="S123" s="85"/>
      <c r="T123" s="86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8" t="s">
        <v>180</v>
      </c>
      <c r="AU123" s="18" t="s">
        <v>84</v>
      </c>
    </row>
    <row r="124" spans="1:51" s="14" customFormat="1" ht="12">
      <c r="A124" s="14"/>
      <c r="B124" s="244"/>
      <c r="C124" s="245"/>
      <c r="D124" s="227" t="s">
        <v>184</v>
      </c>
      <c r="E124" s="246" t="s">
        <v>20</v>
      </c>
      <c r="F124" s="247" t="s">
        <v>1679</v>
      </c>
      <c r="G124" s="245"/>
      <c r="H124" s="248">
        <v>89.866</v>
      </c>
      <c r="I124" s="249"/>
      <c r="J124" s="245"/>
      <c r="K124" s="245"/>
      <c r="L124" s="250"/>
      <c r="M124" s="251"/>
      <c r="N124" s="252"/>
      <c r="O124" s="252"/>
      <c r="P124" s="252"/>
      <c r="Q124" s="252"/>
      <c r="R124" s="252"/>
      <c r="S124" s="252"/>
      <c r="T124" s="253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54" t="s">
        <v>184</v>
      </c>
      <c r="AU124" s="254" t="s">
        <v>84</v>
      </c>
      <c r="AV124" s="14" t="s">
        <v>84</v>
      </c>
      <c r="AW124" s="14" t="s">
        <v>37</v>
      </c>
      <c r="AX124" s="14" t="s">
        <v>76</v>
      </c>
      <c r="AY124" s="254" t="s">
        <v>171</v>
      </c>
    </row>
    <row r="125" spans="1:65" s="2" customFormat="1" ht="33" customHeight="1">
      <c r="A125" s="39"/>
      <c r="B125" s="40"/>
      <c r="C125" s="214" t="s">
        <v>210</v>
      </c>
      <c r="D125" s="214" t="s">
        <v>173</v>
      </c>
      <c r="E125" s="215" t="s">
        <v>242</v>
      </c>
      <c r="F125" s="216" t="s">
        <v>243</v>
      </c>
      <c r="G125" s="217" t="s">
        <v>244</v>
      </c>
      <c r="H125" s="218">
        <v>161.759</v>
      </c>
      <c r="I125" s="219"/>
      <c r="J125" s="220">
        <f>ROUND(I125*H125,2)</f>
        <v>0</v>
      </c>
      <c r="K125" s="216" t="s">
        <v>177</v>
      </c>
      <c r="L125" s="45"/>
      <c r="M125" s="221" t="s">
        <v>20</v>
      </c>
      <c r="N125" s="222" t="s">
        <v>47</v>
      </c>
      <c r="O125" s="85"/>
      <c r="P125" s="223">
        <f>O125*H125</f>
        <v>0</v>
      </c>
      <c r="Q125" s="223">
        <v>0</v>
      </c>
      <c r="R125" s="223">
        <f>Q125*H125</f>
        <v>0</v>
      </c>
      <c r="S125" s="223">
        <v>0</v>
      </c>
      <c r="T125" s="224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25" t="s">
        <v>178</v>
      </c>
      <c r="AT125" s="225" t="s">
        <v>173</v>
      </c>
      <c r="AU125" s="225" t="s">
        <v>84</v>
      </c>
      <c r="AY125" s="18" t="s">
        <v>171</v>
      </c>
      <c r="BE125" s="226">
        <f>IF(N125="základní",J125,0)</f>
        <v>0</v>
      </c>
      <c r="BF125" s="226">
        <f>IF(N125="snížená",J125,0)</f>
        <v>0</v>
      </c>
      <c r="BG125" s="226">
        <f>IF(N125="zákl. přenesená",J125,0)</f>
        <v>0</v>
      </c>
      <c r="BH125" s="226">
        <f>IF(N125="sníž. přenesená",J125,0)</f>
        <v>0</v>
      </c>
      <c r="BI125" s="226">
        <f>IF(N125="nulová",J125,0)</f>
        <v>0</v>
      </c>
      <c r="BJ125" s="18" t="s">
        <v>22</v>
      </c>
      <c r="BK125" s="226">
        <f>ROUND(I125*H125,2)</f>
        <v>0</v>
      </c>
      <c r="BL125" s="18" t="s">
        <v>178</v>
      </c>
      <c r="BM125" s="225" t="s">
        <v>997</v>
      </c>
    </row>
    <row r="126" spans="1:47" s="2" customFormat="1" ht="12">
      <c r="A126" s="39"/>
      <c r="B126" s="40"/>
      <c r="C126" s="41"/>
      <c r="D126" s="227" t="s">
        <v>180</v>
      </c>
      <c r="E126" s="41"/>
      <c r="F126" s="228" t="s">
        <v>246</v>
      </c>
      <c r="G126" s="41"/>
      <c r="H126" s="41"/>
      <c r="I126" s="229"/>
      <c r="J126" s="41"/>
      <c r="K126" s="41"/>
      <c r="L126" s="45"/>
      <c r="M126" s="230"/>
      <c r="N126" s="231"/>
      <c r="O126" s="85"/>
      <c r="P126" s="85"/>
      <c r="Q126" s="85"/>
      <c r="R126" s="85"/>
      <c r="S126" s="85"/>
      <c r="T126" s="86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8" t="s">
        <v>180</v>
      </c>
      <c r="AU126" s="18" t="s">
        <v>84</v>
      </c>
    </row>
    <row r="127" spans="1:47" s="2" customFormat="1" ht="12">
      <c r="A127" s="39"/>
      <c r="B127" s="40"/>
      <c r="C127" s="41"/>
      <c r="D127" s="232" t="s">
        <v>182</v>
      </c>
      <c r="E127" s="41"/>
      <c r="F127" s="233" t="s">
        <v>247</v>
      </c>
      <c r="G127" s="41"/>
      <c r="H127" s="41"/>
      <c r="I127" s="229"/>
      <c r="J127" s="41"/>
      <c r="K127" s="41"/>
      <c r="L127" s="45"/>
      <c r="M127" s="230"/>
      <c r="N127" s="231"/>
      <c r="O127" s="85"/>
      <c r="P127" s="85"/>
      <c r="Q127" s="85"/>
      <c r="R127" s="85"/>
      <c r="S127" s="85"/>
      <c r="T127" s="86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T127" s="18" t="s">
        <v>182</v>
      </c>
      <c r="AU127" s="18" t="s">
        <v>84</v>
      </c>
    </row>
    <row r="128" spans="1:51" s="14" customFormat="1" ht="12">
      <c r="A128" s="14"/>
      <c r="B128" s="244"/>
      <c r="C128" s="245"/>
      <c r="D128" s="227" t="s">
        <v>184</v>
      </c>
      <c r="E128" s="246" t="s">
        <v>20</v>
      </c>
      <c r="F128" s="247" t="s">
        <v>1679</v>
      </c>
      <c r="G128" s="245"/>
      <c r="H128" s="248">
        <v>89.866</v>
      </c>
      <c r="I128" s="249"/>
      <c r="J128" s="245"/>
      <c r="K128" s="245"/>
      <c r="L128" s="250"/>
      <c r="M128" s="251"/>
      <c r="N128" s="252"/>
      <c r="O128" s="252"/>
      <c r="P128" s="252"/>
      <c r="Q128" s="252"/>
      <c r="R128" s="252"/>
      <c r="S128" s="252"/>
      <c r="T128" s="253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54" t="s">
        <v>184</v>
      </c>
      <c r="AU128" s="254" t="s">
        <v>84</v>
      </c>
      <c r="AV128" s="14" t="s">
        <v>84</v>
      </c>
      <c r="AW128" s="14" t="s">
        <v>37</v>
      </c>
      <c r="AX128" s="14" t="s">
        <v>76</v>
      </c>
      <c r="AY128" s="254" t="s">
        <v>171</v>
      </c>
    </row>
    <row r="129" spans="1:51" s="14" customFormat="1" ht="12">
      <c r="A129" s="14"/>
      <c r="B129" s="244"/>
      <c r="C129" s="245"/>
      <c r="D129" s="227" t="s">
        <v>184</v>
      </c>
      <c r="E129" s="245"/>
      <c r="F129" s="247" t="s">
        <v>1680</v>
      </c>
      <c r="G129" s="245"/>
      <c r="H129" s="248">
        <v>161.759</v>
      </c>
      <c r="I129" s="249"/>
      <c r="J129" s="245"/>
      <c r="K129" s="245"/>
      <c r="L129" s="250"/>
      <c r="M129" s="251"/>
      <c r="N129" s="252"/>
      <c r="O129" s="252"/>
      <c r="P129" s="252"/>
      <c r="Q129" s="252"/>
      <c r="R129" s="252"/>
      <c r="S129" s="252"/>
      <c r="T129" s="253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54" t="s">
        <v>184</v>
      </c>
      <c r="AU129" s="254" t="s">
        <v>84</v>
      </c>
      <c r="AV129" s="14" t="s">
        <v>84</v>
      </c>
      <c r="AW129" s="14" t="s">
        <v>4</v>
      </c>
      <c r="AX129" s="14" t="s">
        <v>22</v>
      </c>
      <c r="AY129" s="254" t="s">
        <v>171</v>
      </c>
    </row>
    <row r="130" spans="1:65" s="2" customFormat="1" ht="24.15" customHeight="1">
      <c r="A130" s="39"/>
      <c r="B130" s="40"/>
      <c r="C130" s="214" t="s">
        <v>218</v>
      </c>
      <c r="D130" s="214" t="s">
        <v>173</v>
      </c>
      <c r="E130" s="215" t="s">
        <v>999</v>
      </c>
      <c r="F130" s="216" t="s">
        <v>1000</v>
      </c>
      <c r="G130" s="217" t="s">
        <v>230</v>
      </c>
      <c r="H130" s="218">
        <v>5.39</v>
      </c>
      <c r="I130" s="219"/>
      <c r="J130" s="220">
        <f>ROUND(I130*H130,2)</f>
        <v>0</v>
      </c>
      <c r="K130" s="216" t="s">
        <v>177</v>
      </c>
      <c r="L130" s="45"/>
      <c r="M130" s="221" t="s">
        <v>20</v>
      </c>
      <c r="N130" s="222" t="s">
        <v>47</v>
      </c>
      <c r="O130" s="85"/>
      <c r="P130" s="223">
        <f>O130*H130</f>
        <v>0</v>
      </c>
      <c r="Q130" s="223">
        <v>0</v>
      </c>
      <c r="R130" s="223">
        <f>Q130*H130</f>
        <v>0</v>
      </c>
      <c r="S130" s="223">
        <v>0</v>
      </c>
      <c r="T130" s="224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25" t="s">
        <v>178</v>
      </c>
      <c r="AT130" s="225" t="s">
        <v>173</v>
      </c>
      <c r="AU130" s="225" t="s">
        <v>84</v>
      </c>
      <c r="AY130" s="18" t="s">
        <v>171</v>
      </c>
      <c r="BE130" s="226">
        <f>IF(N130="základní",J130,0)</f>
        <v>0</v>
      </c>
      <c r="BF130" s="226">
        <f>IF(N130="snížená",J130,0)</f>
        <v>0</v>
      </c>
      <c r="BG130" s="226">
        <f>IF(N130="zákl. přenesená",J130,0)</f>
        <v>0</v>
      </c>
      <c r="BH130" s="226">
        <f>IF(N130="sníž. přenesená",J130,0)</f>
        <v>0</v>
      </c>
      <c r="BI130" s="226">
        <f>IF(N130="nulová",J130,0)</f>
        <v>0</v>
      </c>
      <c r="BJ130" s="18" t="s">
        <v>22</v>
      </c>
      <c r="BK130" s="226">
        <f>ROUND(I130*H130,2)</f>
        <v>0</v>
      </c>
      <c r="BL130" s="18" t="s">
        <v>178</v>
      </c>
      <c r="BM130" s="225" t="s">
        <v>1001</v>
      </c>
    </row>
    <row r="131" spans="1:47" s="2" customFormat="1" ht="12">
      <c r="A131" s="39"/>
      <c r="B131" s="40"/>
      <c r="C131" s="41"/>
      <c r="D131" s="227" t="s">
        <v>180</v>
      </c>
      <c r="E131" s="41"/>
      <c r="F131" s="228" t="s">
        <v>1002</v>
      </c>
      <c r="G131" s="41"/>
      <c r="H131" s="41"/>
      <c r="I131" s="229"/>
      <c r="J131" s="41"/>
      <c r="K131" s="41"/>
      <c r="L131" s="45"/>
      <c r="M131" s="230"/>
      <c r="N131" s="231"/>
      <c r="O131" s="85"/>
      <c r="P131" s="85"/>
      <c r="Q131" s="85"/>
      <c r="R131" s="85"/>
      <c r="S131" s="85"/>
      <c r="T131" s="86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8" t="s">
        <v>180</v>
      </c>
      <c r="AU131" s="18" t="s">
        <v>84</v>
      </c>
    </row>
    <row r="132" spans="1:47" s="2" customFormat="1" ht="12">
      <c r="A132" s="39"/>
      <c r="B132" s="40"/>
      <c r="C132" s="41"/>
      <c r="D132" s="232" t="s">
        <v>182</v>
      </c>
      <c r="E132" s="41"/>
      <c r="F132" s="233" t="s">
        <v>1003</v>
      </c>
      <c r="G132" s="41"/>
      <c r="H132" s="41"/>
      <c r="I132" s="229"/>
      <c r="J132" s="41"/>
      <c r="K132" s="41"/>
      <c r="L132" s="45"/>
      <c r="M132" s="230"/>
      <c r="N132" s="231"/>
      <c r="O132" s="85"/>
      <c r="P132" s="85"/>
      <c r="Q132" s="85"/>
      <c r="R132" s="85"/>
      <c r="S132" s="85"/>
      <c r="T132" s="86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8" t="s">
        <v>182</v>
      </c>
      <c r="AU132" s="18" t="s">
        <v>84</v>
      </c>
    </row>
    <row r="133" spans="1:51" s="13" customFormat="1" ht="12">
      <c r="A133" s="13"/>
      <c r="B133" s="234"/>
      <c r="C133" s="235"/>
      <c r="D133" s="227" t="s">
        <v>184</v>
      </c>
      <c r="E133" s="236" t="s">
        <v>20</v>
      </c>
      <c r="F133" s="237" t="s">
        <v>992</v>
      </c>
      <c r="G133" s="235"/>
      <c r="H133" s="236" t="s">
        <v>20</v>
      </c>
      <c r="I133" s="238"/>
      <c r="J133" s="235"/>
      <c r="K133" s="235"/>
      <c r="L133" s="239"/>
      <c r="M133" s="240"/>
      <c r="N133" s="241"/>
      <c r="O133" s="241"/>
      <c r="P133" s="241"/>
      <c r="Q133" s="241"/>
      <c r="R133" s="241"/>
      <c r="S133" s="241"/>
      <c r="T133" s="242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3" t="s">
        <v>184</v>
      </c>
      <c r="AU133" s="243" t="s">
        <v>84</v>
      </c>
      <c r="AV133" s="13" t="s">
        <v>22</v>
      </c>
      <c r="AW133" s="13" t="s">
        <v>37</v>
      </c>
      <c r="AX133" s="13" t="s">
        <v>76</v>
      </c>
      <c r="AY133" s="243" t="s">
        <v>171</v>
      </c>
    </row>
    <row r="134" spans="1:51" s="14" customFormat="1" ht="12">
      <c r="A134" s="14"/>
      <c r="B134" s="244"/>
      <c r="C134" s="245"/>
      <c r="D134" s="227" t="s">
        <v>184</v>
      </c>
      <c r="E134" s="246" t="s">
        <v>20</v>
      </c>
      <c r="F134" s="247" t="s">
        <v>1681</v>
      </c>
      <c r="G134" s="245"/>
      <c r="H134" s="248">
        <v>5.39</v>
      </c>
      <c r="I134" s="249"/>
      <c r="J134" s="245"/>
      <c r="K134" s="245"/>
      <c r="L134" s="250"/>
      <c r="M134" s="251"/>
      <c r="N134" s="252"/>
      <c r="O134" s="252"/>
      <c r="P134" s="252"/>
      <c r="Q134" s="252"/>
      <c r="R134" s="252"/>
      <c r="S134" s="252"/>
      <c r="T134" s="253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54" t="s">
        <v>184</v>
      </c>
      <c r="AU134" s="254" t="s">
        <v>84</v>
      </c>
      <c r="AV134" s="14" t="s">
        <v>84</v>
      </c>
      <c r="AW134" s="14" t="s">
        <v>37</v>
      </c>
      <c r="AX134" s="14" t="s">
        <v>76</v>
      </c>
      <c r="AY134" s="254" t="s">
        <v>171</v>
      </c>
    </row>
    <row r="135" spans="1:65" s="2" customFormat="1" ht="24.15" customHeight="1">
      <c r="A135" s="39"/>
      <c r="B135" s="40"/>
      <c r="C135" s="214" t="s">
        <v>227</v>
      </c>
      <c r="D135" s="214" t="s">
        <v>173</v>
      </c>
      <c r="E135" s="215" t="s">
        <v>1005</v>
      </c>
      <c r="F135" s="216" t="s">
        <v>1006</v>
      </c>
      <c r="G135" s="217" t="s">
        <v>230</v>
      </c>
      <c r="H135" s="218">
        <v>6.464</v>
      </c>
      <c r="I135" s="219"/>
      <c r="J135" s="220">
        <f>ROUND(I135*H135,2)</f>
        <v>0</v>
      </c>
      <c r="K135" s="216" t="s">
        <v>177</v>
      </c>
      <c r="L135" s="45"/>
      <c r="M135" s="221" t="s">
        <v>20</v>
      </c>
      <c r="N135" s="222" t="s">
        <v>47</v>
      </c>
      <c r="O135" s="85"/>
      <c r="P135" s="223">
        <f>O135*H135</f>
        <v>0</v>
      </c>
      <c r="Q135" s="223">
        <v>0</v>
      </c>
      <c r="R135" s="223">
        <f>Q135*H135</f>
        <v>0</v>
      </c>
      <c r="S135" s="223">
        <v>0</v>
      </c>
      <c r="T135" s="224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25" t="s">
        <v>178</v>
      </c>
      <c r="AT135" s="225" t="s">
        <v>173</v>
      </c>
      <c r="AU135" s="225" t="s">
        <v>84</v>
      </c>
      <c r="AY135" s="18" t="s">
        <v>171</v>
      </c>
      <c r="BE135" s="226">
        <f>IF(N135="základní",J135,0)</f>
        <v>0</v>
      </c>
      <c r="BF135" s="226">
        <f>IF(N135="snížená",J135,0)</f>
        <v>0</v>
      </c>
      <c r="BG135" s="226">
        <f>IF(N135="zákl. přenesená",J135,0)</f>
        <v>0</v>
      </c>
      <c r="BH135" s="226">
        <f>IF(N135="sníž. přenesená",J135,0)</f>
        <v>0</v>
      </c>
      <c r="BI135" s="226">
        <f>IF(N135="nulová",J135,0)</f>
        <v>0</v>
      </c>
      <c r="BJ135" s="18" t="s">
        <v>22</v>
      </c>
      <c r="BK135" s="226">
        <f>ROUND(I135*H135,2)</f>
        <v>0</v>
      </c>
      <c r="BL135" s="18" t="s">
        <v>178</v>
      </c>
      <c r="BM135" s="225" t="s">
        <v>1007</v>
      </c>
    </row>
    <row r="136" spans="1:47" s="2" customFormat="1" ht="12">
      <c r="A136" s="39"/>
      <c r="B136" s="40"/>
      <c r="C136" s="41"/>
      <c r="D136" s="227" t="s">
        <v>180</v>
      </c>
      <c r="E136" s="41"/>
      <c r="F136" s="228" t="s">
        <v>1008</v>
      </c>
      <c r="G136" s="41"/>
      <c r="H136" s="41"/>
      <c r="I136" s="229"/>
      <c r="J136" s="41"/>
      <c r="K136" s="41"/>
      <c r="L136" s="45"/>
      <c r="M136" s="230"/>
      <c r="N136" s="231"/>
      <c r="O136" s="85"/>
      <c r="P136" s="85"/>
      <c r="Q136" s="85"/>
      <c r="R136" s="85"/>
      <c r="S136" s="85"/>
      <c r="T136" s="86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T136" s="18" t="s">
        <v>180</v>
      </c>
      <c r="AU136" s="18" t="s">
        <v>84</v>
      </c>
    </row>
    <row r="137" spans="1:47" s="2" customFormat="1" ht="12">
      <c r="A137" s="39"/>
      <c r="B137" s="40"/>
      <c r="C137" s="41"/>
      <c r="D137" s="232" t="s">
        <v>182</v>
      </c>
      <c r="E137" s="41"/>
      <c r="F137" s="233" t="s">
        <v>1009</v>
      </c>
      <c r="G137" s="41"/>
      <c r="H137" s="41"/>
      <c r="I137" s="229"/>
      <c r="J137" s="41"/>
      <c r="K137" s="41"/>
      <c r="L137" s="45"/>
      <c r="M137" s="230"/>
      <c r="N137" s="231"/>
      <c r="O137" s="85"/>
      <c r="P137" s="85"/>
      <c r="Q137" s="85"/>
      <c r="R137" s="85"/>
      <c r="S137" s="85"/>
      <c r="T137" s="86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18" t="s">
        <v>182</v>
      </c>
      <c r="AU137" s="18" t="s">
        <v>84</v>
      </c>
    </row>
    <row r="138" spans="1:51" s="13" customFormat="1" ht="12">
      <c r="A138" s="13"/>
      <c r="B138" s="234"/>
      <c r="C138" s="235"/>
      <c r="D138" s="227" t="s">
        <v>184</v>
      </c>
      <c r="E138" s="236" t="s">
        <v>20</v>
      </c>
      <c r="F138" s="237" t="s">
        <v>992</v>
      </c>
      <c r="G138" s="235"/>
      <c r="H138" s="236" t="s">
        <v>20</v>
      </c>
      <c r="I138" s="238"/>
      <c r="J138" s="235"/>
      <c r="K138" s="235"/>
      <c r="L138" s="239"/>
      <c r="M138" s="240"/>
      <c r="N138" s="241"/>
      <c r="O138" s="241"/>
      <c r="P138" s="241"/>
      <c r="Q138" s="241"/>
      <c r="R138" s="241"/>
      <c r="S138" s="241"/>
      <c r="T138" s="242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3" t="s">
        <v>184</v>
      </c>
      <c r="AU138" s="243" t="s">
        <v>84</v>
      </c>
      <c r="AV138" s="13" t="s">
        <v>22</v>
      </c>
      <c r="AW138" s="13" t="s">
        <v>37</v>
      </c>
      <c r="AX138" s="13" t="s">
        <v>76</v>
      </c>
      <c r="AY138" s="243" t="s">
        <v>171</v>
      </c>
    </row>
    <row r="139" spans="1:51" s="14" customFormat="1" ht="12">
      <c r="A139" s="14"/>
      <c r="B139" s="244"/>
      <c r="C139" s="245"/>
      <c r="D139" s="227" t="s">
        <v>184</v>
      </c>
      <c r="E139" s="246" t="s">
        <v>20</v>
      </c>
      <c r="F139" s="247" t="s">
        <v>1682</v>
      </c>
      <c r="G139" s="245"/>
      <c r="H139" s="248">
        <v>6.464</v>
      </c>
      <c r="I139" s="249"/>
      <c r="J139" s="245"/>
      <c r="K139" s="245"/>
      <c r="L139" s="250"/>
      <c r="M139" s="251"/>
      <c r="N139" s="252"/>
      <c r="O139" s="252"/>
      <c r="P139" s="252"/>
      <c r="Q139" s="252"/>
      <c r="R139" s="252"/>
      <c r="S139" s="252"/>
      <c r="T139" s="253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54" t="s">
        <v>184</v>
      </c>
      <c r="AU139" s="254" t="s">
        <v>84</v>
      </c>
      <c r="AV139" s="14" t="s">
        <v>84</v>
      </c>
      <c r="AW139" s="14" t="s">
        <v>37</v>
      </c>
      <c r="AX139" s="14" t="s">
        <v>76</v>
      </c>
      <c r="AY139" s="254" t="s">
        <v>171</v>
      </c>
    </row>
    <row r="140" spans="1:65" s="2" customFormat="1" ht="16.5" customHeight="1">
      <c r="A140" s="39"/>
      <c r="B140" s="40"/>
      <c r="C140" s="256" t="s">
        <v>235</v>
      </c>
      <c r="D140" s="256" t="s">
        <v>286</v>
      </c>
      <c r="E140" s="257" t="s">
        <v>839</v>
      </c>
      <c r="F140" s="258" t="s">
        <v>840</v>
      </c>
      <c r="G140" s="259" t="s">
        <v>244</v>
      </c>
      <c r="H140" s="260">
        <v>24.893</v>
      </c>
      <c r="I140" s="261"/>
      <c r="J140" s="262">
        <f>ROUND(I140*H140,2)</f>
        <v>0</v>
      </c>
      <c r="K140" s="258" t="s">
        <v>177</v>
      </c>
      <c r="L140" s="263"/>
      <c r="M140" s="264" t="s">
        <v>20</v>
      </c>
      <c r="N140" s="265" t="s">
        <v>47</v>
      </c>
      <c r="O140" s="85"/>
      <c r="P140" s="223">
        <f>O140*H140</f>
        <v>0</v>
      </c>
      <c r="Q140" s="223">
        <v>1</v>
      </c>
      <c r="R140" s="223">
        <f>Q140*H140</f>
        <v>24.893</v>
      </c>
      <c r="S140" s="223">
        <v>0</v>
      </c>
      <c r="T140" s="224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25" t="s">
        <v>235</v>
      </c>
      <c r="AT140" s="225" t="s">
        <v>286</v>
      </c>
      <c r="AU140" s="225" t="s">
        <v>84</v>
      </c>
      <c r="AY140" s="18" t="s">
        <v>171</v>
      </c>
      <c r="BE140" s="226">
        <f>IF(N140="základní",J140,0)</f>
        <v>0</v>
      </c>
      <c r="BF140" s="226">
        <f>IF(N140="snížená",J140,0)</f>
        <v>0</v>
      </c>
      <c r="BG140" s="226">
        <f>IF(N140="zákl. přenesená",J140,0)</f>
        <v>0</v>
      </c>
      <c r="BH140" s="226">
        <f>IF(N140="sníž. přenesená",J140,0)</f>
        <v>0</v>
      </c>
      <c r="BI140" s="226">
        <f>IF(N140="nulová",J140,0)</f>
        <v>0</v>
      </c>
      <c r="BJ140" s="18" t="s">
        <v>22</v>
      </c>
      <c r="BK140" s="226">
        <f>ROUND(I140*H140,2)</f>
        <v>0</v>
      </c>
      <c r="BL140" s="18" t="s">
        <v>178</v>
      </c>
      <c r="BM140" s="225" t="s">
        <v>1011</v>
      </c>
    </row>
    <row r="141" spans="1:47" s="2" customFormat="1" ht="12">
      <c r="A141" s="39"/>
      <c r="B141" s="40"/>
      <c r="C141" s="41"/>
      <c r="D141" s="227" t="s">
        <v>180</v>
      </c>
      <c r="E141" s="41"/>
      <c r="F141" s="228" t="s">
        <v>840</v>
      </c>
      <c r="G141" s="41"/>
      <c r="H141" s="41"/>
      <c r="I141" s="229"/>
      <c r="J141" s="41"/>
      <c r="K141" s="41"/>
      <c r="L141" s="45"/>
      <c r="M141" s="230"/>
      <c r="N141" s="231"/>
      <c r="O141" s="85"/>
      <c r="P141" s="85"/>
      <c r="Q141" s="85"/>
      <c r="R141" s="85"/>
      <c r="S141" s="85"/>
      <c r="T141" s="86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8" t="s">
        <v>180</v>
      </c>
      <c r="AU141" s="18" t="s">
        <v>84</v>
      </c>
    </row>
    <row r="142" spans="1:51" s="13" customFormat="1" ht="12">
      <c r="A142" s="13"/>
      <c r="B142" s="234"/>
      <c r="C142" s="235"/>
      <c r="D142" s="227" t="s">
        <v>184</v>
      </c>
      <c r="E142" s="236" t="s">
        <v>20</v>
      </c>
      <c r="F142" s="237" t="s">
        <v>992</v>
      </c>
      <c r="G142" s="235"/>
      <c r="H142" s="236" t="s">
        <v>20</v>
      </c>
      <c r="I142" s="238"/>
      <c r="J142" s="235"/>
      <c r="K142" s="235"/>
      <c r="L142" s="239"/>
      <c r="M142" s="240"/>
      <c r="N142" s="241"/>
      <c r="O142" s="241"/>
      <c r="P142" s="241"/>
      <c r="Q142" s="241"/>
      <c r="R142" s="241"/>
      <c r="S142" s="241"/>
      <c r="T142" s="242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3" t="s">
        <v>184</v>
      </c>
      <c r="AU142" s="243" t="s">
        <v>84</v>
      </c>
      <c r="AV142" s="13" t="s">
        <v>22</v>
      </c>
      <c r="AW142" s="13" t="s">
        <v>37</v>
      </c>
      <c r="AX142" s="13" t="s">
        <v>76</v>
      </c>
      <c r="AY142" s="243" t="s">
        <v>171</v>
      </c>
    </row>
    <row r="143" spans="1:51" s="14" customFormat="1" ht="12">
      <c r="A143" s="14"/>
      <c r="B143" s="244"/>
      <c r="C143" s="245"/>
      <c r="D143" s="227" t="s">
        <v>184</v>
      </c>
      <c r="E143" s="246" t="s">
        <v>20</v>
      </c>
      <c r="F143" s="247" t="s">
        <v>1681</v>
      </c>
      <c r="G143" s="245"/>
      <c r="H143" s="248">
        <v>5.39</v>
      </c>
      <c r="I143" s="249"/>
      <c r="J143" s="245"/>
      <c r="K143" s="245"/>
      <c r="L143" s="250"/>
      <c r="M143" s="251"/>
      <c r="N143" s="252"/>
      <c r="O143" s="252"/>
      <c r="P143" s="252"/>
      <c r="Q143" s="252"/>
      <c r="R143" s="252"/>
      <c r="S143" s="252"/>
      <c r="T143" s="253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54" t="s">
        <v>184</v>
      </c>
      <c r="AU143" s="254" t="s">
        <v>84</v>
      </c>
      <c r="AV143" s="14" t="s">
        <v>84</v>
      </c>
      <c r="AW143" s="14" t="s">
        <v>37</v>
      </c>
      <c r="AX143" s="14" t="s">
        <v>76</v>
      </c>
      <c r="AY143" s="254" t="s">
        <v>171</v>
      </c>
    </row>
    <row r="144" spans="1:51" s="14" customFormat="1" ht="12">
      <c r="A144" s="14"/>
      <c r="B144" s="244"/>
      <c r="C144" s="245"/>
      <c r="D144" s="227" t="s">
        <v>184</v>
      </c>
      <c r="E144" s="246" t="s">
        <v>20</v>
      </c>
      <c r="F144" s="247" t="s">
        <v>1682</v>
      </c>
      <c r="G144" s="245"/>
      <c r="H144" s="248">
        <v>6.464</v>
      </c>
      <c r="I144" s="249"/>
      <c r="J144" s="245"/>
      <c r="K144" s="245"/>
      <c r="L144" s="250"/>
      <c r="M144" s="251"/>
      <c r="N144" s="252"/>
      <c r="O144" s="252"/>
      <c r="P144" s="252"/>
      <c r="Q144" s="252"/>
      <c r="R144" s="252"/>
      <c r="S144" s="252"/>
      <c r="T144" s="253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54" t="s">
        <v>184</v>
      </c>
      <c r="AU144" s="254" t="s">
        <v>84</v>
      </c>
      <c r="AV144" s="14" t="s">
        <v>84</v>
      </c>
      <c r="AW144" s="14" t="s">
        <v>37</v>
      </c>
      <c r="AX144" s="14" t="s">
        <v>76</v>
      </c>
      <c r="AY144" s="254" t="s">
        <v>171</v>
      </c>
    </row>
    <row r="145" spans="1:51" s="14" customFormat="1" ht="12">
      <c r="A145" s="14"/>
      <c r="B145" s="244"/>
      <c r="C145" s="245"/>
      <c r="D145" s="227" t="s">
        <v>184</v>
      </c>
      <c r="E145" s="245"/>
      <c r="F145" s="247" t="s">
        <v>1683</v>
      </c>
      <c r="G145" s="245"/>
      <c r="H145" s="248">
        <v>24.893</v>
      </c>
      <c r="I145" s="249"/>
      <c r="J145" s="245"/>
      <c r="K145" s="245"/>
      <c r="L145" s="250"/>
      <c r="M145" s="251"/>
      <c r="N145" s="252"/>
      <c r="O145" s="252"/>
      <c r="P145" s="252"/>
      <c r="Q145" s="252"/>
      <c r="R145" s="252"/>
      <c r="S145" s="252"/>
      <c r="T145" s="253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54" t="s">
        <v>184</v>
      </c>
      <c r="AU145" s="254" t="s">
        <v>84</v>
      </c>
      <c r="AV145" s="14" t="s">
        <v>84</v>
      </c>
      <c r="AW145" s="14" t="s">
        <v>4</v>
      </c>
      <c r="AX145" s="14" t="s">
        <v>22</v>
      </c>
      <c r="AY145" s="254" t="s">
        <v>171</v>
      </c>
    </row>
    <row r="146" spans="1:65" s="2" customFormat="1" ht="24.15" customHeight="1">
      <c r="A146" s="39"/>
      <c r="B146" s="40"/>
      <c r="C146" s="214" t="s">
        <v>241</v>
      </c>
      <c r="D146" s="214" t="s">
        <v>173</v>
      </c>
      <c r="E146" s="215" t="s">
        <v>692</v>
      </c>
      <c r="F146" s="216" t="s">
        <v>693</v>
      </c>
      <c r="G146" s="217" t="s">
        <v>176</v>
      </c>
      <c r="H146" s="218">
        <v>83.465</v>
      </c>
      <c r="I146" s="219"/>
      <c r="J146" s="220">
        <f>ROUND(I146*H146,2)</f>
        <v>0</v>
      </c>
      <c r="K146" s="216" t="s">
        <v>177</v>
      </c>
      <c r="L146" s="45"/>
      <c r="M146" s="221" t="s">
        <v>20</v>
      </c>
      <c r="N146" s="222" t="s">
        <v>47</v>
      </c>
      <c r="O146" s="85"/>
      <c r="P146" s="223">
        <f>O146*H146</f>
        <v>0</v>
      </c>
      <c r="Q146" s="223">
        <v>0</v>
      </c>
      <c r="R146" s="223">
        <f>Q146*H146</f>
        <v>0</v>
      </c>
      <c r="S146" s="223">
        <v>0</v>
      </c>
      <c r="T146" s="224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25" t="s">
        <v>178</v>
      </c>
      <c r="AT146" s="225" t="s">
        <v>173</v>
      </c>
      <c r="AU146" s="225" t="s">
        <v>84</v>
      </c>
      <c r="AY146" s="18" t="s">
        <v>171</v>
      </c>
      <c r="BE146" s="226">
        <f>IF(N146="základní",J146,0)</f>
        <v>0</v>
      </c>
      <c r="BF146" s="226">
        <f>IF(N146="snížená",J146,0)</f>
        <v>0</v>
      </c>
      <c r="BG146" s="226">
        <f>IF(N146="zákl. přenesená",J146,0)</f>
        <v>0</v>
      </c>
      <c r="BH146" s="226">
        <f>IF(N146="sníž. přenesená",J146,0)</f>
        <v>0</v>
      </c>
      <c r="BI146" s="226">
        <f>IF(N146="nulová",J146,0)</f>
        <v>0</v>
      </c>
      <c r="BJ146" s="18" t="s">
        <v>22</v>
      </c>
      <c r="BK146" s="226">
        <f>ROUND(I146*H146,2)</f>
        <v>0</v>
      </c>
      <c r="BL146" s="18" t="s">
        <v>178</v>
      </c>
      <c r="BM146" s="225" t="s">
        <v>1013</v>
      </c>
    </row>
    <row r="147" spans="1:47" s="2" customFormat="1" ht="12">
      <c r="A147" s="39"/>
      <c r="B147" s="40"/>
      <c r="C147" s="41"/>
      <c r="D147" s="227" t="s">
        <v>180</v>
      </c>
      <c r="E147" s="41"/>
      <c r="F147" s="228" t="s">
        <v>695</v>
      </c>
      <c r="G147" s="41"/>
      <c r="H147" s="41"/>
      <c r="I147" s="229"/>
      <c r="J147" s="41"/>
      <c r="K147" s="41"/>
      <c r="L147" s="45"/>
      <c r="M147" s="230"/>
      <c r="N147" s="231"/>
      <c r="O147" s="85"/>
      <c r="P147" s="85"/>
      <c r="Q147" s="85"/>
      <c r="R147" s="85"/>
      <c r="S147" s="85"/>
      <c r="T147" s="86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T147" s="18" t="s">
        <v>180</v>
      </c>
      <c r="AU147" s="18" t="s">
        <v>84</v>
      </c>
    </row>
    <row r="148" spans="1:47" s="2" customFormat="1" ht="12">
      <c r="A148" s="39"/>
      <c r="B148" s="40"/>
      <c r="C148" s="41"/>
      <c r="D148" s="232" t="s">
        <v>182</v>
      </c>
      <c r="E148" s="41"/>
      <c r="F148" s="233" t="s">
        <v>696</v>
      </c>
      <c r="G148" s="41"/>
      <c r="H148" s="41"/>
      <c r="I148" s="229"/>
      <c r="J148" s="41"/>
      <c r="K148" s="41"/>
      <c r="L148" s="45"/>
      <c r="M148" s="230"/>
      <c r="N148" s="231"/>
      <c r="O148" s="85"/>
      <c r="P148" s="85"/>
      <c r="Q148" s="85"/>
      <c r="R148" s="85"/>
      <c r="S148" s="85"/>
      <c r="T148" s="86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T148" s="18" t="s">
        <v>182</v>
      </c>
      <c r="AU148" s="18" t="s">
        <v>84</v>
      </c>
    </row>
    <row r="149" spans="1:51" s="13" customFormat="1" ht="12">
      <c r="A149" s="13"/>
      <c r="B149" s="234"/>
      <c r="C149" s="235"/>
      <c r="D149" s="227" t="s">
        <v>184</v>
      </c>
      <c r="E149" s="236" t="s">
        <v>20</v>
      </c>
      <c r="F149" s="237" t="s">
        <v>1014</v>
      </c>
      <c r="G149" s="235"/>
      <c r="H149" s="236" t="s">
        <v>20</v>
      </c>
      <c r="I149" s="238"/>
      <c r="J149" s="235"/>
      <c r="K149" s="235"/>
      <c r="L149" s="239"/>
      <c r="M149" s="240"/>
      <c r="N149" s="241"/>
      <c r="O149" s="241"/>
      <c r="P149" s="241"/>
      <c r="Q149" s="241"/>
      <c r="R149" s="241"/>
      <c r="S149" s="241"/>
      <c r="T149" s="242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3" t="s">
        <v>184</v>
      </c>
      <c r="AU149" s="243" t="s">
        <v>84</v>
      </c>
      <c r="AV149" s="13" t="s">
        <v>22</v>
      </c>
      <c r="AW149" s="13" t="s">
        <v>37</v>
      </c>
      <c r="AX149" s="13" t="s">
        <v>76</v>
      </c>
      <c r="AY149" s="243" t="s">
        <v>171</v>
      </c>
    </row>
    <row r="150" spans="1:51" s="14" customFormat="1" ht="12">
      <c r="A150" s="14"/>
      <c r="B150" s="244"/>
      <c r="C150" s="245"/>
      <c r="D150" s="227" t="s">
        <v>184</v>
      </c>
      <c r="E150" s="246" t="s">
        <v>20</v>
      </c>
      <c r="F150" s="247" t="s">
        <v>1684</v>
      </c>
      <c r="G150" s="245"/>
      <c r="H150" s="248">
        <v>83.465</v>
      </c>
      <c r="I150" s="249"/>
      <c r="J150" s="245"/>
      <c r="K150" s="245"/>
      <c r="L150" s="250"/>
      <c r="M150" s="251"/>
      <c r="N150" s="252"/>
      <c r="O150" s="252"/>
      <c r="P150" s="252"/>
      <c r="Q150" s="252"/>
      <c r="R150" s="252"/>
      <c r="S150" s="252"/>
      <c r="T150" s="253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54" t="s">
        <v>184</v>
      </c>
      <c r="AU150" s="254" t="s">
        <v>84</v>
      </c>
      <c r="AV150" s="14" t="s">
        <v>84</v>
      </c>
      <c r="AW150" s="14" t="s">
        <v>37</v>
      </c>
      <c r="AX150" s="14" t="s">
        <v>76</v>
      </c>
      <c r="AY150" s="254" t="s">
        <v>171</v>
      </c>
    </row>
    <row r="151" spans="1:63" s="12" customFormat="1" ht="22.8" customHeight="1">
      <c r="A151" s="12"/>
      <c r="B151" s="198"/>
      <c r="C151" s="199"/>
      <c r="D151" s="200" t="s">
        <v>75</v>
      </c>
      <c r="E151" s="212" t="s">
        <v>84</v>
      </c>
      <c r="F151" s="212" t="s">
        <v>1016</v>
      </c>
      <c r="G151" s="199"/>
      <c r="H151" s="199"/>
      <c r="I151" s="202"/>
      <c r="J151" s="213">
        <f>BK151</f>
        <v>0</v>
      </c>
      <c r="K151" s="199"/>
      <c r="L151" s="204"/>
      <c r="M151" s="205"/>
      <c r="N151" s="206"/>
      <c r="O151" s="206"/>
      <c r="P151" s="207">
        <f>SUM(P152:P164)</f>
        <v>0</v>
      </c>
      <c r="Q151" s="206"/>
      <c r="R151" s="207">
        <f>SUM(R152:R164)</f>
        <v>15.037602224000002</v>
      </c>
      <c r="S151" s="206"/>
      <c r="T151" s="208">
        <f>SUM(T152:T164)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09" t="s">
        <v>22</v>
      </c>
      <c r="AT151" s="210" t="s">
        <v>75</v>
      </c>
      <c r="AU151" s="210" t="s">
        <v>22</v>
      </c>
      <c r="AY151" s="209" t="s">
        <v>171</v>
      </c>
      <c r="BK151" s="211">
        <f>SUM(BK152:BK164)</f>
        <v>0</v>
      </c>
    </row>
    <row r="152" spans="1:65" s="2" customFormat="1" ht="16.5" customHeight="1">
      <c r="A152" s="39"/>
      <c r="B152" s="40"/>
      <c r="C152" s="214" t="s">
        <v>27</v>
      </c>
      <c r="D152" s="214" t="s">
        <v>173</v>
      </c>
      <c r="E152" s="215" t="s">
        <v>1017</v>
      </c>
      <c r="F152" s="216" t="s">
        <v>1018</v>
      </c>
      <c r="G152" s="217" t="s">
        <v>230</v>
      </c>
      <c r="H152" s="218">
        <v>6</v>
      </c>
      <c r="I152" s="219"/>
      <c r="J152" s="220">
        <f>ROUND(I152*H152,2)</f>
        <v>0</v>
      </c>
      <c r="K152" s="216" t="s">
        <v>177</v>
      </c>
      <c r="L152" s="45"/>
      <c r="M152" s="221" t="s">
        <v>20</v>
      </c>
      <c r="N152" s="222" t="s">
        <v>47</v>
      </c>
      <c r="O152" s="85"/>
      <c r="P152" s="223">
        <f>O152*H152</f>
        <v>0</v>
      </c>
      <c r="Q152" s="223">
        <v>2.501872204</v>
      </c>
      <c r="R152" s="223">
        <f>Q152*H152</f>
        <v>15.011233224000001</v>
      </c>
      <c r="S152" s="223">
        <v>0</v>
      </c>
      <c r="T152" s="224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25" t="s">
        <v>178</v>
      </c>
      <c r="AT152" s="225" t="s">
        <v>173</v>
      </c>
      <c r="AU152" s="225" t="s">
        <v>84</v>
      </c>
      <c r="AY152" s="18" t="s">
        <v>171</v>
      </c>
      <c r="BE152" s="226">
        <f>IF(N152="základní",J152,0)</f>
        <v>0</v>
      </c>
      <c r="BF152" s="226">
        <f>IF(N152="snížená",J152,0)</f>
        <v>0</v>
      </c>
      <c r="BG152" s="226">
        <f>IF(N152="zákl. přenesená",J152,0)</f>
        <v>0</v>
      </c>
      <c r="BH152" s="226">
        <f>IF(N152="sníž. přenesená",J152,0)</f>
        <v>0</v>
      </c>
      <c r="BI152" s="226">
        <f>IF(N152="nulová",J152,0)</f>
        <v>0</v>
      </c>
      <c r="BJ152" s="18" t="s">
        <v>22</v>
      </c>
      <c r="BK152" s="226">
        <f>ROUND(I152*H152,2)</f>
        <v>0</v>
      </c>
      <c r="BL152" s="18" t="s">
        <v>178</v>
      </c>
      <c r="BM152" s="225" t="s">
        <v>1019</v>
      </c>
    </row>
    <row r="153" spans="1:47" s="2" customFormat="1" ht="12">
      <c r="A153" s="39"/>
      <c r="B153" s="40"/>
      <c r="C153" s="41"/>
      <c r="D153" s="227" t="s">
        <v>180</v>
      </c>
      <c r="E153" s="41"/>
      <c r="F153" s="228" t="s">
        <v>1020</v>
      </c>
      <c r="G153" s="41"/>
      <c r="H153" s="41"/>
      <c r="I153" s="229"/>
      <c r="J153" s="41"/>
      <c r="K153" s="41"/>
      <c r="L153" s="45"/>
      <c r="M153" s="230"/>
      <c r="N153" s="231"/>
      <c r="O153" s="85"/>
      <c r="P153" s="85"/>
      <c r="Q153" s="85"/>
      <c r="R153" s="85"/>
      <c r="S153" s="85"/>
      <c r="T153" s="86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T153" s="18" t="s">
        <v>180</v>
      </c>
      <c r="AU153" s="18" t="s">
        <v>84</v>
      </c>
    </row>
    <row r="154" spans="1:47" s="2" customFormat="1" ht="12">
      <c r="A154" s="39"/>
      <c r="B154" s="40"/>
      <c r="C154" s="41"/>
      <c r="D154" s="232" t="s">
        <v>182</v>
      </c>
      <c r="E154" s="41"/>
      <c r="F154" s="233" t="s">
        <v>1021</v>
      </c>
      <c r="G154" s="41"/>
      <c r="H154" s="41"/>
      <c r="I154" s="229"/>
      <c r="J154" s="41"/>
      <c r="K154" s="41"/>
      <c r="L154" s="45"/>
      <c r="M154" s="230"/>
      <c r="N154" s="231"/>
      <c r="O154" s="85"/>
      <c r="P154" s="85"/>
      <c r="Q154" s="85"/>
      <c r="R154" s="85"/>
      <c r="S154" s="85"/>
      <c r="T154" s="86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T154" s="18" t="s">
        <v>182</v>
      </c>
      <c r="AU154" s="18" t="s">
        <v>84</v>
      </c>
    </row>
    <row r="155" spans="1:51" s="13" customFormat="1" ht="12">
      <c r="A155" s="13"/>
      <c r="B155" s="234"/>
      <c r="C155" s="235"/>
      <c r="D155" s="227" t="s">
        <v>184</v>
      </c>
      <c r="E155" s="236" t="s">
        <v>20</v>
      </c>
      <c r="F155" s="237" t="s">
        <v>1022</v>
      </c>
      <c r="G155" s="235"/>
      <c r="H155" s="236" t="s">
        <v>20</v>
      </c>
      <c r="I155" s="238"/>
      <c r="J155" s="235"/>
      <c r="K155" s="235"/>
      <c r="L155" s="239"/>
      <c r="M155" s="240"/>
      <c r="N155" s="241"/>
      <c r="O155" s="241"/>
      <c r="P155" s="241"/>
      <c r="Q155" s="241"/>
      <c r="R155" s="241"/>
      <c r="S155" s="241"/>
      <c r="T155" s="242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3" t="s">
        <v>184</v>
      </c>
      <c r="AU155" s="243" t="s">
        <v>84</v>
      </c>
      <c r="AV155" s="13" t="s">
        <v>22</v>
      </c>
      <c r="AW155" s="13" t="s">
        <v>37</v>
      </c>
      <c r="AX155" s="13" t="s">
        <v>76</v>
      </c>
      <c r="AY155" s="243" t="s">
        <v>171</v>
      </c>
    </row>
    <row r="156" spans="1:51" s="14" customFormat="1" ht="12">
      <c r="A156" s="14"/>
      <c r="B156" s="244"/>
      <c r="C156" s="245"/>
      <c r="D156" s="227" t="s">
        <v>184</v>
      </c>
      <c r="E156" s="246" t="s">
        <v>20</v>
      </c>
      <c r="F156" s="247" t="s">
        <v>1685</v>
      </c>
      <c r="G156" s="245"/>
      <c r="H156" s="248">
        <v>6</v>
      </c>
      <c r="I156" s="249"/>
      <c r="J156" s="245"/>
      <c r="K156" s="245"/>
      <c r="L156" s="250"/>
      <c r="M156" s="251"/>
      <c r="N156" s="252"/>
      <c r="O156" s="252"/>
      <c r="P156" s="252"/>
      <c r="Q156" s="252"/>
      <c r="R156" s="252"/>
      <c r="S156" s="252"/>
      <c r="T156" s="253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54" t="s">
        <v>184</v>
      </c>
      <c r="AU156" s="254" t="s">
        <v>84</v>
      </c>
      <c r="AV156" s="14" t="s">
        <v>84</v>
      </c>
      <c r="AW156" s="14" t="s">
        <v>37</v>
      </c>
      <c r="AX156" s="14" t="s">
        <v>76</v>
      </c>
      <c r="AY156" s="254" t="s">
        <v>171</v>
      </c>
    </row>
    <row r="157" spans="1:65" s="2" customFormat="1" ht="16.5" customHeight="1">
      <c r="A157" s="39"/>
      <c r="B157" s="40"/>
      <c r="C157" s="214" t="s">
        <v>259</v>
      </c>
      <c r="D157" s="214" t="s">
        <v>173</v>
      </c>
      <c r="E157" s="215" t="s">
        <v>1024</v>
      </c>
      <c r="F157" s="216" t="s">
        <v>1025</v>
      </c>
      <c r="G157" s="217" t="s">
        <v>176</v>
      </c>
      <c r="H157" s="218">
        <v>10</v>
      </c>
      <c r="I157" s="219"/>
      <c r="J157" s="220">
        <f>ROUND(I157*H157,2)</f>
        <v>0</v>
      </c>
      <c r="K157" s="216" t="s">
        <v>177</v>
      </c>
      <c r="L157" s="45"/>
      <c r="M157" s="221" t="s">
        <v>20</v>
      </c>
      <c r="N157" s="222" t="s">
        <v>47</v>
      </c>
      <c r="O157" s="85"/>
      <c r="P157" s="223">
        <f>O157*H157</f>
        <v>0</v>
      </c>
      <c r="Q157" s="223">
        <v>0.0026369</v>
      </c>
      <c r="R157" s="223">
        <f>Q157*H157</f>
        <v>0.026369000000000004</v>
      </c>
      <c r="S157" s="223">
        <v>0</v>
      </c>
      <c r="T157" s="224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25" t="s">
        <v>178</v>
      </c>
      <c r="AT157" s="225" t="s">
        <v>173</v>
      </c>
      <c r="AU157" s="225" t="s">
        <v>84</v>
      </c>
      <c r="AY157" s="18" t="s">
        <v>171</v>
      </c>
      <c r="BE157" s="226">
        <f>IF(N157="základní",J157,0)</f>
        <v>0</v>
      </c>
      <c r="BF157" s="226">
        <f>IF(N157="snížená",J157,0)</f>
        <v>0</v>
      </c>
      <c r="BG157" s="226">
        <f>IF(N157="zákl. přenesená",J157,0)</f>
        <v>0</v>
      </c>
      <c r="BH157" s="226">
        <f>IF(N157="sníž. přenesená",J157,0)</f>
        <v>0</v>
      </c>
      <c r="BI157" s="226">
        <f>IF(N157="nulová",J157,0)</f>
        <v>0</v>
      </c>
      <c r="BJ157" s="18" t="s">
        <v>22</v>
      </c>
      <c r="BK157" s="226">
        <f>ROUND(I157*H157,2)</f>
        <v>0</v>
      </c>
      <c r="BL157" s="18" t="s">
        <v>178</v>
      </c>
      <c r="BM157" s="225" t="s">
        <v>1026</v>
      </c>
    </row>
    <row r="158" spans="1:47" s="2" customFormat="1" ht="12">
      <c r="A158" s="39"/>
      <c r="B158" s="40"/>
      <c r="C158" s="41"/>
      <c r="D158" s="227" t="s">
        <v>180</v>
      </c>
      <c r="E158" s="41"/>
      <c r="F158" s="228" t="s">
        <v>1027</v>
      </c>
      <c r="G158" s="41"/>
      <c r="H158" s="41"/>
      <c r="I158" s="229"/>
      <c r="J158" s="41"/>
      <c r="K158" s="41"/>
      <c r="L158" s="45"/>
      <c r="M158" s="230"/>
      <c r="N158" s="231"/>
      <c r="O158" s="85"/>
      <c r="P158" s="85"/>
      <c r="Q158" s="85"/>
      <c r="R158" s="85"/>
      <c r="S158" s="85"/>
      <c r="T158" s="86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T158" s="18" t="s">
        <v>180</v>
      </c>
      <c r="AU158" s="18" t="s">
        <v>84</v>
      </c>
    </row>
    <row r="159" spans="1:47" s="2" customFormat="1" ht="12">
      <c r="A159" s="39"/>
      <c r="B159" s="40"/>
      <c r="C159" s="41"/>
      <c r="D159" s="232" t="s">
        <v>182</v>
      </c>
      <c r="E159" s="41"/>
      <c r="F159" s="233" t="s">
        <v>1028</v>
      </c>
      <c r="G159" s="41"/>
      <c r="H159" s="41"/>
      <c r="I159" s="229"/>
      <c r="J159" s="41"/>
      <c r="K159" s="41"/>
      <c r="L159" s="45"/>
      <c r="M159" s="230"/>
      <c r="N159" s="231"/>
      <c r="O159" s="85"/>
      <c r="P159" s="85"/>
      <c r="Q159" s="85"/>
      <c r="R159" s="85"/>
      <c r="S159" s="85"/>
      <c r="T159" s="86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T159" s="18" t="s">
        <v>182</v>
      </c>
      <c r="AU159" s="18" t="s">
        <v>84</v>
      </c>
    </row>
    <row r="160" spans="1:51" s="13" customFormat="1" ht="12">
      <c r="A160" s="13"/>
      <c r="B160" s="234"/>
      <c r="C160" s="235"/>
      <c r="D160" s="227" t="s">
        <v>184</v>
      </c>
      <c r="E160" s="236" t="s">
        <v>20</v>
      </c>
      <c r="F160" s="237" t="s">
        <v>1022</v>
      </c>
      <c r="G160" s="235"/>
      <c r="H160" s="236" t="s">
        <v>20</v>
      </c>
      <c r="I160" s="238"/>
      <c r="J160" s="235"/>
      <c r="K160" s="235"/>
      <c r="L160" s="239"/>
      <c r="M160" s="240"/>
      <c r="N160" s="241"/>
      <c r="O160" s="241"/>
      <c r="P160" s="241"/>
      <c r="Q160" s="241"/>
      <c r="R160" s="241"/>
      <c r="S160" s="241"/>
      <c r="T160" s="242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3" t="s">
        <v>184</v>
      </c>
      <c r="AU160" s="243" t="s">
        <v>84</v>
      </c>
      <c r="AV160" s="13" t="s">
        <v>22</v>
      </c>
      <c r="AW160" s="13" t="s">
        <v>37</v>
      </c>
      <c r="AX160" s="13" t="s">
        <v>76</v>
      </c>
      <c r="AY160" s="243" t="s">
        <v>171</v>
      </c>
    </row>
    <row r="161" spans="1:51" s="14" customFormat="1" ht="12">
      <c r="A161" s="14"/>
      <c r="B161" s="244"/>
      <c r="C161" s="245"/>
      <c r="D161" s="227" t="s">
        <v>184</v>
      </c>
      <c r="E161" s="246" t="s">
        <v>20</v>
      </c>
      <c r="F161" s="247" t="s">
        <v>1686</v>
      </c>
      <c r="G161" s="245"/>
      <c r="H161" s="248">
        <v>10</v>
      </c>
      <c r="I161" s="249"/>
      <c r="J161" s="245"/>
      <c r="K161" s="245"/>
      <c r="L161" s="250"/>
      <c r="M161" s="251"/>
      <c r="N161" s="252"/>
      <c r="O161" s="252"/>
      <c r="P161" s="252"/>
      <c r="Q161" s="252"/>
      <c r="R161" s="252"/>
      <c r="S161" s="252"/>
      <c r="T161" s="253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54" t="s">
        <v>184</v>
      </c>
      <c r="AU161" s="254" t="s">
        <v>84</v>
      </c>
      <c r="AV161" s="14" t="s">
        <v>84</v>
      </c>
      <c r="AW161" s="14" t="s">
        <v>37</v>
      </c>
      <c r="AX161" s="14" t="s">
        <v>76</v>
      </c>
      <c r="AY161" s="254" t="s">
        <v>171</v>
      </c>
    </row>
    <row r="162" spans="1:65" s="2" customFormat="1" ht="16.5" customHeight="1">
      <c r="A162" s="39"/>
      <c r="B162" s="40"/>
      <c r="C162" s="214" t="s">
        <v>269</v>
      </c>
      <c r="D162" s="214" t="s">
        <v>173</v>
      </c>
      <c r="E162" s="215" t="s">
        <v>1030</v>
      </c>
      <c r="F162" s="216" t="s">
        <v>1031</v>
      </c>
      <c r="G162" s="217" t="s">
        <v>176</v>
      </c>
      <c r="H162" s="218">
        <v>10</v>
      </c>
      <c r="I162" s="219"/>
      <c r="J162" s="220">
        <f>ROUND(I162*H162,2)</f>
        <v>0</v>
      </c>
      <c r="K162" s="216" t="s">
        <v>177</v>
      </c>
      <c r="L162" s="45"/>
      <c r="M162" s="221" t="s">
        <v>20</v>
      </c>
      <c r="N162" s="222" t="s">
        <v>47</v>
      </c>
      <c r="O162" s="85"/>
      <c r="P162" s="223">
        <f>O162*H162</f>
        <v>0</v>
      </c>
      <c r="Q162" s="223">
        <v>0</v>
      </c>
      <c r="R162" s="223">
        <f>Q162*H162</f>
        <v>0</v>
      </c>
      <c r="S162" s="223">
        <v>0</v>
      </c>
      <c r="T162" s="224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25" t="s">
        <v>178</v>
      </c>
      <c r="AT162" s="225" t="s">
        <v>173</v>
      </c>
      <c r="AU162" s="225" t="s">
        <v>84</v>
      </c>
      <c r="AY162" s="18" t="s">
        <v>171</v>
      </c>
      <c r="BE162" s="226">
        <f>IF(N162="základní",J162,0)</f>
        <v>0</v>
      </c>
      <c r="BF162" s="226">
        <f>IF(N162="snížená",J162,0)</f>
        <v>0</v>
      </c>
      <c r="BG162" s="226">
        <f>IF(N162="zákl. přenesená",J162,0)</f>
        <v>0</v>
      </c>
      <c r="BH162" s="226">
        <f>IF(N162="sníž. přenesená",J162,0)</f>
        <v>0</v>
      </c>
      <c r="BI162" s="226">
        <f>IF(N162="nulová",J162,0)</f>
        <v>0</v>
      </c>
      <c r="BJ162" s="18" t="s">
        <v>22</v>
      </c>
      <c r="BK162" s="226">
        <f>ROUND(I162*H162,2)</f>
        <v>0</v>
      </c>
      <c r="BL162" s="18" t="s">
        <v>178</v>
      </c>
      <c r="BM162" s="225" t="s">
        <v>1032</v>
      </c>
    </row>
    <row r="163" spans="1:47" s="2" customFormat="1" ht="12">
      <c r="A163" s="39"/>
      <c r="B163" s="40"/>
      <c r="C163" s="41"/>
      <c r="D163" s="227" t="s">
        <v>180</v>
      </c>
      <c r="E163" s="41"/>
      <c r="F163" s="228" t="s">
        <v>1033</v>
      </c>
      <c r="G163" s="41"/>
      <c r="H163" s="41"/>
      <c r="I163" s="229"/>
      <c r="J163" s="41"/>
      <c r="K163" s="41"/>
      <c r="L163" s="45"/>
      <c r="M163" s="230"/>
      <c r="N163" s="231"/>
      <c r="O163" s="85"/>
      <c r="P163" s="85"/>
      <c r="Q163" s="85"/>
      <c r="R163" s="85"/>
      <c r="S163" s="85"/>
      <c r="T163" s="86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T163" s="18" t="s">
        <v>180</v>
      </c>
      <c r="AU163" s="18" t="s">
        <v>84</v>
      </c>
    </row>
    <row r="164" spans="1:47" s="2" customFormat="1" ht="12">
      <c r="A164" s="39"/>
      <c r="B164" s="40"/>
      <c r="C164" s="41"/>
      <c r="D164" s="232" t="s">
        <v>182</v>
      </c>
      <c r="E164" s="41"/>
      <c r="F164" s="233" t="s">
        <v>1034</v>
      </c>
      <c r="G164" s="41"/>
      <c r="H164" s="41"/>
      <c r="I164" s="229"/>
      <c r="J164" s="41"/>
      <c r="K164" s="41"/>
      <c r="L164" s="45"/>
      <c r="M164" s="230"/>
      <c r="N164" s="231"/>
      <c r="O164" s="85"/>
      <c r="P164" s="85"/>
      <c r="Q164" s="85"/>
      <c r="R164" s="85"/>
      <c r="S164" s="85"/>
      <c r="T164" s="86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T164" s="18" t="s">
        <v>182</v>
      </c>
      <c r="AU164" s="18" t="s">
        <v>84</v>
      </c>
    </row>
    <row r="165" spans="1:63" s="12" customFormat="1" ht="22.8" customHeight="1">
      <c r="A165" s="12"/>
      <c r="B165" s="198"/>
      <c r="C165" s="199"/>
      <c r="D165" s="200" t="s">
        <v>75</v>
      </c>
      <c r="E165" s="212" t="s">
        <v>178</v>
      </c>
      <c r="F165" s="212" t="s">
        <v>1035</v>
      </c>
      <c r="G165" s="199"/>
      <c r="H165" s="199"/>
      <c r="I165" s="202"/>
      <c r="J165" s="213">
        <f>BK165</f>
        <v>0</v>
      </c>
      <c r="K165" s="199"/>
      <c r="L165" s="204"/>
      <c r="M165" s="205"/>
      <c r="N165" s="206"/>
      <c r="O165" s="206"/>
      <c r="P165" s="207">
        <f>SUM(P166:P203)</f>
        <v>0</v>
      </c>
      <c r="Q165" s="206"/>
      <c r="R165" s="207">
        <f>SUM(R166:R203)</f>
        <v>20.5346496</v>
      </c>
      <c r="S165" s="206"/>
      <c r="T165" s="208">
        <f>SUM(T166:T203)</f>
        <v>0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209" t="s">
        <v>22</v>
      </c>
      <c r="AT165" s="210" t="s">
        <v>75</v>
      </c>
      <c r="AU165" s="210" t="s">
        <v>22</v>
      </c>
      <c r="AY165" s="209" t="s">
        <v>171</v>
      </c>
      <c r="BK165" s="211">
        <f>SUM(BK166:BK203)</f>
        <v>0</v>
      </c>
    </row>
    <row r="166" spans="1:65" s="2" customFormat="1" ht="24.15" customHeight="1">
      <c r="A166" s="39"/>
      <c r="B166" s="40"/>
      <c r="C166" s="214" t="s">
        <v>276</v>
      </c>
      <c r="D166" s="214" t="s">
        <v>173</v>
      </c>
      <c r="E166" s="215" t="s">
        <v>1036</v>
      </c>
      <c r="F166" s="216" t="s">
        <v>1037</v>
      </c>
      <c r="G166" s="217" t="s">
        <v>410</v>
      </c>
      <c r="H166" s="218">
        <v>24</v>
      </c>
      <c r="I166" s="219"/>
      <c r="J166" s="220">
        <f>ROUND(I166*H166,2)</f>
        <v>0</v>
      </c>
      <c r="K166" s="216" t="s">
        <v>177</v>
      </c>
      <c r="L166" s="45"/>
      <c r="M166" s="221" t="s">
        <v>20</v>
      </c>
      <c r="N166" s="222" t="s">
        <v>47</v>
      </c>
      <c r="O166" s="85"/>
      <c r="P166" s="223">
        <f>O166*H166</f>
        <v>0</v>
      </c>
      <c r="Q166" s="223">
        <v>0.00165</v>
      </c>
      <c r="R166" s="223">
        <f>Q166*H166</f>
        <v>0.039599999999999996</v>
      </c>
      <c r="S166" s="223">
        <v>0</v>
      </c>
      <c r="T166" s="224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25" t="s">
        <v>178</v>
      </c>
      <c r="AT166" s="225" t="s">
        <v>173</v>
      </c>
      <c r="AU166" s="225" t="s">
        <v>84</v>
      </c>
      <c r="AY166" s="18" t="s">
        <v>171</v>
      </c>
      <c r="BE166" s="226">
        <f>IF(N166="základní",J166,0)</f>
        <v>0</v>
      </c>
      <c r="BF166" s="226">
        <f>IF(N166="snížená",J166,0)</f>
        <v>0</v>
      </c>
      <c r="BG166" s="226">
        <f>IF(N166="zákl. přenesená",J166,0)</f>
        <v>0</v>
      </c>
      <c r="BH166" s="226">
        <f>IF(N166="sníž. přenesená",J166,0)</f>
        <v>0</v>
      </c>
      <c r="BI166" s="226">
        <f>IF(N166="nulová",J166,0)</f>
        <v>0</v>
      </c>
      <c r="BJ166" s="18" t="s">
        <v>22</v>
      </c>
      <c r="BK166" s="226">
        <f>ROUND(I166*H166,2)</f>
        <v>0</v>
      </c>
      <c r="BL166" s="18" t="s">
        <v>178</v>
      </c>
      <c r="BM166" s="225" t="s">
        <v>1038</v>
      </c>
    </row>
    <row r="167" spans="1:47" s="2" customFormat="1" ht="12">
      <c r="A167" s="39"/>
      <c r="B167" s="40"/>
      <c r="C167" s="41"/>
      <c r="D167" s="227" t="s">
        <v>180</v>
      </c>
      <c r="E167" s="41"/>
      <c r="F167" s="228" t="s">
        <v>1039</v>
      </c>
      <c r="G167" s="41"/>
      <c r="H167" s="41"/>
      <c r="I167" s="229"/>
      <c r="J167" s="41"/>
      <c r="K167" s="41"/>
      <c r="L167" s="45"/>
      <c r="M167" s="230"/>
      <c r="N167" s="231"/>
      <c r="O167" s="85"/>
      <c r="P167" s="85"/>
      <c r="Q167" s="85"/>
      <c r="R167" s="85"/>
      <c r="S167" s="85"/>
      <c r="T167" s="86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T167" s="18" t="s">
        <v>180</v>
      </c>
      <c r="AU167" s="18" t="s">
        <v>84</v>
      </c>
    </row>
    <row r="168" spans="1:47" s="2" customFormat="1" ht="12">
      <c r="A168" s="39"/>
      <c r="B168" s="40"/>
      <c r="C168" s="41"/>
      <c r="D168" s="232" t="s">
        <v>182</v>
      </c>
      <c r="E168" s="41"/>
      <c r="F168" s="233" t="s">
        <v>1040</v>
      </c>
      <c r="G168" s="41"/>
      <c r="H168" s="41"/>
      <c r="I168" s="229"/>
      <c r="J168" s="41"/>
      <c r="K168" s="41"/>
      <c r="L168" s="45"/>
      <c r="M168" s="230"/>
      <c r="N168" s="231"/>
      <c r="O168" s="85"/>
      <c r="P168" s="85"/>
      <c r="Q168" s="85"/>
      <c r="R168" s="85"/>
      <c r="S168" s="85"/>
      <c r="T168" s="86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T168" s="18" t="s">
        <v>182</v>
      </c>
      <c r="AU168" s="18" t="s">
        <v>84</v>
      </c>
    </row>
    <row r="169" spans="1:51" s="13" customFormat="1" ht="12">
      <c r="A169" s="13"/>
      <c r="B169" s="234"/>
      <c r="C169" s="235"/>
      <c r="D169" s="227" t="s">
        <v>184</v>
      </c>
      <c r="E169" s="236" t="s">
        <v>20</v>
      </c>
      <c r="F169" s="237" t="s">
        <v>1022</v>
      </c>
      <c r="G169" s="235"/>
      <c r="H169" s="236" t="s">
        <v>20</v>
      </c>
      <c r="I169" s="238"/>
      <c r="J169" s="235"/>
      <c r="K169" s="235"/>
      <c r="L169" s="239"/>
      <c r="M169" s="240"/>
      <c r="N169" s="241"/>
      <c r="O169" s="241"/>
      <c r="P169" s="241"/>
      <c r="Q169" s="241"/>
      <c r="R169" s="241"/>
      <c r="S169" s="241"/>
      <c r="T169" s="242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3" t="s">
        <v>184</v>
      </c>
      <c r="AU169" s="243" t="s">
        <v>84</v>
      </c>
      <c r="AV169" s="13" t="s">
        <v>22</v>
      </c>
      <c r="AW169" s="13" t="s">
        <v>37</v>
      </c>
      <c r="AX169" s="13" t="s">
        <v>76</v>
      </c>
      <c r="AY169" s="243" t="s">
        <v>171</v>
      </c>
    </row>
    <row r="170" spans="1:51" s="14" customFormat="1" ht="12">
      <c r="A170" s="14"/>
      <c r="B170" s="244"/>
      <c r="C170" s="245"/>
      <c r="D170" s="227" t="s">
        <v>184</v>
      </c>
      <c r="E170" s="246" t="s">
        <v>20</v>
      </c>
      <c r="F170" s="247" t="s">
        <v>1687</v>
      </c>
      <c r="G170" s="245"/>
      <c r="H170" s="248">
        <v>24</v>
      </c>
      <c r="I170" s="249"/>
      <c r="J170" s="245"/>
      <c r="K170" s="245"/>
      <c r="L170" s="250"/>
      <c r="M170" s="251"/>
      <c r="N170" s="252"/>
      <c r="O170" s="252"/>
      <c r="P170" s="252"/>
      <c r="Q170" s="252"/>
      <c r="R170" s="252"/>
      <c r="S170" s="252"/>
      <c r="T170" s="253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54" t="s">
        <v>184</v>
      </c>
      <c r="AU170" s="254" t="s">
        <v>84</v>
      </c>
      <c r="AV170" s="14" t="s">
        <v>84</v>
      </c>
      <c r="AW170" s="14" t="s">
        <v>37</v>
      </c>
      <c r="AX170" s="14" t="s">
        <v>76</v>
      </c>
      <c r="AY170" s="254" t="s">
        <v>171</v>
      </c>
    </row>
    <row r="171" spans="1:65" s="2" customFormat="1" ht="16.5" customHeight="1">
      <c r="A171" s="39"/>
      <c r="B171" s="40"/>
      <c r="C171" s="256" t="s">
        <v>285</v>
      </c>
      <c r="D171" s="256" t="s">
        <v>286</v>
      </c>
      <c r="E171" s="257" t="s">
        <v>1042</v>
      </c>
      <c r="F171" s="258" t="s">
        <v>1043</v>
      </c>
      <c r="G171" s="259" t="s">
        <v>410</v>
      </c>
      <c r="H171" s="260">
        <v>24</v>
      </c>
      <c r="I171" s="261"/>
      <c r="J171" s="262">
        <f>ROUND(I171*H171,2)</f>
        <v>0</v>
      </c>
      <c r="K171" s="258" t="s">
        <v>177</v>
      </c>
      <c r="L171" s="263"/>
      <c r="M171" s="264" t="s">
        <v>20</v>
      </c>
      <c r="N171" s="265" t="s">
        <v>47</v>
      </c>
      <c r="O171" s="85"/>
      <c r="P171" s="223">
        <f>O171*H171</f>
        <v>0</v>
      </c>
      <c r="Q171" s="223">
        <v>0.02</v>
      </c>
      <c r="R171" s="223">
        <f>Q171*H171</f>
        <v>0.48</v>
      </c>
      <c r="S171" s="223">
        <v>0</v>
      </c>
      <c r="T171" s="224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25" t="s">
        <v>235</v>
      </c>
      <c r="AT171" s="225" t="s">
        <v>286</v>
      </c>
      <c r="AU171" s="225" t="s">
        <v>84</v>
      </c>
      <c r="AY171" s="18" t="s">
        <v>171</v>
      </c>
      <c r="BE171" s="226">
        <f>IF(N171="základní",J171,0)</f>
        <v>0</v>
      </c>
      <c r="BF171" s="226">
        <f>IF(N171="snížená",J171,0)</f>
        <v>0</v>
      </c>
      <c r="BG171" s="226">
        <f>IF(N171="zákl. přenesená",J171,0)</f>
        <v>0</v>
      </c>
      <c r="BH171" s="226">
        <f>IF(N171="sníž. přenesená",J171,0)</f>
        <v>0</v>
      </c>
      <c r="BI171" s="226">
        <f>IF(N171="nulová",J171,0)</f>
        <v>0</v>
      </c>
      <c r="BJ171" s="18" t="s">
        <v>22</v>
      </c>
      <c r="BK171" s="226">
        <f>ROUND(I171*H171,2)</f>
        <v>0</v>
      </c>
      <c r="BL171" s="18" t="s">
        <v>178</v>
      </c>
      <c r="BM171" s="225" t="s">
        <v>1044</v>
      </c>
    </row>
    <row r="172" spans="1:47" s="2" customFormat="1" ht="12">
      <c r="A172" s="39"/>
      <c r="B172" s="40"/>
      <c r="C172" s="41"/>
      <c r="D172" s="227" t="s">
        <v>180</v>
      </c>
      <c r="E172" s="41"/>
      <c r="F172" s="228" t="s">
        <v>1043</v>
      </c>
      <c r="G172" s="41"/>
      <c r="H172" s="41"/>
      <c r="I172" s="229"/>
      <c r="J172" s="41"/>
      <c r="K172" s="41"/>
      <c r="L172" s="45"/>
      <c r="M172" s="230"/>
      <c r="N172" s="231"/>
      <c r="O172" s="85"/>
      <c r="P172" s="85"/>
      <c r="Q172" s="85"/>
      <c r="R172" s="85"/>
      <c r="S172" s="85"/>
      <c r="T172" s="86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T172" s="18" t="s">
        <v>180</v>
      </c>
      <c r="AU172" s="18" t="s">
        <v>84</v>
      </c>
    </row>
    <row r="173" spans="1:65" s="2" customFormat="1" ht="33" customHeight="1">
      <c r="A173" s="39"/>
      <c r="B173" s="40"/>
      <c r="C173" s="214" t="s">
        <v>8</v>
      </c>
      <c r="D173" s="214" t="s">
        <v>173</v>
      </c>
      <c r="E173" s="215" t="s">
        <v>1045</v>
      </c>
      <c r="F173" s="216" t="s">
        <v>1046</v>
      </c>
      <c r="G173" s="217" t="s">
        <v>230</v>
      </c>
      <c r="H173" s="218">
        <v>2.225</v>
      </c>
      <c r="I173" s="219"/>
      <c r="J173" s="220">
        <f>ROUND(I173*H173,2)</f>
        <v>0</v>
      </c>
      <c r="K173" s="216" t="s">
        <v>177</v>
      </c>
      <c r="L173" s="45"/>
      <c r="M173" s="221" t="s">
        <v>20</v>
      </c>
      <c r="N173" s="222" t="s">
        <v>47</v>
      </c>
      <c r="O173" s="85"/>
      <c r="P173" s="223">
        <f>O173*H173</f>
        <v>0</v>
      </c>
      <c r="Q173" s="223">
        <v>0</v>
      </c>
      <c r="R173" s="223">
        <f>Q173*H173</f>
        <v>0</v>
      </c>
      <c r="S173" s="223">
        <v>0</v>
      </c>
      <c r="T173" s="224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25" t="s">
        <v>178</v>
      </c>
      <c r="AT173" s="225" t="s">
        <v>173</v>
      </c>
      <c r="AU173" s="225" t="s">
        <v>84</v>
      </c>
      <c r="AY173" s="18" t="s">
        <v>171</v>
      </c>
      <c r="BE173" s="226">
        <f>IF(N173="základní",J173,0)</f>
        <v>0</v>
      </c>
      <c r="BF173" s="226">
        <f>IF(N173="snížená",J173,0)</f>
        <v>0</v>
      </c>
      <c r="BG173" s="226">
        <f>IF(N173="zákl. přenesená",J173,0)</f>
        <v>0</v>
      </c>
      <c r="BH173" s="226">
        <f>IF(N173="sníž. přenesená",J173,0)</f>
        <v>0</v>
      </c>
      <c r="BI173" s="226">
        <f>IF(N173="nulová",J173,0)</f>
        <v>0</v>
      </c>
      <c r="BJ173" s="18" t="s">
        <v>22</v>
      </c>
      <c r="BK173" s="226">
        <f>ROUND(I173*H173,2)</f>
        <v>0</v>
      </c>
      <c r="BL173" s="18" t="s">
        <v>178</v>
      </c>
      <c r="BM173" s="225" t="s">
        <v>1047</v>
      </c>
    </row>
    <row r="174" spans="1:47" s="2" customFormat="1" ht="12">
      <c r="A174" s="39"/>
      <c r="B174" s="40"/>
      <c r="C174" s="41"/>
      <c r="D174" s="227" t="s">
        <v>180</v>
      </c>
      <c r="E174" s="41"/>
      <c r="F174" s="228" t="s">
        <v>1048</v>
      </c>
      <c r="G174" s="41"/>
      <c r="H174" s="41"/>
      <c r="I174" s="229"/>
      <c r="J174" s="41"/>
      <c r="K174" s="41"/>
      <c r="L174" s="45"/>
      <c r="M174" s="230"/>
      <c r="N174" s="231"/>
      <c r="O174" s="85"/>
      <c r="P174" s="85"/>
      <c r="Q174" s="85"/>
      <c r="R174" s="85"/>
      <c r="S174" s="85"/>
      <c r="T174" s="86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T174" s="18" t="s">
        <v>180</v>
      </c>
      <c r="AU174" s="18" t="s">
        <v>84</v>
      </c>
    </row>
    <row r="175" spans="1:47" s="2" customFormat="1" ht="12">
      <c r="A175" s="39"/>
      <c r="B175" s="40"/>
      <c r="C175" s="41"/>
      <c r="D175" s="232" t="s">
        <v>182</v>
      </c>
      <c r="E175" s="41"/>
      <c r="F175" s="233" t="s">
        <v>1049</v>
      </c>
      <c r="G175" s="41"/>
      <c r="H175" s="41"/>
      <c r="I175" s="229"/>
      <c r="J175" s="41"/>
      <c r="K175" s="41"/>
      <c r="L175" s="45"/>
      <c r="M175" s="230"/>
      <c r="N175" s="231"/>
      <c r="O175" s="85"/>
      <c r="P175" s="85"/>
      <c r="Q175" s="85"/>
      <c r="R175" s="85"/>
      <c r="S175" s="85"/>
      <c r="T175" s="86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T175" s="18" t="s">
        <v>182</v>
      </c>
      <c r="AU175" s="18" t="s">
        <v>84</v>
      </c>
    </row>
    <row r="176" spans="1:51" s="13" customFormat="1" ht="12">
      <c r="A176" s="13"/>
      <c r="B176" s="234"/>
      <c r="C176" s="235"/>
      <c r="D176" s="227" t="s">
        <v>184</v>
      </c>
      <c r="E176" s="236" t="s">
        <v>20</v>
      </c>
      <c r="F176" s="237" t="s">
        <v>1022</v>
      </c>
      <c r="G176" s="235"/>
      <c r="H176" s="236" t="s">
        <v>20</v>
      </c>
      <c r="I176" s="238"/>
      <c r="J176" s="235"/>
      <c r="K176" s="235"/>
      <c r="L176" s="239"/>
      <c r="M176" s="240"/>
      <c r="N176" s="241"/>
      <c r="O176" s="241"/>
      <c r="P176" s="241"/>
      <c r="Q176" s="241"/>
      <c r="R176" s="241"/>
      <c r="S176" s="241"/>
      <c r="T176" s="242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3" t="s">
        <v>184</v>
      </c>
      <c r="AU176" s="243" t="s">
        <v>84</v>
      </c>
      <c r="AV176" s="13" t="s">
        <v>22</v>
      </c>
      <c r="AW176" s="13" t="s">
        <v>37</v>
      </c>
      <c r="AX176" s="13" t="s">
        <v>76</v>
      </c>
      <c r="AY176" s="243" t="s">
        <v>171</v>
      </c>
    </row>
    <row r="177" spans="1:51" s="13" customFormat="1" ht="12">
      <c r="A177" s="13"/>
      <c r="B177" s="234"/>
      <c r="C177" s="235"/>
      <c r="D177" s="227" t="s">
        <v>184</v>
      </c>
      <c r="E177" s="236" t="s">
        <v>20</v>
      </c>
      <c r="F177" s="237" t="s">
        <v>1050</v>
      </c>
      <c r="G177" s="235"/>
      <c r="H177" s="236" t="s">
        <v>20</v>
      </c>
      <c r="I177" s="238"/>
      <c r="J177" s="235"/>
      <c r="K177" s="235"/>
      <c r="L177" s="239"/>
      <c r="M177" s="240"/>
      <c r="N177" s="241"/>
      <c r="O177" s="241"/>
      <c r="P177" s="241"/>
      <c r="Q177" s="241"/>
      <c r="R177" s="241"/>
      <c r="S177" s="241"/>
      <c r="T177" s="242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3" t="s">
        <v>184</v>
      </c>
      <c r="AU177" s="243" t="s">
        <v>84</v>
      </c>
      <c r="AV177" s="13" t="s">
        <v>22</v>
      </c>
      <c r="AW177" s="13" t="s">
        <v>37</v>
      </c>
      <c r="AX177" s="13" t="s">
        <v>76</v>
      </c>
      <c r="AY177" s="243" t="s">
        <v>171</v>
      </c>
    </row>
    <row r="178" spans="1:51" s="14" customFormat="1" ht="12">
      <c r="A178" s="14"/>
      <c r="B178" s="244"/>
      <c r="C178" s="245"/>
      <c r="D178" s="227" t="s">
        <v>184</v>
      </c>
      <c r="E178" s="246" t="s">
        <v>20</v>
      </c>
      <c r="F178" s="247" t="s">
        <v>1688</v>
      </c>
      <c r="G178" s="245"/>
      <c r="H178" s="248">
        <v>1.779</v>
      </c>
      <c r="I178" s="249"/>
      <c r="J178" s="245"/>
      <c r="K178" s="245"/>
      <c r="L178" s="250"/>
      <c r="M178" s="251"/>
      <c r="N178" s="252"/>
      <c r="O178" s="252"/>
      <c r="P178" s="252"/>
      <c r="Q178" s="252"/>
      <c r="R178" s="252"/>
      <c r="S178" s="252"/>
      <c r="T178" s="253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54" t="s">
        <v>184</v>
      </c>
      <c r="AU178" s="254" t="s">
        <v>84</v>
      </c>
      <c r="AV178" s="14" t="s">
        <v>84</v>
      </c>
      <c r="AW178" s="14" t="s">
        <v>37</v>
      </c>
      <c r="AX178" s="14" t="s">
        <v>76</v>
      </c>
      <c r="AY178" s="254" t="s">
        <v>171</v>
      </c>
    </row>
    <row r="179" spans="1:51" s="14" customFormat="1" ht="12">
      <c r="A179" s="14"/>
      <c r="B179" s="244"/>
      <c r="C179" s="245"/>
      <c r="D179" s="227" t="s">
        <v>184</v>
      </c>
      <c r="E179" s="246" t="s">
        <v>20</v>
      </c>
      <c r="F179" s="247" t="s">
        <v>1642</v>
      </c>
      <c r="G179" s="245"/>
      <c r="H179" s="248">
        <v>0.446</v>
      </c>
      <c r="I179" s="249"/>
      <c r="J179" s="245"/>
      <c r="K179" s="245"/>
      <c r="L179" s="250"/>
      <c r="M179" s="251"/>
      <c r="N179" s="252"/>
      <c r="O179" s="252"/>
      <c r="P179" s="252"/>
      <c r="Q179" s="252"/>
      <c r="R179" s="252"/>
      <c r="S179" s="252"/>
      <c r="T179" s="253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54" t="s">
        <v>184</v>
      </c>
      <c r="AU179" s="254" t="s">
        <v>84</v>
      </c>
      <c r="AV179" s="14" t="s">
        <v>84</v>
      </c>
      <c r="AW179" s="14" t="s">
        <v>37</v>
      </c>
      <c r="AX179" s="14" t="s">
        <v>76</v>
      </c>
      <c r="AY179" s="254" t="s">
        <v>171</v>
      </c>
    </row>
    <row r="180" spans="1:65" s="2" customFormat="1" ht="33" customHeight="1">
      <c r="A180" s="39"/>
      <c r="B180" s="40"/>
      <c r="C180" s="214" t="s">
        <v>298</v>
      </c>
      <c r="D180" s="214" t="s">
        <v>173</v>
      </c>
      <c r="E180" s="215" t="s">
        <v>1052</v>
      </c>
      <c r="F180" s="216" t="s">
        <v>1053</v>
      </c>
      <c r="G180" s="217" t="s">
        <v>230</v>
      </c>
      <c r="H180" s="218">
        <v>7.425</v>
      </c>
      <c r="I180" s="219"/>
      <c r="J180" s="220">
        <f>ROUND(I180*H180,2)</f>
        <v>0</v>
      </c>
      <c r="K180" s="216" t="s">
        <v>177</v>
      </c>
      <c r="L180" s="45"/>
      <c r="M180" s="221" t="s">
        <v>20</v>
      </c>
      <c r="N180" s="222" t="s">
        <v>47</v>
      </c>
      <c r="O180" s="85"/>
      <c r="P180" s="223">
        <f>O180*H180</f>
        <v>0</v>
      </c>
      <c r="Q180" s="223">
        <v>0</v>
      </c>
      <c r="R180" s="223">
        <f>Q180*H180</f>
        <v>0</v>
      </c>
      <c r="S180" s="223">
        <v>0</v>
      </c>
      <c r="T180" s="224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25" t="s">
        <v>178</v>
      </c>
      <c r="AT180" s="225" t="s">
        <v>173</v>
      </c>
      <c r="AU180" s="225" t="s">
        <v>84</v>
      </c>
      <c r="AY180" s="18" t="s">
        <v>171</v>
      </c>
      <c r="BE180" s="226">
        <f>IF(N180="základní",J180,0)</f>
        <v>0</v>
      </c>
      <c r="BF180" s="226">
        <f>IF(N180="snížená",J180,0)</f>
        <v>0</v>
      </c>
      <c r="BG180" s="226">
        <f>IF(N180="zákl. přenesená",J180,0)</f>
        <v>0</v>
      </c>
      <c r="BH180" s="226">
        <f>IF(N180="sníž. přenesená",J180,0)</f>
        <v>0</v>
      </c>
      <c r="BI180" s="226">
        <f>IF(N180="nulová",J180,0)</f>
        <v>0</v>
      </c>
      <c r="BJ180" s="18" t="s">
        <v>22</v>
      </c>
      <c r="BK180" s="226">
        <f>ROUND(I180*H180,2)</f>
        <v>0</v>
      </c>
      <c r="BL180" s="18" t="s">
        <v>178</v>
      </c>
      <c r="BM180" s="225" t="s">
        <v>1054</v>
      </c>
    </row>
    <row r="181" spans="1:47" s="2" customFormat="1" ht="12">
      <c r="A181" s="39"/>
      <c r="B181" s="40"/>
      <c r="C181" s="41"/>
      <c r="D181" s="227" t="s">
        <v>180</v>
      </c>
      <c r="E181" s="41"/>
      <c r="F181" s="228" t="s">
        <v>1055</v>
      </c>
      <c r="G181" s="41"/>
      <c r="H181" s="41"/>
      <c r="I181" s="229"/>
      <c r="J181" s="41"/>
      <c r="K181" s="41"/>
      <c r="L181" s="45"/>
      <c r="M181" s="230"/>
      <c r="N181" s="231"/>
      <c r="O181" s="85"/>
      <c r="P181" s="85"/>
      <c r="Q181" s="85"/>
      <c r="R181" s="85"/>
      <c r="S181" s="85"/>
      <c r="T181" s="86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T181" s="18" t="s">
        <v>180</v>
      </c>
      <c r="AU181" s="18" t="s">
        <v>84</v>
      </c>
    </row>
    <row r="182" spans="1:47" s="2" customFormat="1" ht="12">
      <c r="A182" s="39"/>
      <c r="B182" s="40"/>
      <c r="C182" s="41"/>
      <c r="D182" s="232" t="s">
        <v>182</v>
      </c>
      <c r="E182" s="41"/>
      <c r="F182" s="233" t="s">
        <v>1056</v>
      </c>
      <c r="G182" s="41"/>
      <c r="H182" s="41"/>
      <c r="I182" s="229"/>
      <c r="J182" s="41"/>
      <c r="K182" s="41"/>
      <c r="L182" s="45"/>
      <c r="M182" s="230"/>
      <c r="N182" s="231"/>
      <c r="O182" s="85"/>
      <c r="P182" s="85"/>
      <c r="Q182" s="85"/>
      <c r="R182" s="85"/>
      <c r="S182" s="85"/>
      <c r="T182" s="86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T182" s="18" t="s">
        <v>182</v>
      </c>
      <c r="AU182" s="18" t="s">
        <v>84</v>
      </c>
    </row>
    <row r="183" spans="1:51" s="13" customFormat="1" ht="12">
      <c r="A183" s="13"/>
      <c r="B183" s="234"/>
      <c r="C183" s="235"/>
      <c r="D183" s="227" t="s">
        <v>184</v>
      </c>
      <c r="E183" s="236" t="s">
        <v>20</v>
      </c>
      <c r="F183" s="237" t="s">
        <v>1022</v>
      </c>
      <c r="G183" s="235"/>
      <c r="H183" s="236" t="s">
        <v>20</v>
      </c>
      <c r="I183" s="238"/>
      <c r="J183" s="235"/>
      <c r="K183" s="235"/>
      <c r="L183" s="239"/>
      <c r="M183" s="240"/>
      <c r="N183" s="241"/>
      <c r="O183" s="241"/>
      <c r="P183" s="241"/>
      <c r="Q183" s="241"/>
      <c r="R183" s="241"/>
      <c r="S183" s="241"/>
      <c r="T183" s="242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3" t="s">
        <v>184</v>
      </c>
      <c r="AU183" s="243" t="s">
        <v>84</v>
      </c>
      <c r="AV183" s="13" t="s">
        <v>22</v>
      </c>
      <c r="AW183" s="13" t="s">
        <v>37</v>
      </c>
      <c r="AX183" s="13" t="s">
        <v>76</v>
      </c>
      <c r="AY183" s="243" t="s">
        <v>171</v>
      </c>
    </row>
    <row r="184" spans="1:51" s="13" customFormat="1" ht="12">
      <c r="A184" s="13"/>
      <c r="B184" s="234"/>
      <c r="C184" s="235"/>
      <c r="D184" s="227" t="s">
        <v>184</v>
      </c>
      <c r="E184" s="236" t="s">
        <v>20</v>
      </c>
      <c r="F184" s="237" t="s">
        <v>1057</v>
      </c>
      <c r="G184" s="235"/>
      <c r="H184" s="236" t="s">
        <v>20</v>
      </c>
      <c r="I184" s="238"/>
      <c r="J184" s="235"/>
      <c r="K184" s="235"/>
      <c r="L184" s="239"/>
      <c r="M184" s="240"/>
      <c r="N184" s="241"/>
      <c r="O184" s="241"/>
      <c r="P184" s="241"/>
      <c r="Q184" s="241"/>
      <c r="R184" s="241"/>
      <c r="S184" s="241"/>
      <c r="T184" s="242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3" t="s">
        <v>184</v>
      </c>
      <c r="AU184" s="243" t="s">
        <v>84</v>
      </c>
      <c r="AV184" s="13" t="s">
        <v>22</v>
      </c>
      <c r="AW184" s="13" t="s">
        <v>37</v>
      </c>
      <c r="AX184" s="13" t="s">
        <v>76</v>
      </c>
      <c r="AY184" s="243" t="s">
        <v>171</v>
      </c>
    </row>
    <row r="185" spans="1:51" s="14" customFormat="1" ht="12">
      <c r="A185" s="14"/>
      <c r="B185" s="244"/>
      <c r="C185" s="245"/>
      <c r="D185" s="227" t="s">
        <v>184</v>
      </c>
      <c r="E185" s="246" t="s">
        <v>20</v>
      </c>
      <c r="F185" s="247" t="s">
        <v>1689</v>
      </c>
      <c r="G185" s="245"/>
      <c r="H185" s="248">
        <v>7.425</v>
      </c>
      <c r="I185" s="249"/>
      <c r="J185" s="245"/>
      <c r="K185" s="245"/>
      <c r="L185" s="250"/>
      <c r="M185" s="251"/>
      <c r="N185" s="252"/>
      <c r="O185" s="252"/>
      <c r="P185" s="252"/>
      <c r="Q185" s="252"/>
      <c r="R185" s="252"/>
      <c r="S185" s="252"/>
      <c r="T185" s="253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54" t="s">
        <v>184</v>
      </c>
      <c r="AU185" s="254" t="s">
        <v>84</v>
      </c>
      <c r="AV185" s="14" t="s">
        <v>84</v>
      </c>
      <c r="AW185" s="14" t="s">
        <v>37</v>
      </c>
      <c r="AX185" s="14" t="s">
        <v>76</v>
      </c>
      <c r="AY185" s="254" t="s">
        <v>171</v>
      </c>
    </row>
    <row r="186" spans="1:65" s="2" customFormat="1" ht="24.15" customHeight="1">
      <c r="A186" s="39"/>
      <c r="B186" s="40"/>
      <c r="C186" s="214" t="s">
        <v>308</v>
      </c>
      <c r="D186" s="214" t="s">
        <v>173</v>
      </c>
      <c r="E186" s="215" t="s">
        <v>1059</v>
      </c>
      <c r="F186" s="216" t="s">
        <v>1060</v>
      </c>
      <c r="G186" s="217" t="s">
        <v>230</v>
      </c>
      <c r="H186" s="218">
        <v>3.14</v>
      </c>
      <c r="I186" s="219"/>
      <c r="J186" s="220">
        <f>ROUND(I186*H186,2)</f>
        <v>0</v>
      </c>
      <c r="K186" s="216" t="s">
        <v>177</v>
      </c>
      <c r="L186" s="45"/>
      <c r="M186" s="221" t="s">
        <v>20</v>
      </c>
      <c r="N186" s="222" t="s">
        <v>47</v>
      </c>
      <c r="O186" s="85"/>
      <c r="P186" s="223">
        <f>O186*H186</f>
        <v>0</v>
      </c>
      <c r="Q186" s="223">
        <v>0</v>
      </c>
      <c r="R186" s="223">
        <f>Q186*H186</f>
        <v>0</v>
      </c>
      <c r="S186" s="223">
        <v>0</v>
      </c>
      <c r="T186" s="224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25" t="s">
        <v>178</v>
      </c>
      <c r="AT186" s="225" t="s">
        <v>173</v>
      </c>
      <c r="AU186" s="225" t="s">
        <v>84</v>
      </c>
      <c r="AY186" s="18" t="s">
        <v>171</v>
      </c>
      <c r="BE186" s="226">
        <f>IF(N186="základní",J186,0)</f>
        <v>0</v>
      </c>
      <c r="BF186" s="226">
        <f>IF(N186="snížená",J186,0)</f>
        <v>0</v>
      </c>
      <c r="BG186" s="226">
        <f>IF(N186="zákl. přenesená",J186,0)</f>
        <v>0</v>
      </c>
      <c r="BH186" s="226">
        <f>IF(N186="sníž. přenesená",J186,0)</f>
        <v>0</v>
      </c>
      <c r="BI186" s="226">
        <f>IF(N186="nulová",J186,0)</f>
        <v>0</v>
      </c>
      <c r="BJ186" s="18" t="s">
        <v>22</v>
      </c>
      <c r="BK186" s="226">
        <f>ROUND(I186*H186,2)</f>
        <v>0</v>
      </c>
      <c r="BL186" s="18" t="s">
        <v>178</v>
      </c>
      <c r="BM186" s="225" t="s">
        <v>1061</v>
      </c>
    </row>
    <row r="187" spans="1:47" s="2" customFormat="1" ht="12">
      <c r="A187" s="39"/>
      <c r="B187" s="40"/>
      <c r="C187" s="41"/>
      <c r="D187" s="227" t="s">
        <v>180</v>
      </c>
      <c r="E187" s="41"/>
      <c r="F187" s="228" t="s">
        <v>1062</v>
      </c>
      <c r="G187" s="41"/>
      <c r="H187" s="41"/>
      <c r="I187" s="229"/>
      <c r="J187" s="41"/>
      <c r="K187" s="41"/>
      <c r="L187" s="45"/>
      <c r="M187" s="230"/>
      <c r="N187" s="231"/>
      <c r="O187" s="85"/>
      <c r="P187" s="85"/>
      <c r="Q187" s="85"/>
      <c r="R187" s="85"/>
      <c r="S187" s="85"/>
      <c r="T187" s="86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T187" s="18" t="s">
        <v>180</v>
      </c>
      <c r="AU187" s="18" t="s">
        <v>84</v>
      </c>
    </row>
    <row r="188" spans="1:47" s="2" customFormat="1" ht="12">
      <c r="A188" s="39"/>
      <c r="B188" s="40"/>
      <c r="C188" s="41"/>
      <c r="D188" s="232" t="s">
        <v>182</v>
      </c>
      <c r="E188" s="41"/>
      <c r="F188" s="233" t="s">
        <v>1063</v>
      </c>
      <c r="G188" s="41"/>
      <c r="H188" s="41"/>
      <c r="I188" s="229"/>
      <c r="J188" s="41"/>
      <c r="K188" s="41"/>
      <c r="L188" s="45"/>
      <c r="M188" s="230"/>
      <c r="N188" s="231"/>
      <c r="O188" s="85"/>
      <c r="P188" s="85"/>
      <c r="Q188" s="85"/>
      <c r="R188" s="85"/>
      <c r="S188" s="85"/>
      <c r="T188" s="86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T188" s="18" t="s">
        <v>182</v>
      </c>
      <c r="AU188" s="18" t="s">
        <v>84</v>
      </c>
    </row>
    <row r="189" spans="1:51" s="13" customFormat="1" ht="12">
      <c r="A189" s="13"/>
      <c r="B189" s="234"/>
      <c r="C189" s="235"/>
      <c r="D189" s="227" t="s">
        <v>184</v>
      </c>
      <c r="E189" s="236" t="s">
        <v>20</v>
      </c>
      <c r="F189" s="237" t="s">
        <v>1022</v>
      </c>
      <c r="G189" s="235"/>
      <c r="H189" s="236" t="s">
        <v>20</v>
      </c>
      <c r="I189" s="238"/>
      <c r="J189" s="235"/>
      <c r="K189" s="235"/>
      <c r="L189" s="239"/>
      <c r="M189" s="240"/>
      <c r="N189" s="241"/>
      <c r="O189" s="241"/>
      <c r="P189" s="241"/>
      <c r="Q189" s="241"/>
      <c r="R189" s="241"/>
      <c r="S189" s="241"/>
      <c r="T189" s="242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3" t="s">
        <v>184</v>
      </c>
      <c r="AU189" s="243" t="s">
        <v>84</v>
      </c>
      <c r="AV189" s="13" t="s">
        <v>22</v>
      </c>
      <c r="AW189" s="13" t="s">
        <v>37</v>
      </c>
      <c r="AX189" s="13" t="s">
        <v>76</v>
      </c>
      <c r="AY189" s="243" t="s">
        <v>171</v>
      </c>
    </row>
    <row r="190" spans="1:51" s="13" customFormat="1" ht="12">
      <c r="A190" s="13"/>
      <c r="B190" s="234"/>
      <c r="C190" s="235"/>
      <c r="D190" s="227" t="s">
        <v>184</v>
      </c>
      <c r="E190" s="236" t="s">
        <v>20</v>
      </c>
      <c r="F190" s="237" t="s">
        <v>1050</v>
      </c>
      <c r="G190" s="235"/>
      <c r="H190" s="236" t="s">
        <v>20</v>
      </c>
      <c r="I190" s="238"/>
      <c r="J190" s="235"/>
      <c r="K190" s="235"/>
      <c r="L190" s="239"/>
      <c r="M190" s="240"/>
      <c r="N190" s="241"/>
      <c r="O190" s="241"/>
      <c r="P190" s="241"/>
      <c r="Q190" s="241"/>
      <c r="R190" s="241"/>
      <c r="S190" s="241"/>
      <c r="T190" s="242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3" t="s">
        <v>184</v>
      </c>
      <c r="AU190" s="243" t="s">
        <v>84</v>
      </c>
      <c r="AV190" s="13" t="s">
        <v>22</v>
      </c>
      <c r="AW190" s="13" t="s">
        <v>37</v>
      </c>
      <c r="AX190" s="13" t="s">
        <v>76</v>
      </c>
      <c r="AY190" s="243" t="s">
        <v>171</v>
      </c>
    </row>
    <row r="191" spans="1:51" s="14" customFormat="1" ht="12">
      <c r="A191" s="14"/>
      <c r="B191" s="244"/>
      <c r="C191" s="245"/>
      <c r="D191" s="227" t="s">
        <v>184</v>
      </c>
      <c r="E191" s="246" t="s">
        <v>20</v>
      </c>
      <c r="F191" s="247" t="s">
        <v>1690</v>
      </c>
      <c r="G191" s="245"/>
      <c r="H191" s="248">
        <v>3.14</v>
      </c>
      <c r="I191" s="249"/>
      <c r="J191" s="245"/>
      <c r="K191" s="245"/>
      <c r="L191" s="250"/>
      <c r="M191" s="251"/>
      <c r="N191" s="252"/>
      <c r="O191" s="252"/>
      <c r="P191" s="252"/>
      <c r="Q191" s="252"/>
      <c r="R191" s="252"/>
      <c r="S191" s="252"/>
      <c r="T191" s="253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54" t="s">
        <v>184</v>
      </c>
      <c r="AU191" s="254" t="s">
        <v>84</v>
      </c>
      <c r="AV191" s="14" t="s">
        <v>84</v>
      </c>
      <c r="AW191" s="14" t="s">
        <v>37</v>
      </c>
      <c r="AX191" s="14" t="s">
        <v>76</v>
      </c>
      <c r="AY191" s="254" t="s">
        <v>171</v>
      </c>
    </row>
    <row r="192" spans="1:65" s="2" customFormat="1" ht="24.15" customHeight="1">
      <c r="A192" s="39"/>
      <c r="B192" s="40"/>
      <c r="C192" s="214" t="s">
        <v>316</v>
      </c>
      <c r="D192" s="214" t="s">
        <v>173</v>
      </c>
      <c r="E192" s="215" t="s">
        <v>1065</v>
      </c>
      <c r="F192" s="216" t="s">
        <v>1066</v>
      </c>
      <c r="G192" s="217" t="s">
        <v>230</v>
      </c>
      <c r="H192" s="218">
        <v>5.43</v>
      </c>
      <c r="I192" s="219"/>
      <c r="J192" s="220">
        <f>ROUND(I192*H192,2)</f>
        <v>0</v>
      </c>
      <c r="K192" s="216" t="s">
        <v>177</v>
      </c>
      <c r="L192" s="45"/>
      <c r="M192" s="221" t="s">
        <v>20</v>
      </c>
      <c r="N192" s="222" t="s">
        <v>47</v>
      </c>
      <c r="O192" s="85"/>
      <c r="P192" s="223">
        <f>O192*H192</f>
        <v>0</v>
      </c>
      <c r="Q192" s="223">
        <v>0</v>
      </c>
      <c r="R192" s="223">
        <f>Q192*H192</f>
        <v>0</v>
      </c>
      <c r="S192" s="223">
        <v>0</v>
      </c>
      <c r="T192" s="224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25" t="s">
        <v>178</v>
      </c>
      <c r="AT192" s="225" t="s">
        <v>173</v>
      </c>
      <c r="AU192" s="225" t="s">
        <v>84</v>
      </c>
      <c r="AY192" s="18" t="s">
        <v>171</v>
      </c>
      <c r="BE192" s="226">
        <f>IF(N192="základní",J192,0)</f>
        <v>0</v>
      </c>
      <c r="BF192" s="226">
        <f>IF(N192="snížená",J192,0)</f>
        <v>0</v>
      </c>
      <c r="BG192" s="226">
        <f>IF(N192="zákl. přenesená",J192,0)</f>
        <v>0</v>
      </c>
      <c r="BH192" s="226">
        <f>IF(N192="sníž. přenesená",J192,0)</f>
        <v>0</v>
      </c>
      <c r="BI192" s="226">
        <f>IF(N192="nulová",J192,0)</f>
        <v>0</v>
      </c>
      <c r="BJ192" s="18" t="s">
        <v>22</v>
      </c>
      <c r="BK192" s="226">
        <f>ROUND(I192*H192,2)</f>
        <v>0</v>
      </c>
      <c r="BL192" s="18" t="s">
        <v>178</v>
      </c>
      <c r="BM192" s="225" t="s">
        <v>1067</v>
      </c>
    </row>
    <row r="193" spans="1:47" s="2" customFormat="1" ht="12">
      <c r="A193" s="39"/>
      <c r="B193" s="40"/>
      <c r="C193" s="41"/>
      <c r="D193" s="227" t="s">
        <v>180</v>
      </c>
      <c r="E193" s="41"/>
      <c r="F193" s="228" t="s">
        <v>1068</v>
      </c>
      <c r="G193" s="41"/>
      <c r="H193" s="41"/>
      <c r="I193" s="229"/>
      <c r="J193" s="41"/>
      <c r="K193" s="41"/>
      <c r="L193" s="45"/>
      <c r="M193" s="230"/>
      <c r="N193" s="231"/>
      <c r="O193" s="85"/>
      <c r="P193" s="85"/>
      <c r="Q193" s="85"/>
      <c r="R193" s="85"/>
      <c r="S193" s="85"/>
      <c r="T193" s="86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T193" s="18" t="s">
        <v>180</v>
      </c>
      <c r="AU193" s="18" t="s">
        <v>84</v>
      </c>
    </row>
    <row r="194" spans="1:47" s="2" customFormat="1" ht="12">
      <c r="A194" s="39"/>
      <c r="B194" s="40"/>
      <c r="C194" s="41"/>
      <c r="D194" s="232" t="s">
        <v>182</v>
      </c>
      <c r="E194" s="41"/>
      <c r="F194" s="233" t="s">
        <v>1069</v>
      </c>
      <c r="G194" s="41"/>
      <c r="H194" s="41"/>
      <c r="I194" s="229"/>
      <c r="J194" s="41"/>
      <c r="K194" s="41"/>
      <c r="L194" s="45"/>
      <c r="M194" s="230"/>
      <c r="N194" s="231"/>
      <c r="O194" s="85"/>
      <c r="P194" s="85"/>
      <c r="Q194" s="85"/>
      <c r="R194" s="85"/>
      <c r="S194" s="85"/>
      <c r="T194" s="86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T194" s="18" t="s">
        <v>182</v>
      </c>
      <c r="AU194" s="18" t="s">
        <v>84</v>
      </c>
    </row>
    <row r="195" spans="1:51" s="13" customFormat="1" ht="12">
      <c r="A195" s="13"/>
      <c r="B195" s="234"/>
      <c r="C195" s="235"/>
      <c r="D195" s="227" t="s">
        <v>184</v>
      </c>
      <c r="E195" s="236" t="s">
        <v>20</v>
      </c>
      <c r="F195" s="237" t="s">
        <v>1022</v>
      </c>
      <c r="G195" s="235"/>
      <c r="H195" s="236" t="s">
        <v>20</v>
      </c>
      <c r="I195" s="238"/>
      <c r="J195" s="235"/>
      <c r="K195" s="235"/>
      <c r="L195" s="239"/>
      <c r="M195" s="240"/>
      <c r="N195" s="241"/>
      <c r="O195" s="241"/>
      <c r="P195" s="241"/>
      <c r="Q195" s="241"/>
      <c r="R195" s="241"/>
      <c r="S195" s="241"/>
      <c r="T195" s="242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3" t="s">
        <v>184</v>
      </c>
      <c r="AU195" s="243" t="s">
        <v>84</v>
      </c>
      <c r="AV195" s="13" t="s">
        <v>22</v>
      </c>
      <c r="AW195" s="13" t="s">
        <v>37</v>
      </c>
      <c r="AX195" s="13" t="s">
        <v>76</v>
      </c>
      <c r="AY195" s="243" t="s">
        <v>171</v>
      </c>
    </row>
    <row r="196" spans="1:51" s="13" customFormat="1" ht="12">
      <c r="A196" s="13"/>
      <c r="B196" s="234"/>
      <c r="C196" s="235"/>
      <c r="D196" s="227" t="s">
        <v>184</v>
      </c>
      <c r="E196" s="236" t="s">
        <v>20</v>
      </c>
      <c r="F196" s="237" t="s">
        <v>1070</v>
      </c>
      <c r="G196" s="235"/>
      <c r="H196" s="236" t="s">
        <v>20</v>
      </c>
      <c r="I196" s="238"/>
      <c r="J196" s="235"/>
      <c r="K196" s="235"/>
      <c r="L196" s="239"/>
      <c r="M196" s="240"/>
      <c r="N196" s="241"/>
      <c r="O196" s="241"/>
      <c r="P196" s="241"/>
      <c r="Q196" s="241"/>
      <c r="R196" s="241"/>
      <c r="S196" s="241"/>
      <c r="T196" s="242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43" t="s">
        <v>184</v>
      </c>
      <c r="AU196" s="243" t="s">
        <v>84</v>
      </c>
      <c r="AV196" s="13" t="s">
        <v>22</v>
      </c>
      <c r="AW196" s="13" t="s">
        <v>37</v>
      </c>
      <c r="AX196" s="13" t="s">
        <v>76</v>
      </c>
      <c r="AY196" s="243" t="s">
        <v>171</v>
      </c>
    </row>
    <row r="197" spans="1:51" s="14" customFormat="1" ht="12">
      <c r="A197" s="14"/>
      <c r="B197" s="244"/>
      <c r="C197" s="245"/>
      <c r="D197" s="227" t="s">
        <v>184</v>
      </c>
      <c r="E197" s="246" t="s">
        <v>20</v>
      </c>
      <c r="F197" s="247" t="s">
        <v>1691</v>
      </c>
      <c r="G197" s="245"/>
      <c r="H197" s="248">
        <v>5.43</v>
      </c>
      <c r="I197" s="249"/>
      <c r="J197" s="245"/>
      <c r="K197" s="245"/>
      <c r="L197" s="250"/>
      <c r="M197" s="251"/>
      <c r="N197" s="252"/>
      <c r="O197" s="252"/>
      <c r="P197" s="252"/>
      <c r="Q197" s="252"/>
      <c r="R197" s="252"/>
      <c r="S197" s="252"/>
      <c r="T197" s="253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54" t="s">
        <v>184</v>
      </c>
      <c r="AU197" s="254" t="s">
        <v>84</v>
      </c>
      <c r="AV197" s="14" t="s">
        <v>84</v>
      </c>
      <c r="AW197" s="14" t="s">
        <v>37</v>
      </c>
      <c r="AX197" s="14" t="s">
        <v>76</v>
      </c>
      <c r="AY197" s="254" t="s">
        <v>171</v>
      </c>
    </row>
    <row r="198" spans="1:65" s="2" customFormat="1" ht="33" customHeight="1">
      <c r="A198" s="39"/>
      <c r="B198" s="40"/>
      <c r="C198" s="214" t="s">
        <v>328</v>
      </c>
      <c r="D198" s="214" t="s">
        <v>173</v>
      </c>
      <c r="E198" s="215" t="s">
        <v>1078</v>
      </c>
      <c r="F198" s="216" t="s">
        <v>1079</v>
      </c>
      <c r="G198" s="217" t="s">
        <v>176</v>
      </c>
      <c r="H198" s="218">
        <v>45</v>
      </c>
      <c r="I198" s="219"/>
      <c r="J198" s="220">
        <f>ROUND(I198*H198,2)</f>
        <v>0</v>
      </c>
      <c r="K198" s="216" t="s">
        <v>177</v>
      </c>
      <c r="L198" s="45"/>
      <c r="M198" s="221" t="s">
        <v>20</v>
      </c>
      <c r="N198" s="222" t="s">
        <v>47</v>
      </c>
      <c r="O198" s="85"/>
      <c r="P198" s="223">
        <f>O198*H198</f>
        <v>0</v>
      </c>
      <c r="Q198" s="223">
        <v>0.44477888</v>
      </c>
      <c r="R198" s="223">
        <f>Q198*H198</f>
        <v>20.0150496</v>
      </c>
      <c r="S198" s="223">
        <v>0</v>
      </c>
      <c r="T198" s="224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25" t="s">
        <v>178</v>
      </c>
      <c r="AT198" s="225" t="s">
        <v>173</v>
      </c>
      <c r="AU198" s="225" t="s">
        <v>84</v>
      </c>
      <c r="AY198" s="18" t="s">
        <v>171</v>
      </c>
      <c r="BE198" s="226">
        <f>IF(N198="základní",J198,0)</f>
        <v>0</v>
      </c>
      <c r="BF198" s="226">
        <f>IF(N198="snížená",J198,0)</f>
        <v>0</v>
      </c>
      <c r="BG198" s="226">
        <f>IF(N198="zákl. přenesená",J198,0)</f>
        <v>0</v>
      </c>
      <c r="BH198" s="226">
        <f>IF(N198="sníž. přenesená",J198,0)</f>
        <v>0</v>
      </c>
      <c r="BI198" s="226">
        <f>IF(N198="nulová",J198,0)</f>
        <v>0</v>
      </c>
      <c r="BJ198" s="18" t="s">
        <v>22</v>
      </c>
      <c r="BK198" s="226">
        <f>ROUND(I198*H198,2)</f>
        <v>0</v>
      </c>
      <c r="BL198" s="18" t="s">
        <v>178</v>
      </c>
      <c r="BM198" s="225" t="s">
        <v>1080</v>
      </c>
    </row>
    <row r="199" spans="1:47" s="2" customFormat="1" ht="12">
      <c r="A199" s="39"/>
      <c r="B199" s="40"/>
      <c r="C199" s="41"/>
      <c r="D199" s="227" t="s">
        <v>180</v>
      </c>
      <c r="E199" s="41"/>
      <c r="F199" s="228" t="s">
        <v>1081</v>
      </c>
      <c r="G199" s="41"/>
      <c r="H199" s="41"/>
      <c r="I199" s="229"/>
      <c r="J199" s="41"/>
      <c r="K199" s="41"/>
      <c r="L199" s="45"/>
      <c r="M199" s="230"/>
      <c r="N199" s="231"/>
      <c r="O199" s="85"/>
      <c r="P199" s="85"/>
      <c r="Q199" s="85"/>
      <c r="R199" s="85"/>
      <c r="S199" s="85"/>
      <c r="T199" s="86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T199" s="18" t="s">
        <v>180</v>
      </c>
      <c r="AU199" s="18" t="s">
        <v>84</v>
      </c>
    </row>
    <row r="200" spans="1:47" s="2" customFormat="1" ht="12">
      <c r="A200" s="39"/>
      <c r="B200" s="40"/>
      <c r="C200" s="41"/>
      <c r="D200" s="232" t="s">
        <v>182</v>
      </c>
      <c r="E200" s="41"/>
      <c r="F200" s="233" t="s">
        <v>1082</v>
      </c>
      <c r="G200" s="41"/>
      <c r="H200" s="41"/>
      <c r="I200" s="229"/>
      <c r="J200" s="41"/>
      <c r="K200" s="41"/>
      <c r="L200" s="45"/>
      <c r="M200" s="230"/>
      <c r="N200" s="231"/>
      <c r="O200" s="85"/>
      <c r="P200" s="85"/>
      <c r="Q200" s="85"/>
      <c r="R200" s="85"/>
      <c r="S200" s="85"/>
      <c r="T200" s="86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T200" s="18" t="s">
        <v>182</v>
      </c>
      <c r="AU200" s="18" t="s">
        <v>84</v>
      </c>
    </row>
    <row r="201" spans="1:47" s="2" customFormat="1" ht="12">
      <c r="A201" s="39"/>
      <c r="B201" s="40"/>
      <c r="C201" s="41"/>
      <c r="D201" s="227" t="s">
        <v>224</v>
      </c>
      <c r="E201" s="41"/>
      <c r="F201" s="255" t="s">
        <v>1083</v>
      </c>
      <c r="G201" s="41"/>
      <c r="H201" s="41"/>
      <c r="I201" s="229"/>
      <c r="J201" s="41"/>
      <c r="K201" s="41"/>
      <c r="L201" s="45"/>
      <c r="M201" s="230"/>
      <c r="N201" s="231"/>
      <c r="O201" s="85"/>
      <c r="P201" s="85"/>
      <c r="Q201" s="85"/>
      <c r="R201" s="85"/>
      <c r="S201" s="85"/>
      <c r="T201" s="86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T201" s="18" t="s">
        <v>224</v>
      </c>
      <c r="AU201" s="18" t="s">
        <v>84</v>
      </c>
    </row>
    <row r="202" spans="1:51" s="13" customFormat="1" ht="12">
      <c r="A202" s="13"/>
      <c r="B202" s="234"/>
      <c r="C202" s="235"/>
      <c r="D202" s="227" t="s">
        <v>184</v>
      </c>
      <c r="E202" s="236" t="s">
        <v>20</v>
      </c>
      <c r="F202" s="237" t="s">
        <v>1022</v>
      </c>
      <c r="G202" s="235"/>
      <c r="H202" s="236" t="s">
        <v>20</v>
      </c>
      <c r="I202" s="238"/>
      <c r="J202" s="235"/>
      <c r="K202" s="235"/>
      <c r="L202" s="239"/>
      <c r="M202" s="240"/>
      <c r="N202" s="241"/>
      <c r="O202" s="241"/>
      <c r="P202" s="241"/>
      <c r="Q202" s="241"/>
      <c r="R202" s="241"/>
      <c r="S202" s="241"/>
      <c r="T202" s="242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3" t="s">
        <v>184</v>
      </c>
      <c r="AU202" s="243" t="s">
        <v>84</v>
      </c>
      <c r="AV202" s="13" t="s">
        <v>22</v>
      </c>
      <c r="AW202" s="13" t="s">
        <v>37</v>
      </c>
      <c r="AX202" s="13" t="s">
        <v>76</v>
      </c>
      <c r="AY202" s="243" t="s">
        <v>171</v>
      </c>
    </row>
    <row r="203" spans="1:51" s="14" customFormat="1" ht="12">
      <c r="A203" s="14"/>
      <c r="B203" s="244"/>
      <c r="C203" s="245"/>
      <c r="D203" s="227" t="s">
        <v>184</v>
      </c>
      <c r="E203" s="246" t="s">
        <v>20</v>
      </c>
      <c r="F203" s="247" t="s">
        <v>1692</v>
      </c>
      <c r="G203" s="245"/>
      <c r="H203" s="248">
        <v>45</v>
      </c>
      <c r="I203" s="249"/>
      <c r="J203" s="245"/>
      <c r="K203" s="245"/>
      <c r="L203" s="250"/>
      <c r="M203" s="251"/>
      <c r="N203" s="252"/>
      <c r="O203" s="252"/>
      <c r="P203" s="252"/>
      <c r="Q203" s="252"/>
      <c r="R203" s="252"/>
      <c r="S203" s="252"/>
      <c r="T203" s="253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54" t="s">
        <v>184</v>
      </c>
      <c r="AU203" s="254" t="s">
        <v>84</v>
      </c>
      <c r="AV203" s="14" t="s">
        <v>84</v>
      </c>
      <c r="AW203" s="14" t="s">
        <v>37</v>
      </c>
      <c r="AX203" s="14" t="s">
        <v>76</v>
      </c>
      <c r="AY203" s="254" t="s">
        <v>171</v>
      </c>
    </row>
    <row r="204" spans="1:63" s="12" customFormat="1" ht="22.8" customHeight="1">
      <c r="A204" s="12"/>
      <c r="B204" s="198"/>
      <c r="C204" s="199"/>
      <c r="D204" s="200" t="s">
        <v>75</v>
      </c>
      <c r="E204" s="212" t="s">
        <v>210</v>
      </c>
      <c r="F204" s="212" t="s">
        <v>249</v>
      </c>
      <c r="G204" s="199"/>
      <c r="H204" s="199"/>
      <c r="I204" s="202"/>
      <c r="J204" s="213">
        <f>BK204</f>
        <v>0</v>
      </c>
      <c r="K204" s="199"/>
      <c r="L204" s="204"/>
      <c r="M204" s="205"/>
      <c r="N204" s="206"/>
      <c r="O204" s="206"/>
      <c r="P204" s="207">
        <f>SUM(P205:P218)</f>
        <v>0</v>
      </c>
      <c r="Q204" s="206"/>
      <c r="R204" s="207">
        <f>SUM(R205:R218)</f>
        <v>0</v>
      </c>
      <c r="S204" s="206"/>
      <c r="T204" s="208">
        <f>SUM(T205:T218)</f>
        <v>0</v>
      </c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R204" s="209" t="s">
        <v>22</v>
      </c>
      <c r="AT204" s="210" t="s">
        <v>75</v>
      </c>
      <c r="AU204" s="210" t="s">
        <v>22</v>
      </c>
      <c r="AY204" s="209" t="s">
        <v>171</v>
      </c>
      <c r="BK204" s="211">
        <f>SUM(BK205:BK218)</f>
        <v>0</v>
      </c>
    </row>
    <row r="205" spans="1:65" s="2" customFormat="1" ht="21.75" customHeight="1">
      <c r="A205" s="39"/>
      <c r="B205" s="40"/>
      <c r="C205" s="214" t="s">
        <v>336</v>
      </c>
      <c r="D205" s="214" t="s">
        <v>173</v>
      </c>
      <c r="E205" s="215" t="s">
        <v>1085</v>
      </c>
      <c r="F205" s="216" t="s">
        <v>1086</v>
      </c>
      <c r="G205" s="217" t="s">
        <v>176</v>
      </c>
      <c r="H205" s="218">
        <v>25.415</v>
      </c>
      <c r="I205" s="219"/>
      <c r="J205" s="220">
        <f>ROUND(I205*H205,2)</f>
        <v>0</v>
      </c>
      <c r="K205" s="216" t="s">
        <v>177</v>
      </c>
      <c r="L205" s="45"/>
      <c r="M205" s="221" t="s">
        <v>20</v>
      </c>
      <c r="N205" s="222" t="s">
        <v>47</v>
      </c>
      <c r="O205" s="85"/>
      <c r="P205" s="223">
        <f>O205*H205</f>
        <v>0</v>
      </c>
      <c r="Q205" s="223">
        <v>0</v>
      </c>
      <c r="R205" s="223">
        <f>Q205*H205</f>
        <v>0</v>
      </c>
      <c r="S205" s="223">
        <v>0</v>
      </c>
      <c r="T205" s="224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25" t="s">
        <v>178</v>
      </c>
      <c r="AT205" s="225" t="s">
        <v>173</v>
      </c>
      <c r="AU205" s="225" t="s">
        <v>84</v>
      </c>
      <c r="AY205" s="18" t="s">
        <v>171</v>
      </c>
      <c r="BE205" s="226">
        <f>IF(N205="základní",J205,0)</f>
        <v>0</v>
      </c>
      <c r="BF205" s="226">
        <f>IF(N205="snížená",J205,0)</f>
        <v>0</v>
      </c>
      <c r="BG205" s="226">
        <f>IF(N205="zákl. přenesená",J205,0)</f>
        <v>0</v>
      </c>
      <c r="BH205" s="226">
        <f>IF(N205="sníž. přenesená",J205,0)</f>
        <v>0</v>
      </c>
      <c r="BI205" s="226">
        <f>IF(N205="nulová",J205,0)</f>
        <v>0</v>
      </c>
      <c r="BJ205" s="18" t="s">
        <v>22</v>
      </c>
      <c r="BK205" s="226">
        <f>ROUND(I205*H205,2)</f>
        <v>0</v>
      </c>
      <c r="BL205" s="18" t="s">
        <v>178</v>
      </c>
      <c r="BM205" s="225" t="s">
        <v>1693</v>
      </c>
    </row>
    <row r="206" spans="1:47" s="2" customFormat="1" ht="12">
      <c r="A206" s="39"/>
      <c r="B206" s="40"/>
      <c r="C206" s="41"/>
      <c r="D206" s="227" t="s">
        <v>180</v>
      </c>
      <c r="E206" s="41"/>
      <c r="F206" s="228" t="s">
        <v>1088</v>
      </c>
      <c r="G206" s="41"/>
      <c r="H206" s="41"/>
      <c r="I206" s="229"/>
      <c r="J206" s="41"/>
      <c r="K206" s="41"/>
      <c r="L206" s="45"/>
      <c r="M206" s="230"/>
      <c r="N206" s="231"/>
      <c r="O206" s="85"/>
      <c r="P206" s="85"/>
      <c r="Q206" s="85"/>
      <c r="R206" s="85"/>
      <c r="S206" s="85"/>
      <c r="T206" s="86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T206" s="18" t="s">
        <v>180</v>
      </c>
      <c r="AU206" s="18" t="s">
        <v>84</v>
      </c>
    </row>
    <row r="207" spans="1:47" s="2" customFormat="1" ht="12">
      <c r="A207" s="39"/>
      <c r="B207" s="40"/>
      <c r="C207" s="41"/>
      <c r="D207" s="232" t="s">
        <v>182</v>
      </c>
      <c r="E207" s="41"/>
      <c r="F207" s="233" t="s">
        <v>1089</v>
      </c>
      <c r="G207" s="41"/>
      <c r="H207" s="41"/>
      <c r="I207" s="229"/>
      <c r="J207" s="41"/>
      <c r="K207" s="41"/>
      <c r="L207" s="45"/>
      <c r="M207" s="230"/>
      <c r="N207" s="231"/>
      <c r="O207" s="85"/>
      <c r="P207" s="85"/>
      <c r="Q207" s="85"/>
      <c r="R207" s="85"/>
      <c r="S207" s="85"/>
      <c r="T207" s="86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T207" s="18" t="s">
        <v>182</v>
      </c>
      <c r="AU207" s="18" t="s">
        <v>84</v>
      </c>
    </row>
    <row r="208" spans="1:51" s="13" customFormat="1" ht="12">
      <c r="A208" s="13"/>
      <c r="B208" s="234"/>
      <c r="C208" s="235"/>
      <c r="D208" s="227" t="s">
        <v>184</v>
      </c>
      <c r="E208" s="236" t="s">
        <v>20</v>
      </c>
      <c r="F208" s="237" t="s">
        <v>1090</v>
      </c>
      <c r="G208" s="235"/>
      <c r="H208" s="236" t="s">
        <v>20</v>
      </c>
      <c r="I208" s="238"/>
      <c r="J208" s="235"/>
      <c r="K208" s="235"/>
      <c r="L208" s="239"/>
      <c r="M208" s="240"/>
      <c r="N208" s="241"/>
      <c r="O208" s="241"/>
      <c r="P208" s="241"/>
      <c r="Q208" s="241"/>
      <c r="R208" s="241"/>
      <c r="S208" s="241"/>
      <c r="T208" s="242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3" t="s">
        <v>184</v>
      </c>
      <c r="AU208" s="243" t="s">
        <v>84</v>
      </c>
      <c r="AV208" s="13" t="s">
        <v>22</v>
      </c>
      <c r="AW208" s="13" t="s">
        <v>37</v>
      </c>
      <c r="AX208" s="13" t="s">
        <v>76</v>
      </c>
      <c r="AY208" s="243" t="s">
        <v>171</v>
      </c>
    </row>
    <row r="209" spans="1:51" s="13" customFormat="1" ht="12">
      <c r="A209" s="13"/>
      <c r="B209" s="234"/>
      <c r="C209" s="235"/>
      <c r="D209" s="227" t="s">
        <v>184</v>
      </c>
      <c r="E209" s="236" t="s">
        <v>20</v>
      </c>
      <c r="F209" s="237" t="s">
        <v>1091</v>
      </c>
      <c r="G209" s="235"/>
      <c r="H209" s="236" t="s">
        <v>20</v>
      </c>
      <c r="I209" s="238"/>
      <c r="J209" s="235"/>
      <c r="K209" s="235"/>
      <c r="L209" s="239"/>
      <c r="M209" s="240"/>
      <c r="N209" s="241"/>
      <c r="O209" s="241"/>
      <c r="P209" s="241"/>
      <c r="Q209" s="241"/>
      <c r="R209" s="241"/>
      <c r="S209" s="241"/>
      <c r="T209" s="242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43" t="s">
        <v>184</v>
      </c>
      <c r="AU209" s="243" t="s">
        <v>84</v>
      </c>
      <c r="AV209" s="13" t="s">
        <v>22</v>
      </c>
      <c r="AW209" s="13" t="s">
        <v>37</v>
      </c>
      <c r="AX209" s="13" t="s">
        <v>76</v>
      </c>
      <c r="AY209" s="243" t="s">
        <v>171</v>
      </c>
    </row>
    <row r="210" spans="1:51" s="13" customFormat="1" ht="12">
      <c r="A210" s="13"/>
      <c r="B210" s="234"/>
      <c r="C210" s="235"/>
      <c r="D210" s="227" t="s">
        <v>184</v>
      </c>
      <c r="E210" s="236" t="s">
        <v>20</v>
      </c>
      <c r="F210" s="237" t="s">
        <v>1092</v>
      </c>
      <c r="G210" s="235"/>
      <c r="H210" s="236" t="s">
        <v>20</v>
      </c>
      <c r="I210" s="238"/>
      <c r="J210" s="235"/>
      <c r="K210" s="235"/>
      <c r="L210" s="239"/>
      <c r="M210" s="240"/>
      <c r="N210" s="241"/>
      <c r="O210" s="241"/>
      <c r="P210" s="241"/>
      <c r="Q210" s="241"/>
      <c r="R210" s="241"/>
      <c r="S210" s="241"/>
      <c r="T210" s="242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3" t="s">
        <v>184</v>
      </c>
      <c r="AU210" s="243" t="s">
        <v>84</v>
      </c>
      <c r="AV210" s="13" t="s">
        <v>22</v>
      </c>
      <c r="AW210" s="13" t="s">
        <v>37</v>
      </c>
      <c r="AX210" s="13" t="s">
        <v>76</v>
      </c>
      <c r="AY210" s="243" t="s">
        <v>171</v>
      </c>
    </row>
    <row r="211" spans="1:51" s="14" customFormat="1" ht="12">
      <c r="A211" s="14"/>
      <c r="B211" s="244"/>
      <c r="C211" s="245"/>
      <c r="D211" s="227" t="s">
        <v>184</v>
      </c>
      <c r="E211" s="246" t="s">
        <v>20</v>
      </c>
      <c r="F211" s="247" t="s">
        <v>1694</v>
      </c>
      <c r="G211" s="245"/>
      <c r="H211" s="248">
        <v>25.415</v>
      </c>
      <c r="I211" s="249"/>
      <c r="J211" s="245"/>
      <c r="K211" s="245"/>
      <c r="L211" s="250"/>
      <c r="M211" s="251"/>
      <c r="N211" s="252"/>
      <c r="O211" s="252"/>
      <c r="P211" s="252"/>
      <c r="Q211" s="252"/>
      <c r="R211" s="252"/>
      <c r="S211" s="252"/>
      <c r="T211" s="253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54" t="s">
        <v>184</v>
      </c>
      <c r="AU211" s="254" t="s">
        <v>84</v>
      </c>
      <c r="AV211" s="14" t="s">
        <v>84</v>
      </c>
      <c r="AW211" s="14" t="s">
        <v>37</v>
      </c>
      <c r="AX211" s="14" t="s">
        <v>76</v>
      </c>
      <c r="AY211" s="254" t="s">
        <v>171</v>
      </c>
    </row>
    <row r="212" spans="1:65" s="2" customFormat="1" ht="24.15" customHeight="1">
      <c r="A212" s="39"/>
      <c r="B212" s="40"/>
      <c r="C212" s="214" t="s">
        <v>7</v>
      </c>
      <c r="D212" s="214" t="s">
        <v>173</v>
      </c>
      <c r="E212" s="215" t="s">
        <v>1094</v>
      </c>
      <c r="F212" s="216" t="s">
        <v>1095</v>
      </c>
      <c r="G212" s="217" t="s">
        <v>176</v>
      </c>
      <c r="H212" s="218">
        <v>24.31</v>
      </c>
      <c r="I212" s="219"/>
      <c r="J212" s="220">
        <f>ROUND(I212*H212,2)</f>
        <v>0</v>
      </c>
      <c r="K212" s="216" t="s">
        <v>177</v>
      </c>
      <c r="L212" s="45"/>
      <c r="M212" s="221" t="s">
        <v>20</v>
      </c>
      <c r="N212" s="222" t="s">
        <v>47</v>
      </c>
      <c r="O212" s="85"/>
      <c r="P212" s="223">
        <f>O212*H212</f>
        <v>0</v>
      </c>
      <c r="Q212" s="223">
        <v>0</v>
      </c>
      <c r="R212" s="223">
        <f>Q212*H212</f>
        <v>0</v>
      </c>
      <c r="S212" s="223">
        <v>0</v>
      </c>
      <c r="T212" s="224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25" t="s">
        <v>178</v>
      </c>
      <c r="AT212" s="225" t="s">
        <v>173</v>
      </c>
      <c r="AU212" s="225" t="s">
        <v>84</v>
      </c>
      <c r="AY212" s="18" t="s">
        <v>171</v>
      </c>
      <c r="BE212" s="226">
        <f>IF(N212="základní",J212,0)</f>
        <v>0</v>
      </c>
      <c r="BF212" s="226">
        <f>IF(N212="snížená",J212,0)</f>
        <v>0</v>
      </c>
      <c r="BG212" s="226">
        <f>IF(N212="zákl. přenesená",J212,0)</f>
        <v>0</v>
      </c>
      <c r="BH212" s="226">
        <f>IF(N212="sníž. přenesená",J212,0)</f>
        <v>0</v>
      </c>
      <c r="BI212" s="226">
        <f>IF(N212="nulová",J212,0)</f>
        <v>0</v>
      </c>
      <c r="BJ212" s="18" t="s">
        <v>22</v>
      </c>
      <c r="BK212" s="226">
        <f>ROUND(I212*H212,2)</f>
        <v>0</v>
      </c>
      <c r="BL212" s="18" t="s">
        <v>178</v>
      </c>
      <c r="BM212" s="225" t="s">
        <v>1695</v>
      </c>
    </row>
    <row r="213" spans="1:47" s="2" customFormat="1" ht="12">
      <c r="A213" s="39"/>
      <c r="B213" s="40"/>
      <c r="C213" s="41"/>
      <c r="D213" s="227" t="s">
        <v>180</v>
      </c>
      <c r="E213" s="41"/>
      <c r="F213" s="228" t="s">
        <v>1097</v>
      </c>
      <c r="G213" s="41"/>
      <c r="H213" s="41"/>
      <c r="I213" s="229"/>
      <c r="J213" s="41"/>
      <c r="K213" s="41"/>
      <c r="L213" s="45"/>
      <c r="M213" s="230"/>
      <c r="N213" s="231"/>
      <c r="O213" s="85"/>
      <c r="P213" s="85"/>
      <c r="Q213" s="85"/>
      <c r="R213" s="85"/>
      <c r="S213" s="85"/>
      <c r="T213" s="86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T213" s="18" t="s">
        <v>180</v>
      </c>
      <c r="AU213" s="18" t="s">
        <v>84</v>
      </c>
    </row>
    <row r="214" spans="1:47" s="2" customFormat="1" ht="12">
      <c r="A214" s="39"/>
      <c r="B214" s="40"/>
      <c r="C214" s="41"/>
      <c r="D214" s="232" t="s">
        <v>182</v>
      </c>
      <c r="E214" s="41"/>
      <c r="F214" s="233" t="s">
        <v>1098</v>
      </c>
      <c r="G214" s="41"/>
      <c r="H214" s="41"/>
      <c r="I214" s="229"/>
      <c r="J214" s="41"/>
      <c r="K214" s="41"/>
      <c r="L214" s="45"/>
      <c r="M214" s="230"/>
      <c r="N214" s="231"/>
      <c r="O214" s="85"/>
      <c r="P214" s="85"/>
      <c r="Q214" s="85"/>
      <c r="R214" s="85"/>
      <c r="S214" s="85"/>
      <c r="T214" s="86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T214" s="18" t="s">
        <v>182</v>
      </c>
      <c r="AU214" s="18" t="s">
        <v>84</v>
      </c>
    </row>
    <row r="215" spans="1:51" s="13" customFormat="1" ht="12">
      <c r="A215" s="13"/>
      <c r="B215" s="234"/>
      <c r="C215" s="235"/>
      <c r="D215" s="227" t="s">
        <v>184</v>
      </c>
      <c r="E215" s="236" t="s">
        <v>20</v>
      </c>
      <c r="F215" s="237" t="s">
        <v>1090</v>
      </c>
      <c r="G215" s="235"/>
      <c r="H215" s="236" t="s">
        <v>20</v>
      </c>
      <c r="I215" s="238"/>
      <c r="J215" s="235"/>
      <c r="K215" s="235"/>
      <c r="L215" s="239"/>
      <c r="M215" s="240"/>
      <c r="N215" s="241"/>
      <c r="O215" s="241"/>
      <c r="P215" s="241"/>
      <c r="Q215" s="241"/>
      <c r="R215" s="241"/>
      <c r="S215" s="241"/>
      <c r="T215" s="242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43" t="s">
        <v>184</v>
      </c>
      <c r="AU215" s="243" t="s">
        <v>84</v>
      </c>
      <c r="AV215" s="13" t="s">
        <v>22</v>
      </c>
      <c r="AW215" s="13" t="s">
        <v>37</v>
      </c>
      <c r="AX215" s="13" t="s">
        <v>76</v>
      </c>
      <c r="AY215" s="243" t="s">
        <v>171</v>
      </c>
    </row>
    <row r="216" spans="1:51" s="13" customFormat="1" ht="12">
      <c r="A216" s="13"/>
      <c r="B216" s="234"/>
      <c r="C216" s="235"/>
      <c r="D216" s="227" t="s">
        <v>184</v>
      </c>
      <c r="E216" s="236" t="s">
        <v>20</v>
      </c>
      <c r="F216" s="237" t="s">
        <v>1099</v>
      </c>
      <c r="G216" s="235"/>
      <c r="H216" s="236" t="s">
        <v>20</v>
      </c>
      <c r="I216" s="238"/>
      <c r="J216" s="235"/>
      <c r="K216" s="235"/>
      <c r="L216" s="239"/>
      <c r="M216" s="240"/>
      <c r="N216" s="241"/>
      <c r="O216" s="241"/>
      <c r="P216" s="241"/>
      <c r="Q216" s="241"/>
      <c r="R216" s="241"/>
      <c r="S216" s="241"/>
      <c r="T216" s="242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43" t="s">
        <v>184</v>
      </c>
      <c r="AU216" s="243" t="s">
        <v>84</v>
      </c>
      <c r="AV216" s="13" t="s">
        <v>22</v>
      </c>
      <c r="AW216" s="13" t="s">
        <v>37</v>
      </c>
      <c r="AX216" s="13" t="s">
        <v>76</v>
      </c>
      <c r="AY216" s="243" t="s">
        <v>171</v>
      </c>
    </row>
    <row r="217" spans="1:51" s="13" customFormat="1" ht="12">
      <c r="A217" s="13"/>
      <c r="B217" s="234"/>
      <c r="C217" s="235"/>
      <c r="D217" s="227" t="s">
        <v>184</v>
      </c>
      <c r="E217" s="236" t="s">
        <v>20</v>
      </c>
      <c r="F217" s="237" t="s">
        <v>1100</v>
      </c>
      <c r="G217" s="235"/>
      <c r="H217" s="236" t="s">
        <v>20</v>
      </c>
      <c r="I217" s="238"/>
      <c r="J217" s="235"/>
      <c r="K217" s="235"/>
      <c r="L217" s="239"/>
      <c r="M217" s="240"/>
      <c r="N217" s="241"/>
      <c r="O217" s="241"/>
      <c r="P217" s="241"/>
      <c r="Q217" s="241"/>
      <c r="R217" s="241"/>
      <c r="S217" s="241"/>
      <c r="T217" s="242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43" t="s">
        <v>184</v>
      </c>
      <c r="AU217" s="243" t="s">
        <v>84</v>
      </c>
      <c r="AV217" s="13" t="s">
        <v>22</v>
      </c>
      <c r="AW217" s="13" t="s">
        <v>37</v>
      </c>
      <c r="AX217" s="13" t="s">
        <v>76</v>
      </c>
      <c r="AY217" s="243" t="s">
        <v>171</v>
      </c>
    </row>
    <row r="218" spans="1:51" s="14" customFormat="1" ht="12">
      <c r="A218" s="14"/>
      <c r="B218" s="244"/>
      <c r="C218" s="245"/>
      <c r="D218" s="227" t="s">
        <v>184</v>
      </c>
      <c r="E218" s="246" t="s">
        <v>20</v>
      </c>
      <c r="F218" s="247" t="s">
        <v>1696</v>
      </c>
      <c r="G218" s="245"/>
      <c r="H218" s="248">
        <v>24.31</v>
      </c>
      <c r="I218" s="249"/>
      <c r="J218" s="245"/>
      <c r="K218" s="245"/>
      <c r="L218" s="250"/>
      <c r="M218" s="251"/>
      <c r="N218" s="252"/>
      <c r="O218" s="252"/>
      <c r="P218" s="252"/>
      <c r="Q218" s="252"/>
      <c r="R218" s="252"/>
      <c r="S218" s="252"/>
      <c r="T218" s="253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54" t="s">
        <v>184</v>
      </c>
      <c r="AU218" s="254" t="s">
        <v>84</v>
      </c>
      <c r="AV218" s="14" t="s">
        <v>84</v>
      </c>
      <c r="AW218" s="14" t="s">
        <v>37</v>
      </c>
      <c r="AX218" s="14" t="s">
        <v>76</v>
      </c>
      <c r="AY218" s="254" t="s">
        <v>171</v>
      </c>
    </row>
    <row r="219" spans="1:63" s="12" customFormat="1" ht="22.8" customHeight="1">
      <c r="A219" s="12"/>
      <c r="B219" s="198"/>
      <c r="C219" s="199"/>
      <c r="D219" s="200" t="s">
        <v>75</v>
      </c>
      <c r="E219" s="212" t="s">
        <v>241</v>
      </c>
      <c r="F219" s="212" t="s">
        <v>387</v>
      </c>
      <c r="G219" s="199"/>
      <c r="H219" s="199"/>
      <c r="I219" s="202"/>
      <c r="J219" s="213">
        <f>BK219</f>
        <v>0</v>
      </c>
      <c r="K219" s="199"/>
      <c r="L219" s="204"/>
      <c r="M219" s="205"/>
      <c r="N219" s="206"/>
      <c r="O219" s="206"/>
      <c r="P219" s="207">
        <f>SUM(P220:P250)</f>
        <v>0</v>
      </c>
      <c r="Q219" s="206"/>
      <c r="R219" s="207">
        <f>SUM(R220:R250)</f>
        <v>79.590750801</v>
      </c>
      <c r="S219" s="206"/>
      <c r="T219" s="208">
        <f>SUM(T220:T250)</f>
        <v>47.64</v>
      </c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R219" s="209" t="s">
        <v>22</v>
      </c>
      <c r="AT219" s="210" t="s">
        <v>75</v>
      </c>
      <c r="AU219" s="210" t="s">
        <v>22</v>
      </c>
      <c r="AY219" s="209" t="s">
        <v>171</v>
      </c>
      <c r="BK219" s="211">
        <f>SUM(BK220:BK250)</f>
        <v>0</v>
      </c>
    </row>
    <row r="220" spans="1:65" s="2" customFormat="1" ht="33" customHeight="1">
      <c r="A220" s="39"/>
      <c r="B220" s="40"/>
      <c r="C220" s="214" t="s">
        <v>350</v>
      </c>
      <c r="D220" s="214" t="s">
        <v>173</v>
      </c>
      <c r="E220" s="215" t="s">
        <v>1651</v>
      </c>
      <c r="F220" s="216" t="s">
        <v>1652</v>
      </c>
      <c r="G220" s="217" t="s">
        <v>410</v>
      </c>
      <c r="H220" s="218">
        <v>1</v>
      </c>
      <c r="I220" s="219"/>
      <c r="J220" s="220">
        <f>ROUND(I220*H220,2)</f>
        <v>0</v>
      </c>
      <c r="K220" s="216" t="s">
        <v>177</v>
      </c>
      <c r="L220" s="45"/>
      <c r="M220" s="221" t="s">
        <v>20</v>
      </c>
      <c r="N220" s="222" t="s">
        <v>47</v>
      </c>
      <c r="O220" s="85"/>
      <c r="P220" s="223">
        <f>O220*H220</f>
        <v>0</v>
      </c>
      <c r="Q220" s="223">
        <v>9.89500474</v>
      </c>
      <c r="R220" s="223">
        <f>Q220*H220</f>
        <v>9.89500474</v>
      </c>
      <c r="S220" s="223">
        <v>0</v>
      </c>
      <c r="T220" s="224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25" t="s">
        <v>178</v>
      </c>
      <c r="AT220" s="225" t="s">
        <v>173</v>
      </c>
      <c r="AU220" s="225" t="s">
        <v>84</v>
      </c>
      <c r="AY220" s="18" t="s">
        <v>171</v>
      </c>
      <c r="BE220" s="226">
        <f>IF(N220="základní",J220,0)</f>
        <v>0</v>
      </c>
      <c r="BF220" s="226">
        <f>IF(N220="snížená",J220,0)</f>
        <v>0</v>
      </c>
      <c r="BG220" s="226">
        <f>IF(N220="zákl. přenesená",J220,0)</f>
        <v>0</v>
      </c>
      <c r="BH220" s="226">
        <f>IF(N220="sníž. přenesená",J220,0)</f>
        <v>0</v>
      </c>
      <c r="BI220" s="226">
        <f>IF(N220="nulová",J220,0)</f>
        <v>0</v>
      </c>
      <c r="BJ220" s="18" t="s">
        <v>22</v>
      </c>
      <c r="BK220" s="226">
        <f>ROUND(I220*H220,2)</f>
        <v>0</v>
      </c>
      <c r="BL220" s="18" t="s">
        <v>178</v>
      </c>
      <c r="BM220" s="225" t="s">
        <v>1653</v>
      </c>
    </row>
    <row r="221" spans="1:47" s="2" customFormat="1" ht="12">
      <c r="A221" s="39"/>
      <c r="B221" s="40"/>
      <c r="C221" s="41"/>
      <c r="D221" s="227" t="s">
        <v>180</v>
      </c>
      <c r="E221" s="41"/>
      <c r="F221" s="228" t="s">
        <v>1654</v>
      </c>
      <c r="G221" s="41"/>
      <c r="H221" s="41"/>
      <c r="I221" s="229"/>
      <c r="J221" s="41"/>
      <c r="K221" s="41"/>
      <c r="L221" s="45"/>
      <c r="M221" s="230"/>
      <c r="N221" s="231"/>
      <c r="O221" s="85"/>
      <c r="P221" s="85"/>
      <c r="Q221" s="85"/>
      <c r="R221" s="85"/>
      <c r="S221" s="85"/>
      <c r="T221" s="86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T221" s="18" t="s">
        <v>180</v>
      </c>
      <c r="AU221" s="18" t="s">
        <v>84</v>
      </c>
    </row>
    <row r="222" spans="1:47" s="2" customFormat="1" ht="12">
      <c r="A222" s="39"/>
      <c r="B222" s="40"/>
      <c r="C222" s="41"/>
      <c r="D222" s="232" t="s">
        <v>182</v>
      </c>
      <c r="E222" s="41"/>
      <c r="F222" s="233" t="s">
        <v>1655</v>
      </c>
      <c r="G222" s="41"/>
      <c r="H222" s="41"/>
      <c r="I222" s="229"/>
      <c r="J222" s="41"/>
      <c r="K222" s="41"/>
      <c r="L222" s="45"/>
      <c r="M222" s="230"/>
      <c r="N222" s="231"/>
      <c r="O222" s="85"/>
      <c r="P222" s="85"/>
      <c r="Q222" s="85"/>
      <c r="R222" s="85"/>
      <c r="S222" s="85"/>
      <c r="T222" s="86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T222" s="18" t="s">
        <v>182</v>
      </c>
      <c r="AU222" s="18" t="s">
        <v>84</v>
      </c>
    </row>
    <row r="223" spans="1:47" s="2" customFormat="1" ht="12">
      <c r="A223" s="39"/>
      <c r="B223" s="40"/>
      <c r="C223" s="41"/>
      <c r="D223" s="227" t="s">
        <v>224</v>
      </c>
      <c r="E223" s="41"/>
      <c r="F223" s="255" t="s">
        <v>1656</v>
      </c>
      <c r="G223" s="41"/>
      <c r="H223" s="41"/>
      <c r="I223" s="229"/>
      <c r="J223" s="41"/>
      <c r="K223" s="41"/>
      <c r="L223" s="45"/>
      <c r="M223" s="230"/>
      <c r="N223" s="231"/>
      <c r="O223" s="85"/>
      <c r="P223" s="85"/>
      <c r="Q223" s="85"/>
      <c r="R223" s="85"/>
      <c r="S223" s="85"/>
      <c r="T223" s="86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T223" s="18" t="s">
        <v>224</v>
      </c>
      <c r="AU223" s="18" t="s">
        <v>84</v>
      </c>
    </row>
    <row r="224" spans="1:51" s="13" customFormat="1" ht="12">
      <c r="A224" s="13"/>
      <c r="B224" s="234"/>
      <c r="C224" s="235"/>
      <c r="D224" s="227" t="s">
        <v>184</v>
      </c>
      <c r="E224" s="236" t="s">
        <v>20</v>
      </c>
      <c r="F224" s="237" t="s">
        <v>1022</v>
      </c>
      <c r="G224" s="235"/>
      <c r="H224" s="236" t="s">
        <v>20</v>
      </c>
      <c r="I224" s="238"/>
      <c r="J224" s="235"/>
      <c r="K224" s="235"/>
      <c r="L224" s="239"/>
      <c r="M224" s="240"/>
      <c r="N224" s="241"/>
      <c r="O224" s="241"/>
      <c r="P224" s="241"/>
      <c r="Q224" s="241"/>
      <c r="R224" s="241"/>
      <c r="S224" s="241"/>
      <c r="T224" s="242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43" t="s">
        <v>184</v>
      </c>
      <c r="AU224" s="243" t="s">
        <v>84</v>
      </c>
      <c r="AV224" s="13" t="s">
        <v>22</v>
      </c>
      <c r="AW224" s="13" t="s">
        <v>37</v>
      </c>
      <c r="AX224" s="13" t="s">
        <v>76</v>
      </c>
      <c r="AY224" s="243" t="s">
        <v>171</v>
      </c>
    </row>
    <row r="225" spans="1:51" s="14" customFormat="1" ht="12">
      <c r="A225" s="14"/>
      <c r="B225" s="244"/>
      <c r="C225" s="245"/>
      <c r="D225" s="227" t="s">
        <v>184</v>
      </c>
      <c r="E225" s="246" t="s">
        <v>20</v>
      </c>
      <c r="F225" s="247" t="s">
        <v>1657</v>
      </c>
      <c r="G225" s="245"/>
      <c r="H225" s="248">
        <v>1</v>
      </c>
      <c r="I225" s="249"/>
      <c r="J225" s="245"/>
      <c r="K225" s="245"/>
      <c r="L225" s="250"/>
      <c r="M225" s="251"/>
      <c r="N225" s="252"/>
      <c r="O225" s="252"/>
      <c r="P225" s="252"/>
      <c r="Q225" s="252"/>
      <c r="R225" s="252"/>
      <c r="S225" s="252"/>
      <c r="T225" s="253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54" t="s">
        <v>184</v>
      </c>
      <c r="AU225" s="254" t="s">
        <v>84</v>
      </c>
      <c r="AV225" s="14" t="s">
        <v>84</v>
      </c>
      <c r="AW225" s="14" t="s">
        <v>37</v>
      </c>
      <c r="AX225" s="14" t="s">
        <v>76</v>
      </c>
      <c r="AY225" s="254" t="s">
        <v>171</v>
      </c>
    </row>
    <row r="226" spans="1:65" s="2" customFormat="1" ht="24.15" customHeight="1">
      <c r="A226" s="39"/>
      <c r="B226" s="40"/>
      <c r="C226" s="214" t="s">
        <v>357</v>
      </c>
      <c r="D226" s="214" t="s">
        <v>173</v>
      </c>
      <c r="E226" s="215" t="s">
        <v>1102</v>
      </c>
      <c r="F226" s="216" t="s">
        <v>1103</v>
      </c>
      <c r="G226" s="217" t="s">
        <v>391</v>
      </c>
      <c r="H226" s="218">
        <v>32</v>
      </c>
      <c r="I226" s="219"/>
      <c r="J226" s="220">
        <f>ROUND(I226*H226,2)</f>
        <v>0</v>
      </c>
      <c r="K226" s="216" t="s">
        <v>177</v>
      </c>
      <c r="L226" s="45"/>
      <c r="M226" s="221" t="s">
        <v>20</v>
      </c>
      <c r="N226" s="222" t="s">
        <v>47</v>
      </c>
      <c r="O226" s="85"/>
      <c r="P226" s="223">
        <f>O226*H226</f>
        <v>0</v>
      </c>
      <c r="Q226" s="223">
        <v>0.7493193</v>
      </c>
      <c r="R226" s="223">
        <f>Q226*H226</f>
        <v>23.9782176</v>
      </c>
      <c r="S226" s="223">
        <v>0</v>
      </c>
      <c r="T226" s="224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25" t="s">
        <v>178</v>
      </c>
      <c r="AT226" s="225" t="s">
        <v>173</v>
      </c>
      <c r="AU226" s="225" t="s">
        <v>84</v>
      </c>
      <c r="AY226" s="18" t="s">
        <v>171</v>
      </c>
      <c r="BE226" s="226">
        <f>IF(N226="základní",J226,0)</f>
        <v>0</v>
      </c>
      <c r="BF226" s="226">
        <f>IF(N226="snížená",J226,0)</f>
        <v>0</v>
      </c>
      <c r="BG226" s="226">
        <f>IF(N226="zákl. přenesená",J226,0)</f>
        <v>0</v>
      </c>
      <c r="BH226" s="226">
        <f>IF(N226="sníž. přenesená",J226,0)</f>
        <v>0</v>
      </c>
      <c r="BI226" s="226">
        <f>IF(N226="nulová",J226,0)</f>
        <v>0</v>
      </c>
      <c r="BJ226" s="18" t="s">
        <v>22</v>
      </c>
      <c r="BK226" s="226">
        <f>ROUND(I226*H226,2)</f>
        <v>0</v>
      </c>
      <c r="BL226" s="18" t="s">
        <v>178</v>
      </c>
      <c r="BM226" s="225" t="s">
        <v>1104</v>
      </c>
    </row>
    <row r="227" spans="1:47" s="2" customFormat="1" ht="12">
      <c r="A227" s="39"/>
      <c r="B227" s="40"/>
      <c r="C227" s="41"/>
      <c r="D227" s="227" t="s">
        <v>180</v>
      </c>
      <c r="E227" s="41"/>
      <c r="F227" s="228" t="s">
        <v>1105</v>
      </c>
      <c r="G227" s="41"/>
      <c r="H227" s="41"/>
      <c r="I227" s="229"/>
      <c r="J227" s="41"/>
      <c r="K227" s="41"/>
      <c r="L227" s="45"/>
      <c r="M227" s="230"/>
      <c r="N227" s="231"/>
      <c r="O227" s="85"/>
      <c r="P227" s="85"/>
      <c r="Q227" s="85"/>
      <c r="R227" s="85"/>
      <c r="S227" s="85"/>
      <c r="T227" s="86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T227" s="18" t="s">
        <v>180</v>
      </c>
      <c r="AU227" s="18" t="s">
        <v>84</v>
      </c>
    </row>
    <row r="228" spans="1:47" s="2" customFormat="1" ht="12">
      <c r="A228" s="39"/>
      <c r="B228" s="40"/>
      <c r="C228" s="41"/>
      <c r="D228" s="232" t="s">
        <v>182</v>
      </c>
      <c r="E228" s="41"/>
      <c r="F228" s="233" t="s">
        <v>1106</v>
      </c>
      <c r="G228" s="41"/>
      <c r="H228" s="41"/>
      <c r="I228" s="229"/>
      <c r="J228" s="41"/>
      <c r="K228" s="41"/>
      <c r="L228" s="45"/>
      <c r="M228" s="230"/>
      <c r="N228" s="231"/>
      <c r="O228" s="85"/>
      <c r="P228" s="85"/>
      <c r="Q228" s="85"/>
      <c r="R228" s="85"/>
      <c r="S228" s="85"/>
      <c r="T228" s="86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T228" s="18" t="s">
        <v>182</v>
      </c>
      <c r="AU228" s="18" t="s">
        <v>84</v>
      </c>
    </row>
    <row r="229" spans="1:47" s="2" customFormat="1" ht="12">
      <c r="A229" s="39"/>
      <c r="B229" s="40"/>
      <c r="C229" s="41"/>
      <c r="D229" s="227" t="s">
        <v>224</v>
      </c>
      <c r="E229" s="41"/>
      <c r="F229" s="255" t="s">
        <v>1107</v>
      </c>
      <c r="G229" s="41"/>
      <c r="H229" s="41"/>
      <c r="I229" s="229"/>
      <c r="J229" s="41"/>
      <c r="K229" s="41"/>
      <c r="L229" s="45"/>
      <c r="M229" s="230"/>
      <c r="N229" s="231"/>
      <c r="O229" s="85"/>
      <c r="P229" s="85"/>
      <c r="Q229" s="85"/>
      <c r="R229" s="85"/>
      <c r="S229" s="85"/>
      <c r="T229" s="86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T229" s="18" t="s">
        <v>224</v>
      </c>
      <c r="AU229" s="18" t="s">
        <v>84</v>
      </c>
    </row>
    <row r="230" spans="1:51" s="13" customFormat="1" ht="12">
      <c r="A230" s="13"/>
      <c r="B230" s="234"/>
      <c r="C230" s="235"/>
      <c r="D230" s="227" t="s">
        <v>184</v>
      </c>
      <c r="E230" s="236" t="s">
        <v>20</v>
      </c>
      <c r="F230" s="237" t="s">
        <v>1022</v>
      </c>
      <c r="G230" s="235"/>
      <c r="H230" s="236" t="s">
        <v>20</v>
      </c>
      <c r="I230" s="238"/>
      <c r="J230" s="235"/>
      <c r="K230" s="235"/>
      <c r="L230" s="239"/>
      <c r="M230" s="240"/>
      <c r="N230" s="241"/>
      <c r="O230" s="241"/>
      <c r="P230" s="241"/>
      <c r="Q230" s="241"/>
      <c r="R230" s="241"/>
      <c r="S230" s="241"/>
      <c r="T230" s="242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43" t="s">
        <v>184</v>
      </c>
      <c r="AU230" s="243" t="s">
        <v>84</v>
      </c>
      <c r="AV230" s="13" t="s">
        <v>22</v>
      </c>
      <c r="AW230" s="13" t="s">
        <v>37</v>
      </c>
      <c r="AX230" s="13" t="s">
        <v>76</v>
      </c>
      <c r="AY230" s="243" t="s">
        <v>171</v>
      </c>
    </row>
    <row r="231" spans="1:51" s="14" customFormat="1" ht="12">
      <c r="A231" s="14"/>
      <c r="B231" s="244"/>
      <c r="C231" s="245"/>
      <c r="D231" s="227" t="s">
        <v>184</v>
      </c>
      <c r="E231" s="246" t="s">
        <v>20</v>
      </c>
      <c r="F231" s="247" t="s">
        <v>1697</v>
      </c>
      <c r="G231" s="245"/>
      <c r="H231" s="248">
        <v>32</v>
      </c>
      <c r="I231" s="249"/>
      <c r="J231" s="245"/>
      <c r="K231" s="245"/>
      <c r="L231" s="250"/>
      <c r="M231" s="251"/>
      <c r="N231" s="252"/>
      <c r="O231" s="252"/>
      <c r="P231" s="252"/>
      <c r="Q231" s="252"/>
      <c r="R231" s="252"/>
      <c r="S231" s="252"/>
      <c r="T231" s="253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54" t="s">
        <v>184</v>
      </c>
      <c r="AU231" s="254" t="s">
        <v>84</v>
      </c>
      <c r="AV231" s="14" t="s">
        <v>84</v>
      </c>
      <c r="AW231" s="14" t="s">
        <v>37</v>
      </c>
      <c r="AX231" s="14" t="s">
        <v>76</v>
      </c>
      <c r="AY231" s="254" t="s">
        <v>171</v>
      </c>
    </row>
    <row r="232" spans="1:65" s="2" customFormat="1" ht="16.5" customHeight="1">
      <c r="A232" s="39"/>
      <c r="B232" s="40"/>
      <c r="C232" s="256" t="s">
        <v>364</v>
      </c>
      <c r="D232" s="256" t="s">
        <v>286</v>
      </c>
      <c r="E232" s="257" t="s">
        <v>1109</v>
      </c>
      <c r="F232" s="258" t="s">
        <v>1110</v>
      </c>
      <c r="G232" s="259" t="s">
        <v>391</v>
      </c>
      <c r="H232" s="260">
        <v>32.32</v>
      </c>
      <c r="I232" s="261"/>
      <c r="J232" s="262">
        <f>ROUND(I232*H232,2)</f>
        <v>0</v>
      </c>
      <c r="K232" s="258" t="s">
        <v>177</v>
      </c>
      <c r="L232" s="263"/>
      <c r="M232" s="264" t="s">
        <v>20</v>
      </c>
      <c r="N232" s="265" t="s">
        <v>47</v>
      </c>
      <c r="O232" s="85"/>
      <c r="P232" s="223">
        <f>O232*H232</f>
        <v>0</v>
      </c>
      <c r="Q232" s="223">
        <v>0.416</v>
      </c>
      <c r="R232" s="223">
        <f>Q232*H232</f>
        <v>13.44512</v>
      </c>
      <c r="S232" s="223">
        <v>0</v>
      </c>
      <c r="T232" s="224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25" t="s">
        <v>235</v>
      </c>
      <c r="AT232" s="225" t="s">
        <v>286</v>
      </c>
      <c r="AU232" s="225" t="s">
        <v>84</v>
      </c>
      <c r="AY232" s="18" t="s">
        <v>171</v>
      </c>
      <c r="BE232" s="226">
        <f>IF(N232="základní",J232,0)</f>
        <v>0</v>
      </c>
      <c r="BF232" s="226">
        <f>IF(N232="snížená",J232,0)</f>
        <v>0</v>
      </c>
      <c r="BG232" s="226">
        <f>IF(N232="zákl. přenesená",J232,0)</f>
        <v>0</v>
      </c>
      <c r="BH232" s="226">
        <f>IF(N232="sníž. přenesená",J232,0)</f>
        <v>0</v>
      </c>
      <c r="BI232" s="226">
        <f>IF(N232="nulová",J232,0)</f>
        <v>0</v>
      </c>
      <c r="BJ232" s="18" t="s">
        <v>22</v>
      </c>
      <c r="BK232" s="226">
        <f>ROUND(I232*H232,2)</f>
        <v>0</v>
      </c>
      <c r="BL232" s="18" t="s">
        <v>178</v>
      </c>
      <c r="BM232" s="225" t="s">
        <v>1111</v>
      </c>
    </row>
    <row r="233" spans="1:47" s="2" customFormat="1" ht="12">
      <c r="A233" s="39"/>
      <c r="B233" s="40"/>
      <c r="C233" s="41"/>
      <c r="D233" s="227" t="s">
        <v>180</v>
      </c>
      <c r="E233" s="41"/>
      <c r="F233" s="228" t="s">
        <v>1110</v>
      </c>
      <c r="G233" s="41"/>
      <c r="H233" s="41"/>
      <c r="I233" s="229"/>
      <c r="J233" s="41"/>
      <c r="K233" s="41"/>
      <c r="L233" s="45"/>
      <c r="M233" s="230"/>
      <c r="N233" s="231"/>
      <c r="O233" s="85"/>
      <c r="P233" s="85"/>
      <c r="Q233" s="85"/>
      <c r="R233" s="85"/>
      <c r="S233" s="85"/>
      <c r="T233" s="86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T233" s="18" t="s">
        <v>180</v>
      </c>
      <c r="AU233" s="18" t="s">
        <v>84</v>
      </c>
    </row>
    <row r="234" spans="1:51" s="14" customFormat="1" ht="12">
      <c r="A234" s="14"/>
      <c r="B234" s="244"/>
      <c r="C234" s="245"/>
      <c r="D234" s="227" t="s">
        <v>184</v>
      </c>
      <c r="E234" s="245"/>
      <c r="F234" s="247" t="s">
        <v>1698</v>
      </c>
      <c r="G234" s="245"/>
      <c r="H234" s="248">
        <v>32.32</v>
      </c>
      <c r="I234" s="249"/>
      <c r="J234" s="245"/>
      <c r="K234" s="245"/>
      <c r="L234" s="250"/>
      <c r="M234" s="251"/>
      <c r="N234" s="252"/>
      <c r="O234" s="252"/>
      <c r="P234" s="252"/>
      <c r="Q234" s="252"/>
      <c r="R234" s="252"/>
      <c r="S234" s="252"/>
      <c r="T234" s="253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54" t="s">
        <v>184</v>
      </c>
      <c r="AU234" s="254" t="s">
        <v>84</v>
      </c>
      <c r="AV234" s="14" t="s">
        <v>84</v>
      </c>
      <c r="AW234" s="14" t="s">
        <v>4</v>
      </c>
      <c r="AX234" s="14" t="s">
        <v>22</v>
      </c>
      <c r="AY234" s="254" t="s">
        <v>171</v>
      </c>
    </row>
    <row r="235" spans="1:65" s="2" customFormat="1" ht="24.15" customHeight="1">
      <c r="A235" s="39"/>
      <c r="B235" s="40"/>
      <c r="C235" s="214" t="s">
        <v>374</v>
      </c>
      <c r="D235" s="214" t="s">
        <v>173</v>
      </c>
      <c r="E235" s="215" t="s">
        <v>1113</v>
      </c>
      <c r="F235" s="216" t="s">
        <v>1114</v>
      </c>
      <c r="G235" s="217" t="s">
        <v>230</v>
      </c>
      <c r="H235" s="218">
        <v>12.846</v>
      </c>
      <c r="I235" s="219"/>
      <c r="J235" s="220">
        <f>ROUND(I235*H235,2)</f>
        <v>0</v>
      </c>
      <c r="K235" s="216" t="s">
        <v>177</v>
      </c>
      <c r="L235" s="45"/>
      <c r="M235" s="221" t="s">
        <v>20</v>
      </c>
      <c r="N235" s="222" t="s">
        <v>47</v>
      </c>
      <c r="O235" s="85"/>
      <c r="P235" s="223">
        <f>O235*H235</f>
        <v>0</v>
      </c>
      <c r="Q235" s="223">
        <v>2.5122535</v>
      </c>
      <c r="R235" s="223">
        <f>Q235*H235</f>
        <v>32.272408461</v>
      </c>
      <c r="S235" s="223">
        <v>0</v>
      </c>
      <c r="T235" s="224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25" t="s">
        <v>178</v>
      </c>
      <c r="AT235" s="225" t="s">
        <v>173</v>
      </c>
      <c r="AU235" s="225" t="s">
        <v>84</v>
      </c>
      <c r="AY235" s="18" t="s">
        <v>171</v>
      </c>
      <c r="BE235" s="226">
        <f>IF(N235="základní",J235,0)</f>
        <v>0</v>
      </c>
      <c r="BF235" s="226">
        <f>IF(N235="snížená",J235,0)</f>
        <v>0</v>
      </c>
      <c r="BG235" s="226">
        <f>IF(N235="zákl. přenesená",J235,0)</f>
        <v>0</v>
      </c>
      <c r="BH235" s="226">
        <f>IF(N235="sníž. přenesená",J235,0)</f>
        <v>0</v>
      </c>
      <c r="BI235" s="226">
        <f>IF(N235="nulová",J235,0)</f>
        <v>0</v>
      </c>
      <c r="BJ235" s="18" t="s">
        <v>22</v>
      </c>
      <c r="BK235" s="226">
        <f>ROUND(I235*H235,2)</f>
        <v>0</v>
      </c>
      <c r="BL235" s="18" t="s">
        <v>178</v>
      </c>
      <c r="BM235" s="225" t="s">
        <v>1115</v>
      </c>
    </row>
    <row r="236" spans="1:47" s="2" customFormat="1" ht="12">
      <c r="A236" s="39"/>
      <c r="B236" s="40"/>
      <c r="C236" s="41"/>
      <c r="D236" s="227" t="s">
        <v>180</v>
      </c>
      <c r="E236" s="41"/>
      <c r="F236" s="228" t="s">
        <v>1116</v>
      </c>
      <c r="G236" s="41"/>
      <c r="H236" s="41"/>
      <c r="I236" s="229"/>
      <c r="J236" s="41"/>
      <c r="K236" s="41"/>
      <c r="L236" s="45"/>
      <c r="M236" s="230"/>
      <c r="N236" s="231"/>
      <c r="O236" s="85"/>
      <c r="P236" s="85"/>
      <c r="Q236" s="85"/>
      <c r="R236" s="85"/>
      <c r="S236" s="85"/>
      <c r="T236" s="86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T236" s="18" t="s">
        <v>180</v>
      </c>
      <c r="AU236" s="18" t="s">
        <v>84</v>
      </c>
    </row>
    <row r="237" spans="1:47" s="2" customFormat="1" ht="12">
      <c r="A237" s="39"/>
      <c r="B237" s="40"/>
      <c r="C237" s="41"/>
      <c r="D237" s="232" t="s">
        <v>182</v>
      </c>
      <c r="E237" s="41"/>
      <c r="F237" s="233" t="s">
        <v>1117</v>
      </c>
      <c r="G237" s="41"/>
      <c r="H237" s="41"/>
      <c r="I237" s="229"/>
      <c r="J237" s="41"/>
      <c r="K237" s="41"/>
      <c r="L237" s="45"/>
      <c r="M237" s="230"/>
      <c r="N237" s="231"/>
      <c r="O237" s="85"/>
      <c r="P237" s="85"/>
      <c r="Q237" s="85"/>
      <c r="R237" s="85"/>
      <c r="S237" s="85"/>
      <c r="T237" s="86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T237" s="18" t="s">
        <v>182</v>
      </c>
      <c r="AU237" s="18" t="s">
        <v>84</v>
      </c>
    </row>
    <row r="238" spans="1:51" s="13" customFormat="1" ht="12">
      <c r="A238" s="13"/>
      <c r="B238" s="234"/>
      <c r="C238" s="235"/>
      <c r="D238" s="227" t="s">
        <v>184</v>
      </c>
      <c r="E238" s="236" t="s">
        <v>20</v>
      </c>
      <c r="F238" s="237" t="s">
        <v>1022</v>
      </c>
      <c r="G238" s="235"/>
      <c r="H238" s="236" t="s">
        <v>20</v>
      </c>
      <c r="I238" s="238"/>
      <c r="J238" s="235"/>
      <c r="K238" s="235"/>
      <c r="L238" s="239"/>
      <c r="M238" s="240"/>
      <c r="N238" s="241"/>
      <c r="O238" s="241"/>
      <c r="P238" s="241"/>
      <c r="Q238" s="241"/>
      <c r="R238" s="241"/>
      <c r="S238" s="241"/>
      <c r="T238" s="242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43" t="s">
        <v>184</v>
      </c>
      <c r="AU238" s="243" t="s">
        <v>84</v>
      </c>
      <c r="AV238" s="13" t="s">
        <v>22</v>
      </c>
      <c r="AW238" s="13" t="s">
        <v>37</v>
      </c>
      <c r="AX238" s="13" t="s">
        <v>76</v>
      </c>
      <c r="AY238" s="243" t="s">
        <v>171</v>
      </c>
    </row>
    <row r="239" spans="1:51" s="14" customFormat="1" ht="12">
      <c r="A239" s="14"/>
      <c r="B239" s="244"/>
      <c r="C239" s="245"/>
      <c r="D239" s="227" t="s">
        <v>184</v>
      </c>
      <c r="E239" s="246" t="s">
        <v>20</v>
      </c>
      <c r="F239" s="247" t="s">
        <v>1699</v>
      </c>
      <c r="G239" s="245"/>
      <c r="H239" s="248">
        <v>12.846</v>
      </c>
      <c r="I239" s="249"/>
      <c r="J239" s="245"/>
      <c r="K239" s="245"/>
      <c r="L239" s="250"/>
      <c r="M239" s="251"/>
      <c r="N239" s="252"/>
      <c r="O239" s="252"/>
      <c r="P239" s="252"/>
      <c r="Q239" s="252"/>
      <c r="R239" s="252"/>
      <c r="S239" s="252"/>
      <c r="T239" s="253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54" t="s">
        <v>184</v>
      </c>
      <c r="AU239" s="254" t="s">
        <v>84</v>
      </c>
      <c r="AV239" s="14" t="s">
        <v>84</v>
      </c>
      <c r="AW239" s="14" t="s">
        <v>37</v>
      </c>
      <c r="AX239" s="14" t="s">
        <v>76</v>
      </c>
      <c r="AY239" s="254" t="s">
        <v>171</v>
      </c>
    </row>
    <row r="240" spans="1:65" s="2" customFormat="1" ht="21.75" customHeight="1">
      <c r="A240" s="39"/>
      <c r="B240" s="40"/>
      <c r="C240" s="214" t="s">
        <v>380</v>
      </c>
      <c r="D240" s="214" t="s">
        <v>173</v>
      </c>
      <c r="E240" s="215" t="s">
        <v>1119</v>
      </c>
      <c r="F240" s="216" t="s">
        <v>1120</v>
      </c>
      <c r="G240" s="217" t="s">
        <v>391</v>
      </c>
      <c r="H240" s="218">
        <v>25.8</v>
      </c>
      <c r="I240" s="219"/>
      <c r="J240" s="220">
        <f>ROUND(I240*H240,2)</f>
        <v>0</v>
      </c>
      <c r="K240" s="216" t="s">
        <v>177</v>
      </c>
      <c r="L240" s="45"/>
      <c r="M240" s="221" t="s">
        <v>20</v>
      </c>
      <c r="N240" s="222" t="s">
        <v>47</v>
      </c>
      <c r="O240" s="85"/>
      <c r="P240" s="223">
        <f>O240*H240</f>
        <v>0</v>
      </c>
      <c r="Q240" s="223">
        <v>0</v>
      </c>
      <c r="R240" s="223">
        <f>Q240*H240</f>
        <v>0</v>
      </c>
      <c r="S240" s="223">
        <v>0.98</v>
      </c>
      <c r="T240" s="224">
        <f>S240*H240</f>
        <v>25.284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225" t="s">
        <v>178</v>
      </c>
      <c r="AT240" s="225" t="s">
        <v>173</v>
      </c>
      <c r="AU240" s="225" t="s">
        <v>84</v>
      </c>
      <c r="AY240" s="18" t="s">
        <v>171</v>
      </c>
      <c r="BE240" s="226">
        <f>IF(N240="základní",J240,0)</f>
        <v>0</v>
      </c>
      <c r="BF240" s="226">
        <f>IF(N240="snížená",J240,0)</f>
        <v>0</v>
      </c>
      <c r="BG240" s="226">
        <f>IF(N240="zákl. přenesená",J240,0)</f>
        <v>0</v>
      </c>
      <c r="BH240" s="226">
        <f>IF(N240="sníž. přenesená",J240,0)</f>
        <v>0</v>
      </c>
      <c r="BI240" s="226">
        <f>IF(N240="nulová",J240,0)</f>
        <v>0</v>
      </c>
      <c r="BJ240" s="18" t="s">
        <v>22</v>
      </c>
      <c r="BK240" s="226">
        <f>ROUND(I240*H240,2)</f>
        <v>0</v>
      </c>
      <c r="BL240" s="18" t="s">
        <v>178</v>
      </c>
      <c r="BM240" s="225" t="s">
        <v>1121</v>
      </c>
    </row>
    <row r="241" spans="1:47" s="2" customFormat="1" ht="12">
      <c r="A241" s="39"/>
      <c r="B241" s="40"/>
      <c r="C241" s="41"/>
      <c r="D241" s="227" t="s">
        <v>180</v>
      </c>
      <c r="E241" s="41"/>
      <c r="F241" s="228" t="s">
        <v>1122</v>
      </c>
      <c r="G241" s="41"/>
      <c r="H241" s="41"/>
      <c r="I241" s="229"/>
      <c r="J241" s="41"/>
      <c r="K241" s="41"/>
      <c r="L241" s="45"/>
      <c r="M241" s="230"/>
      <c r="N241" s="231"/>
      <c r="O241" s="85"/>
      <c r="P241" s="85"/>
      <c r="Q241" s="85"/>
      <c r="R241" s="85"/>
      <c r="S241" s="85"/>
      <c r="T241" s="86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T241" s="18" t="s">
        <v>180</v>
      </c>
      <c r="AU241" s="18" t="s">
        <v>84</v>
      </c>
    </row>
    <row r="242" spans="1:47" s="2" customFormat="1" ht="12">
      <c r="A242" s="39"/>
      <c r="B242" s="40"/>
      <c r="C242" s="41"/>
      <c r="D242" s="232" t="s">
        <v>182</v>
      </c>
      <c r="E242" s="41"/>
      <c r="F242" s="233" t="s">
        <v>1123</v>
      </c>
      <c r="G242" s="41"/>
      <c r="H242" s="41"/>
      <c r="I242" s="229"/>
      <c r="J242" s="41"/>
      <c r="K242" s="41"/>
      <c r="L242" s="45"/>
      <c r="M242" s="230"/>
      <c r="N242" s="231"/>
      <c r="O242" s="85"/>
      <c r="P242" s="85"/>
      <c r="Q242" s="85"/>
      <c r="R242" s="85"/>
      <c r="S242" s="85"/>
      <c r="T242" s="86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T242" s="18" t="s">
        <v>182</v>
      </c>
      <c r="AU242" s="18" t="s">
        <v>84</v>
      </c>
    </row>
    <row r="243" spans="1:51" s="13" customFormat="1" ht="12">
      <c r="A243" s="13"/>
      <c r="B243" s="234"/>
      <c r="C243" s="235"/>
      <c r="D243" s="227" t="s">
        <v>184</v>
      </c>
      <c r="E243" s="236" t="s">
        <v>20</v>
      </c>
      <c r="F243" s="237" t="s">
        <v>1124</v>
      </c>
      <c r="G243" s="235"/>
      <c r="H243" s="236" t="s">
        <v>20</v>
      </c>
      <c r="I243" s="238"/>
      <c r="J243" s="235"/>
      <c r="K243" s="235"/>
      <c r="L243" s="239"/>
      <c r="M243" s="240"/>
      <c r="N243" s="241"/>
      <c r="O243" s="241"/>
      <c r="P243" s="241"/>
      <c r="Q243" s="241"/>
      <c r="R243" s="241"/>
      <c r="S243" s="241"/>
      <c r="T243" s="242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43" t="s">
        <v>184</v>
      </c>
      <c r="AU243" s="243" t="s">
        <v>84</v>
      </c>
      <c r="AV243" s="13" t="s">
        <v>22</v>
      </c>
      <c r="AW243" s="13" t="s">
        <v>37</v>
      </c>
      <c r="AX243" s="13" t="s">
        <v>76</v>
      </c>
      <c r="AY243" s="243" t="s">
        <v>171</v>
      </c>
    </row>
    <row r="244" spans="1:51" s="14" customFormat="1" ht="12">
      <c r="A244" s="14"/>
      <c r="B244" s="244"/>
      <c r="C244" s="245"/>
      <c r="D244" s="227" t="s">
        <v>184</v>
      </c>
      <c r="E244" s="246" t="s">
        <v>20</v>
      </c>
      <c r="F244" s="247" t="s">
        <v>1700</v>
      </c>
      <c r="G244" s="245"/>
      <c r="H244" s="248">
        <v>25.8</v>
      </c>
      <c r="I244" s="249"/>
      <c r="J244" s="245"/>
      <c r="K244" s="245"/>
      <c r="L244" s="250"/>
      <c r="M244" s="251"/>
      <c r="N244" s="252"/>
      <c r="O244" s="252"/>
      <c r="P244" s="252"/>
      <c r="Q244" s="252"/>
      <c r="R244" s="252"/>
      <c r="S244" s="252"/>
      <c r="T244" s="253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54" t="s">
        <v>184</v>
      </c>
      <c r="AU244" s="254" t="s">
        <v>84</v>
      </c>
      <c r="AV244" s="14" t="s">
        <v>84</v>
      </c>
      <c r="AW244" s="14" t="s">
        <v>37</v>
      </c>
      <c r="AX244" s="14" t="s">
        <v>76</v>
      </c>
      <c r="AY244" s="254" t="s">
        <v>171</v>
      </c>
    </row>
    <row r="245" spans="1:65" s="2" customFormat="1" ht="21.75" customHeight="1">
      <c r="A245" s="39"/>
      <c r="B245" s="40"/>
      <c r="C245" s="214" t="s">
        <v>388</v>
      </c>
      <c r="D245" s="214" t="s">
        <v>173</v>
      </c>
      <c r="E245" s="215" t="s">
        <v>1494</v>
      </c>
      <c r="F245" s="216" t="s">
        <v>1495</v>
      </c>
      <c r="G245" s="217" t="s">
        <v>230</v>
      </c>
      <c r="H245" s="218">
        <v>9.315</v>
      </c>
      <c r="I245" s="219"/>
      <c r="J245" s="220">
        <f>ROUND(I245*H245,2)</f>
        <v>0</v>
      </c>
      <c r="K245" s="216" t="s">
        <v>177</v>
      </c>
      <c r="L245" s="45"/>
      <c r="M245" s="221" t="s">
        <v>20</v>
      </c>
      <c r="N245" s="222" t="s">
        <v>47</v>
      </c>
      <c r="O245" s="85"/>
      <c r="P245" s="223">
        <f>O245*H245</f>
        <v>0</v>
      </c>
      <c r="Q245" s="223">
        <v>0</v>
      </c>
      <c r="R245" s="223">
        <f>Q245*H245</f>
        <v>0</v>
      </c>
      <c r="S245" s="223">
        <v>2.4</v>
      </c>
      <c r="T245" s="224">
        <f>S245*H245</f>
        <v>22.355999999999998</v>
      </c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R245" s="225" t="s">
        <v>178</v>
      </c>
      <c r="AT245" s="225" t="s">
        <v>173</v>
      </c>
      <c r="AU245" s="225" t="s">
        <v>84</v>
      </c>
      <c r="AY245" s="18" t="s">
        <v>171</v>
      </c>
      <c r="BE245" s="226">
        <f>IF(N245="základní",J245,0)</f>
        <v>0</v>
      </c>
      <c r="BF245" s="226">
        <f>IF(N245="snížená",J245,0)</f>
        <v>0</v>
      </c>
      <c r="BG245" s="226">
        <f>IF(N245="zákl. přenesená",J245,0)</f>
        <v>0</v>
      </c>
      <c r="BH245" s="226">
        <f>IF(N245="sníž. přenesená",J245,0)</f>
        <v>0</v>
      </c>
      <c r="BI245" s="226">
        <f>IF(N245="nulová",J245,0)</f>
        <v>0</v>
      </c>
      <c r="BJ245" s="18" t="s">
        <v>22</v>
      </c>
      <c r="BK245" s="226">
        <f>ROUND(I245*H245,2)</f>
        <v>0</v>
      </c>
      <c r="BL245" s="18" t="s">
        <v>178</v>
      </c>
      <c r="BM245" s="225" t="s">
        <v>1660</v>
      </c>
    </row>
    <row r="246" spans="1:47" s="2" customFormat="1" ht="12">
      <c r="A246" s="39"/>
      <c r="B246" s="40"/>
      <c r="C246" s="41"/>
      <c r="D246" s="227" t="s">
        <v>180</v>
      </c>
      <c r="E246" s="41"/>
      <c r="F246" s="228" t="s">
        <v>1496</v>
      </c>
      <c r="G246" s="41"/>
      <c r="H246" s="41"/>
      <c r="I246" s="229"/>
      <c r="J246" s="41"/>
      <c r="K246" s="41"/>
      <c r="L246" s="45"/>
      <c r="M246" s="230"/>
      <c r="N246" s="231"/>
      <c r="O246" s="85"/>
      <c r="P246" s="85"/>
      <c r="Q246" s="85"/>
      <c r="R246" s="85"/>
      <c r="S246" s="85"/>
      <c r="T246" s="86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T246" s="18" t="s">
        <v>180</v>
      </c>
      <c r="AU246" s="18" t="s">
        <v>84</v>
      </c>
    </row>
    <row r="247" spans="1:47" s="2" customFormat="1" ht="12">
      <c r="A247" s="39"/>
      <c r="B247" s="40"/>
      <c r="C247" s="41"/>
      <c r="D247" s="232" t="s">
        <v>182</v>
      </c>
      <c r="E247" s="41"/>
      <c r="F247" s="233" t="s">
        <v>1497</v>
      </c>
      <c r="G247" s="41"/>
      <c r="H247" s="41"/>
      <c r="I247" s="229"/>
      <c r="J247" s="41"/>
      <c r="K247" s="41"/>
      <c r="L247" s="45"/>
      <c r="M247" s="230"/>
      <c r="N247" s="231"/>
      <c r="O247" s="85"/>
      <c r="P247" s="85"/>
      <c r="Q247" s="85"/>
      <c r="R247" s="85"/>
      <c r="S247" s="85"/>
      <c r="T247" s="86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T247" s="18" t="s">
        <v>182</v>
      </c>
      <c r="AU247" s="18" t="s">
        <v>84</v>
      </c>
    </row>
    <row r="248" spans="1:51" s="13" customFormat="1" ht="12">
      <c r="A248" s="13"/>
      <c r="B248" s="234"/>
      <c r="C248" s="235"/>
      <c r="D248" s="227" t="s">
        <v>184</v>
      </c>
      <c r="E248" s="236" t="s">
        <v>20</v>
      </c>
      <c r="F248" s="237" t="s">
        <v>1124</v>
      </c>
      <c r="G248" s="235"/>
      <c r="H248" s="236" t="s">
        <v>20</v>
      </c>
      <c r="I248" s="238"/>
      <c r="J248" s="235"/>
      <c r="K248" s="235"/>
      <c r="L248" s="239"/>
      <c r="M248" s="240"/>
      <c r="N248" s="241"/>
      <c r="O248" s="241"/>
      <c r="P248" s="241"/>
      <c r="Q248" s="241"/>
      <c r="R248" s="241"/>
      <c r="S248" s="241"/>
      <c r="T248" s="242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43" t="s">
        <v>184</v>
      </c>
      <c r="AU248" s="243" t="s">
        <v>84</v>
      </c>
      <c r="AV248" s="13" t="s">
        <v>22</v>
      </c>
      <c r="AW248" s="13" t="s">
        <v>37</v>
      </c>
      <c r="AX248" s="13" t="s">
        <v>76</v>
      </c>
      <c r="AY248" s="243" t="s">
        <v>171</v>
      </c>
    </row>
    <row r="249" spans="1:51" s="14" customFormat="1" ht="12">
      <c r="A249" s="14"/>
      <c r="B249" s="244"/>
      <c r="C249" s="245"/>
      <c r="D249" s="227" t="s">
        <v>184</v>
      </c>
      <c r="E249" s="246" t="s">
        <v>20</v>
      </c>
      <c r="F249" s="247" t="s">
        <v>1701</v>
      </c>
      <c r="G249" s="245"/>
      <c r="H249" s="248">
        <v>7.515</v>
      </c>
      <c r="I249" s="249"/>
      <c r="J249" s="245"/>
      <c r="K249" s="245"/>
      <c r="L249" s="250"/>
      <c r="M249" s="251"/>
      <c r="N249" s="252"/>
      <c r="O249" s="252"/>
      <c r="P249" s="252"/>
      <c r="Q249" s="252"/>
      <c r="R249" s="252"/>
      <c r="S249" s="252"/>
      <c r="T249" s="253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54" t="s">
        <v>184</v>
      </c>
      <c r="AU249" s="254" t="s">
        <v>84</v>
      </c>
      <c r="AV249" s="14" t="s">
        <v>84</v>
      </c>
      <c r="AW249" s="14" t="s">
        <v>37</v>
      </c>
      <c r="AX249" s="14" t="s">
        <v>76</v>
      </c>
      <c r="AY249" s="254" t="s">
        <v>171</v>
      </c>
    </row>
    <row r="250" spans="1:51" s="14" customFormat="1" ht="12">
      <c r="A250" s="14"/>
      <c r="B250" s="244"/>
      <c r="C250" s="245"/>
      <c r="D250" s="227" t="s">
        <v>184</v>
      </c>
      <c r="E250" s="246" t="s">
        <v>20</v>
      </c>
      <c r="F250" s="247" t="s">
        <v>1702</v>
      </c>
      <c r="G250" s="245"/>
      <c r="H250" s="248">
        <v>1.8</v>
      </c>
      <c r="I250" s="249"/>
      <c r="J250" s="245"/>
      <c r="K250" s="245"/>
      <c r="L250" s="250"/>
      <c r="M250" s="251"/>
      <c r="N250" s="252"/>
      <c r="O250" s="252"/>
      <c r="P250" s="252"/>
      <c r="Q250" s="252"/>
      <c r="R250" s="252"/>
      <c r="S250" s="252"/>
      <c r="T250" s="253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54" t="s">
        <v>184</v>
      </c>
      <c r="AU250" s="254" t="s">
        <v>84</v>
      </c>
      <c r="AV250" s="14" t="s">
        <v>84</v>
      </c>
      <c r="AW250" s="14" t="s">
        <v>37</v>
      </c>
      <c r="AX250" s="14" t="s">
        <v>76</v>
      </c>
      <c r="AY250" s="254" t="s">
        <v>171</v>
      </c>
    </row>
    <row r="251" spans="1:63" s="12" customFormat="1" ht="22.8" customHeight="1">
      <c r="A251" s="12"/>
      <c r="B251" s="198"/>
      <c r="C251" s="199"/>
      <c r="D251" s="200" t="s">
        <v>75</v>
      </c>
      <c r="E251" s="212" t="s">
        <v>624</v>
      </c>
      <c r="F251" s="212" t="s">
        <v>625</v>
      </c>
      <c r="G251" s="199"/>
      <c r="H251" s="199"/>
      <c r="I251" s="202"/>
      <c r="J251" s="213">
        <f>BK251</f>
        <v>0</v>
      </c>
      <c r="K251" s="199"/>
      <c r="L251" s="204"/>
      <c r="M251" s="205"/>
      <c r="N251" s="206"/>
      <c r="O251" s="206"/>
      <c r="P251" s="207">
        <f>SUM(P252:P265)</f>
        <v>0</v>
      </c>
      <c r="Q251" s="206"/>
      <c r="R251" s="207">
        <f>SUM(R252:R265)</f>
        <v>0</v>
      </c>
      <c r="S251" s="206"/>
      <c r="T251" s="208">
        <f>SUM(T252:T265)</f>
        <v>0</v>
      </c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R251" s="209" t="s">
        <v>22</v>
      </c>
      <c r="AT251" s="210" t="s">
        <v>75</v>
      </c>
      <c r="AU251" s="210" t="s">
        <v>22</v>
      </c>
      <c r="AY251" s="209" t="s">
        <v>171</v>
      </c>
      <c r="BK251" s="211">
        <f>SUM(BK252:BK265)</f>
        <v>0</v>
      </c>
    </row>
    <row r="252" spans="1:65" s="2" customFormat="1" ht="37.8" customHeight="1">
      <c r="A252" s="39"/>
      <c r="B252" s="40"/>
      <c r="C252" s="214" t="s">
        <v>401</v>
      </c>
      <c r="D252" s="214" t="s">
        <v>173</v>
      </c>
      <c r="E252" s="215" t="s">
        <v>727</v>
      </c>
      <c r="F252" s="216" t="s">
        <v>728</v>
      </c>
      <c r="G252" s="217" t="s">
        <v>244</v>
      </c>
      <c r="H252" s="218">
        <v>11.183</v>
      </c>
      <c r="I252" s="219"/>
      <c r="J252" s="220">
        <f>ROUND(I252*H252,2)</f>
        <v>0</v>
      </c>
      <c r="K252" s="216" t="s">
        <v>20</v>
      </c>
      <c r="L252" s="45"/>
      <c r="M252" s="221" t="s">
        <v>20</v>
      </c>
      <c r="N252" s="222" t="s">
        <v>47</v>
      </c>
      <c r="O252" s="85"/>
      <c r="P252" s="223">
        <f>O252*H252</f>
        <v>0</v>
      </c>
      <c r="Q252" s="223">
        <v>0</v>
      </c>
      <c r="R252" s="223">
        <f>Q252*H252</f>
        <v>0</v>
      </c>
      <c r="S252" s="223">
        <v>0</v>
      </c>
      <c r="T252" s="224">
        <f>S252*H252</f>
        <v>0</v>
      </c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R252" s="225" t="s">
        <v>178</v>
      </c>
      <c r="AT252" s="225" t="s">
        <v>173</v>
      </c>
      <c r="AU252" s="225" t="s">
        <v>84</v>
      </c>
      <c r="AY252" s="18" t="s">
        <v>171</v>
      </c>
      <c r="BE252" s="226">
        <f>IF(N252="základní",J252,0)</f>
        <v>0</v>
      </c>
      <c r="BF252" s="226">
        <f>IF(N252="snížená",J252,0)</f>
        <v>0</v>
      </c>
      <c r="BG252" s="226">
        <f>IF(N252="zákl. přenesená",J252,0)</f>
        <v>0</v>
      </c>
      <c r="BH252" s="226">
        <f>IF(N252="sníž. přenesená",J252,0)</f>
        <v>0</v>
      </c>
      <c r="BI252" s="226">
        <f>IF(N252="nulová",J252,0)</f>
        <v>0</v>
      </c>
      <c r="BJ252" s="18" t="s">
        <v>22</v>
      </c>
      <c r="BK252" s="226">
        <f>ROUND(I252*H252,2)</f>
        <v>0</v>
      </c>
      <c r="BL252" s="18" t="s">
        <v>178</v>
      </c>
      <c r="BM252" s="225" t="s">
        <v>1703</v>
      </c>
    </row>
    <row r="253" spans="1:47" s="2" customFormat="1" ht="12">
      <c r="A253" s="39"/>
      <c r="B253" s="40"/>
      <c r="C253" s="41"/>
      <c r="D253" s="227" t="s">
        <v>180</v>
      </c>
      <c r="E253" s="41"/>
      <c r="F253" s="228" t="s">
        <v>730</v>
      </c>
      <c r="G253" s="41"/>
      <c r="H253" s="41"/>
      <c r="I253" s="229"/>
      <c r="J253" s="41"/>
      <c r="K253" s="41"/>
      <c r="L253" s="45"/>
      <c r="M253" s="230"/>
      <c r="N253" s="231"/>
      <c r="O253" s="85"/>
      <c r="P253" s="85"/>
      <c r="Q253" s="85"/>
      <c r="R253" s="85"/>
      <c r="S253" s="85"/>
      <c r="T253" s="86"/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T253" s="18" t="s">
        <v>180</v>
      </c>
      <c r="AU253" s="18" t="s">
        <v>84</v>
      </c>
    </row>
    <row r="254" spans="1:51" s="14" customFormat="1" ht="12">
      <c r="A254" s="14"/>
      <c r="B254" s="244"/>
      <c r="C254" s="245"/>
      <c r="D254" s="227" t="s">
        <v>184</v>
      </c>
      <c r="E254" s="246" t="s">
        <v>20</v>
      </c>
      <c r="F254" s="247" t="s">
        <v>1704</v>
      </c>
      <c r="G254" s="245"/>
      <c r="H254" s="248">
        <v>11.183</v>
      </c>
      <c r="I254" s="249"/>
      <c r="J254" s="245"/>
      <c r="K254" s="245"/>
      <c r="L254" s="250"/>
      <c r="M254" s="251"/>
      <c r="N254" s="252"/>
      <c r="O254" s="252"/>
      <c r="P254" s="252"/>
      <c r="Q254" s="252"/>
      <c r="R254" s="252"/>
      <c r="S254" s="252"/>
      <c r="T254" s="253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54" t="s">
        <v>184</v>
      </c>
      <c r="AU254" s="254" t="s">
        <v>84</v>
      </c>
      <c r="AV254" s="14" t="s">
        <v>84</v>
      </c>
      <c r="AW254" s="14" t="s">
        <v>37</v>
      </c>
      <c r="AX254" s="14" t="s">
        <v>76</v>
      </c>
      <c r="AY254" s="254" t="s">
        <v>171</v>
      </c>
    </row>
    <row r="255" spans="1:65" s="2" customFormat="1" ht="37.8" customHeight="1">
      <c r="A255" s="39"/>
      <c r="B255" s="40"/>
      <c r="C255" s="214" t="s">
        <v>407</v>
      </c>
      <c r="D255" s="214" t="s">
        <v>173</v>
      </c>
      <c r="E255" s="215" t="s">
        <v>1133</v>
      </c>
      <c r="F255" s="216" t="s">
        <v>1134</v>
      </c>
      <c r="G255" s="217" t="s">
        <v>244</v>
      </c>
      <c r="H255" s="218">
        <v>47.64</v>
      </c>
      <c r="I255" s="219"/>
      <c r="J255" s="220">
        <f>ROUND(I255*H255,2)</f>
        <v>0</v>
      </c>
      <c r="K255" s="216" t="s">
        <v>20</v>
      </c>
      <c r="L255" s="45"/>
      <c r="M255" s="221" t="s">
        <v>20</v>
      </c>
      <c r="N255" s="222" t="s">
        <v>47</v>
      </c>
      <c r="O255" s="85"/>
      <c r="P255" s="223">
        <f>O255*H255</f>
        <v>0</v>
      </c>
      <c r="Q255" s="223">
        <v>0</v>
      </c>
      <c r="R255" s="223">
        <f>Q255*H255</f>
        <v>0</v>
      </c>
      <c r="S255" s="223">
        <v>0</v>
      </c>
      <c r="T255" s="224">
        <f>S255*H255</f>
        <v>0</v>
      </c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R255" s="225" t="s">
        <v>178</v>
      </c>
      <c r="AT255" s="225" t="s">
        <v>173</v>
      </c>
      <c r="AU255" s="225" t="s">
        <v>84</v>
      </c>
      <c r="AY255" s="18" t="s">
        <v>171</v>
      </c>
      <c r="BE255" s="226">
        <f>IF(N255="základní",J255,0)</f>
        <v>0</v>
      </c>
      <c r="BF255" s="226">
        <f>IF(N255="snížená",J255,0)</f>
        <v>0</v>
      </c>
      <c r="BG255" s="226">
        <f>IF(N255="zákl. přenesená",J255,0)</f>
        <v>0</v>
      </c>
      <c r="BH255" s="226">
        <f>IF(N255="sníž. přenesená",J255,0)</f>
        <v>0</v>
      </c>
      <c r="BI255" s="226">
        <f>IF(N255="nulová",J255,0)</f>
        <v>0</v>
      </c>
      <c r="BJ255" s="18" t="s">
        <v>22</v>
      </c>
      <c r="BK255" s="226">
        <f>ROUND(I255*H255,2)</f>
        <v>0</v>
      </c>
      <c r="BL255" s="18" t="s">
        <v>178</v>
      </c>
      <c r="BM255" s="225" t="s">
        <v>1135</v>
      </c>
    </row>
    <row r="256" spans="1:47" s="2" customFormat="1" ht="12">
      <c r="A256" s="39"/>
      <c r="B256" s="40"/>
      <c r="C256" s="41"/>
      <c r="D256" s="227" t="s">
        <v>180</v>
      </c>
      <c r="E256" s="41"/>
      <c r="F256" s="228" t="s">
        <v>1136</v>
      </c>
      <c r="G256" s="41"/>
      <c r="H256" s="41"/>
      <c r="I256" s="229"/>
      <c r="J256" s="41"/>
      <c r="K256" s="41"/>
      <c r="L256" s="45"/>
      <c r="M256" s="230"/>
      <c r="N256" s="231"/>
      <c r="O256" s="85"/>
      <c r="P256" s="85"/>
      <c r="Q256" s="85"/>
      <c r="R256" s="85"/>
      <c r="S256" s="85"/>
      <c r="T256" s="86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T256" s="18" t="s">
        <v>180</v>
      </c>
      <c r="AU256" s="18" t="s">
        <v>84</v>
      </c>
    </row>
    <row r="257" spans="1:51" s="14" customFormat="1" ht="12">
      <c r="A257" s="14"/>
      <c r="B257" s="244"/>
      <c r="C257" s="245"/>
      <c r="D257" s="227" t="s">
        <v>184</v>
      </c>
      <c r="E257" s="246" t="s">
        <v>20</v>
      </c>
      <c r="F257" s="247" t="s">
        <v>1705</v>
      </c>
      <c r="G257" s="245"/>
      <c r="H257" s="248">
        <v>47.64</v>
      </c>
      <c r="I257" s="249"/>
      <c r="J257" s="245"/>
      <c r="K257" s="245"/>
      <c r="L257" s="250"/>
      <c r="M257" s="251"/>
      <c r="N257" s="252"/>
      <c r="O257" s="252"/>
      <c r="P257" s="252"/>
      <c r="Q257" s="252"/>
      <c r="R257" s="252"/>
      <c r="S257" s="252"/>
      <c r="T257" s="253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54" t="s">
        <v>184</v>
      </c>
      <c r="AU257" s="254" t="s">
        <v>84</v>
      </c>
      <c r="AV257" s="14" t="s">
        <v>84</v>
      </c>
      <c r="AW257" s="14" t="s">
        <v>37</v>
      </c>
      <c r="AX257" s="14" t="s">
        <v>76</v>
      </c>
      <c r="AY257" s="254" t="s">
        <v>171</v>
      </c>
    </row>
    <row r="258" spans="1:65" s="2" customFormat="1" ht="37.8" customHeight="1">
      <c r="A258" s="39"/>
      <c r="B258" s="40"/>
      <c r="C258" s="214" t="s">
        <v>416</v>
      </c>
      <c r="D258" s="214" t="s">
        <v>173</v>
      </c>
      <c r="E258" s="215" t="s">
        <v>1138</v>
      </c>
      <c r="F258" s="216" t="s">
        <v>1139</v>
      </c>
      <c r="G258" s="217" t="s">
        <v>244</v>
      </c>
      <c r="H258" s="218">
        <v>47.64</v>
      </c>
      <c r="I258" s="219"/>
      <c r="J258" s="220">
        <f>ROUND(I258*H258,2)</f>
        <v>0</v>
      </c>
      <c r="K258" s="216" t="s">
        <v>177</v>
      </c>
      <c r="L258" s="45"/>
      <c r="M258" s="221" t="s">
        <v>20</v>
      </c>
      <c r="N258" s="222" t="s">
        <v>47</v>
      </c>
      <c r="O258" s="85"/>
      <c r="P258" s="223">
        <f>O258*H258</f>
        <v>0</v>
      </c>
      <c r="Q258" s="223">
        <v>0</v>
      </c>
      <c r="R258" s="223">
        <f>Q258*H258</f>
        <v>0</v>
      </c>
      <c r="S258" s="223">
        <v>0</v>
      </c>
      <c r="T258" s="224">
        <f>S258*H258</f>
        <v>0</v>
      </c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R258" s="225" t="s">
        <v>178</v>
      </c>
      <c r="AT258" s="225" t="s">
        <v>173</v>
      </c>
      <c r="AU258" s="225" t="s">
        <v>84</v>
      </c>
      <c r="AY258" s="18" t="s">
        <v>171</v>
      </c>
      <c r="BE258" s="226">
        <f>IF(N258="základní",J258,0)</f>
        <v>0</v>
      </c>
      <c r="BF258" s="226">
        <f>IF(N258="snížená",J258,0)</f>
        <v>0</v>
      </c>
      <c r="BG258" s="226">
        <f>IF(N258="zákl. přenesená",J258,0)</f>
        <v>0</v>
      </c>
      <c r="BH258" s="226">
        <f>IF(N258="sníž. přenesená",J258,0)</f>
        <v>0</v>
      </c>
      <c r="BI258" s="226">
        <f>IF(N258="nulová",J258,0)</f>
        <v>0</v>
      </c>
      <c r="BJ258" s="18" t="s">
        <v>22</v>
      </c>
      <c r="BK258" s="226">
        <f>ROUND(I258*H258,2)</f>
        <v>0</v>
      </c>
      <c r="BL258" s="18" t="s">
        <v>178</v>
      </c>
      <c r="BM258" s="225" t="s">
        <v>1140</v>
      </c>
    </row>
    <row r="259" spans="1:47" s="2" customFormat="1" ht="12">
      <c r="A259" s="39"/>
      <c r="B259" s="40"/>
      <c r="C259" s="41"/>
      <c r="D259" s="227" t="s">
        <v>180</v>
      </c>
      <c r="E259" s="41"/>
      <c r="F259" s="228" t="s">
        <v>1141</v>
      </c>
      <c r="G259" s="41"/>
      <c r="H259" s="41"/>
      <c r="I259" s="229"/>
      <c r="J259" s="41"/>
      <c r="K259" s="41"/>
      <c r="L259" s="45"/>
      <c r="M259" s="230"/>
      <c r="N259" s="231"/>
      <c r="O259" s="85"/>
      <c r="P259" s="85"/>
      <c r="Q259" s="85"/>
      <c r="R259" s="85"/>
      <c r="S259" s="85"/>
      <c r="T259" s="86"/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T259" s="18" t="s">
        <v>180</v>
      </c>
      <c r="AU259" s="18" t="s">
        <v>84</v>
      </c>
    </row>
    <row r="260" spans="1:47" s="2" customFormat="1" ht="12">
      <c r="A260" s="39"/>
      <c r="B260" s="40"/>
      <c r="C260" s="41"/>
      <c r="D260" s="232" t="s">
        <v>182</v>
      </c>
      <c r="E260" s="41"/>
      <c r="F260" s="233" t="s">
        <v>1142</v>
      </c>
      <c r="G260" s="41"/>
      <c r="H260" s="41"/>
      <c r="I260" s="229"/>
      <c r="J260" s="41"/>
      <c r="K260" s="41"/>
      <c r="L260" s="45"/>
      <c r="M260" s="230"/>
      <c r="N260" s="231"/>
      <c r="O260" s="85"/>
      <c r="P260" s="85"/>
      <c r="Q260" s="85"/>
      <c r="R260" s="85"/>
      <c r="S260" s="85"/>
      <c r="T260" s="86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T260" s="18" t="s">
        <v>182</v>
      </c>
      <c r="AU260" s="18" t="s">
        <v>84</v>
      </c>
    </row>
    <row r="261" spans="1:51" s="14" customFormat="1" ht="12">
      <c r="A261" s="14"/>
      <c r="B261" s="244"/>
      <c r="C261" s="245"/>
      <c r="D261" s="227" t="s">
        <v>184</v>
      </c>
      <c r="E261" s="246" t="s">
        <v>20</v>
      </c>
      <c r="F261" s="247" t="s">
        <v>1706</v>
      </c>
      <c r="G261" s="245"/>
      <c r="H261" s="248">
        <v>47.64</v>
      </c>
      <c r="I261" s="249"/>
      <c r="J261" s="245"/>
      <c r="K261" s="245"/>
      <c r="L261" s="250"/>
      <c r="M261" s="251"/>
      <c r="N261" s="252"/>
      <c r="O261" s="252"/>
      <c r="P261" s="252"/>
      <c r="Q261" s="252"/>
      <c r="R261" s="252"/>
      <c r="S261" s="252"/>
      <c r="T261" s="253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54" t="s">
        <v>184</v>
      </c>
      <c r="AU261" s="254" t="s">
        <v>84</v>
      </c>
      <c r="AV261" s="14" t="s">
        <v>84</v>
      </c>
      <c r="AW261" s="14" t="s">
        <v>37</v>
      </c>
      <c r="AX261" s="14" t="s">
        <v>76</v>
      </c>
      <c r="AY261" s="254" t="s">
        <v>171</v>
      </c>
    </row>
    <row r="262" spans="1:65" s="2" customFormat="1" ht="44.25" customHeight="1">
      <c r="A262" s="39"/>
      <c r="B262" s="40"/>
      <c r="C262" s="214" t="s">
        <v>420</v>
      </c>
      <c r="D262" s="214" t="s">
        <v>173</v>
      </c>
      <c r="E262" s="215" t="s">
        <v>733</v>
      </c>
      <c r="F262" s="216" t="s">
        <v>734</v>
      </c>
      <c r="G262" s="217" t="s">
        <v>244</v>
      </c>
      <c r="H262" s="218">
        <v>11.183</v>
      </c>
      <c r="I262" s="219"/>
      <c r="J262" s="220">
        <f>ROUND(I262*H262,2)</f>
        <v>0</v>
      </c>
      <c r="K262" s="216" t="s">
        <v>177</v>
      </c>
      <c r="L262" s="45"/>
      <c r="M262" s="221" t="s">
        <v>20</v>
      </c>
      <c r="N262" s="222" t="s">
        <v>47</v>
      </c>
      <c r="O262" s="85"/>
      <c r="P262" s="223">
        <f>O262*H262</f>
        <v>0</v>
      </c>
      <c r="Q262" s="223">
        <v>0</v>
      </c>
      <c r="R262" s="223">
        <f>Q262*H262</f>
        <v>0</v>
      </c>
      <c r="S262" s="223">
        <v>0</v>
      </c>
      <c r="T262" s="224">
        <f>S262*H262</f>
        <v>0</v>
      </c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R262" s="225" t="s">
        <v>178</v>
      </c>
      <c r="AT262" s="225" t="s">
        <v>173</v>
      </c>
      <c r="AU262" s="225" t="s">
        <v>84</v>
      </c>
      <c r="AY262" s="18" t="s">
        <v>171</v>
      </c>
      <c r="BE262" s="226">
        <f>IF(N262="základní",J262,0)</f>
        <v>0</v>
      </c>
      <c r="BF262" s="226">
        <f>IF(N262="snížená",J262,0)</f>
        <v>0</v>
      </c>
      <c r="BG262" s="226">
        <f>IF(N262="zákl. přenesená",J262,0)</f>
        <v>0</v>
      </c>
      <c r="BH262" s="226">
        <f>IF(N262="sníž. přenesená",J262,0)</f>
        <v>0</v>
      </c>
      <c r="BI262" s="226">
        <f>IF(N262="nulová",J262,0)</f>
        <v>0</v>
      </c>
      <c r="BJ262" s="18" t="s">
        <v>22</v>
      </c>
      <c r="BK262" s="226">
        <f>ROUND(I262*H262,2)</f>
        <v>0</v>
      </c>
      <c r="BL262" s="18" t="s">
        <v>178</v>
      </c>
      <c r="BM262" s="225" t="s">
        <v>1707</v>
      </c>
    </row>
    <row r="263" spans="1:47" s="2" customFormat="1" ht="12">
      <c r="A263" s="39"/>
      <c r="B263" s="40"/>
      <c r="C263" s="41"/>
      <c r="D263" s="227" t="s">
        <v>180</v>
      </c>
      <c r="E263" s="41"/>
      <c r="F263" s="228" t="s">
        <v>246</v>
      </c>
      <c r="G263" s="41"/>
      <c r="H263" s="41"/>
      <c r="I263" s="229"/>
      <c r="J263" s="41"/>
      <c r="K263" s="41"/>
      <c r="L263" s="45"/>
      <c r="M263" s="230"/>
      <c r="N263" s="231"/>
      <c r="O263" s="85"/>
      <c r="P263" s="85"/>
      <c r="Q263" s="85"/>
      <c r="R263" s="85"/>
      <c r="S263" s="85"/>
      <c r="T263" s="86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T263" s="18" t="s">
        <v>180</v>
      </c>
      <c r="AU263" s="18" t="s">
        <v>84</v>
      </c>
    </row>
    <row r="264" spans="1:47" s="2" customFormat="1" ht="12">
      <c r="A264" s="39"/>
      <c r="B264" s="40"/>
      <c r="C264" s="41"/>
      <c r="D264" s="232" t="s">
        <v>182</v>
      </c>
      <c r="E264" s="41"/>
      <c r="F264" s="233" t="s">
        <v>736</v>
      </c>
      <c r="G264" s="41"/>
      <c r="H264" s="41"/>
      <c r="I264" s="229"/>
      <c r="J264" s="41"/>
      <c r="K264" s="41"/>
      <c r="L264" s="45"/>
      <c r="M264" s="230"/>
      <c r="N264" s="231"/>
      <c r="O264" s="85"/>
      <c r="P264" s="85"/>
      <c r="Q264" s="85"/>
      <c r="R264" s="85"/>
      <c r="S264" s="85"/>
      <c r="T264" s="86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T264" s="18" t="s">
        <v>182</v>
      </c>
      <c r="AU264" s="18" t="s">
        <v>84</v>
      </c>
    </row>
    <row r="265" spans="1:51" s="14" customFormat="1" ht="12">
      <c r="A265" s="14"/>
      <c r="B265" s="244"/>
      <c r="C265" s="245"/>
      <c r="D265" s="227" t="s">
        <v>184</v>
      </c>
      <c r="E265" s="246" t="s">
        <v>20</v>
      </c>
      <c r="F265" s="247" t="s">
        <v>1704</v>
      </c>
      <c r="G265" s="245"/>
      <c r="H265" s="248">
        <v>11.183</v>
      </c>
      <c r="I265" s="249"/>
      <c r="J265" s="245"/>
      <c r="K265" s="245"/>
      <c r="L265" s="250"/>
      <c r="M265" s="251"/>
      <c r="N265" s="252"/>
      <c r="O265" s="252"/>
      <c r="P265" s="252"/>
      <c r="Q265" s="252"/>
      <c r="R265" s="252"/>
      <c r="S265" s="252"/>
      <c r="T265" s="253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54" t="s">
        <v>184</v>
      </c>
      <c r="AU265" s="254" t="s">
        <v>84</v>
      </c>
      <c r="AV265" s="14" t="s">
        <v>84</v>
      </c>
      <c r="AW265" s="14" t="s">
        <v>37</v>
      </c>
      <c r="AX265" s="14" t="s">
        <v>76</v>
      </c>
      <c r="AY265" s="254" t="s">
        <v>171</v>
      </c>
    </row>
    <row r="266" spans="1:63" s="12" customFormat="1" ht="22.8" customHeight="1">
      <c r="A266" s="12"/>
      <c r="B266" s="198"/>
      <c r="C266" s="199"/>
      <c r="D266" s="200" t="s">
        <v>75</v>
      </c>
      <c r="E266" s="212" t="s">
        <v>670</v>
      </c>
      <c r="F266" s="212" t="s">
        <v>671</v>
      </c>
      <c r="G266" s="199"/>
      <c r="H266" s="199"/>
      <c r="I266" s="202"/>
      <c r="J266" s="213">
        <f>BK266</f>
        <v>0</v>
      </c>
      <c r="K266" s="199"/>
      <c r="L266" s="204"/>
      <c r="M266" s="205"/>
      <c r="N266" s="206"/>
      <c r="O266" s="206"/>
      <c r="P266" s="207">
        <f>SUM(P267:P269)</f>
        <v>0</v>
      </c>
      <c r="Q266" s="206"/>
      <c r="R266" s="207">
        <f>SUM(R267:R269)</f>
        <v>0</v>
      </c>
      <c r="S266" s="206"/>
      <c r="T266" s="208">
        <f>SUM(T267:T269)</f>
        <v>0</v>
      </c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R266" s="209" t="s">
        <v>22</v>
      </c>
      <c r="AT266" s="210" t="s">
        <v>75</v>
      </c>
      <c r="AU266" s="210" t="s">
        <v>22</v>
      </c>
      <c r="AY266" s="209" t="s">
        <v>171</v>
      </c>
      <c r="BK266" s="211">
        <f>SUM(BK267:BK269)</f>
        <v>0</v>
      </c>
    </row>
    <row r="267" spans="1:65" s="2" customFormat="1" ht="33" customHeight="1">
      <c r="A267" s="39"/>
      <c r="B267" s="40"/>
      <c r="C267" s="214" t="s">
        <v>424</v>
      </c>
      <c r="D267" s="214" t="s">
        <v>173</v>
      </c>
      <c r="E267" s="215" t="s">
        <v>673</v>
      </c>
      <c r="F267" s="216" t="s">
        <v>674</v>
      </c>
      <c r="G267" s="217" t="s">
        <v>244</v>
      </c>
      <c r="H267" s="218">
        <v>140.064</v>
      </c>
      <c r="I267" s="219"/>
      <c r="J267" s="220">
        <f>ROUND(I267*H267,2)</f>
        <v>0</v>
      </c>
      <c r="K267" s="216" t="s">
        <v>177</v>
      </c>
      <c r="L267" s="45"/>
      <c r="M267" s="221" t="s">
        <v>20</v>
      </c>
      <c r="N267" s="222" t="s">
        <v>47</v>
      </c>
      <c r="O267" s="85"/>
      <c r="P267" s="223">
        <f>O267*H267</f>
        <v>0</v>
      </c>
      <c r="Q267" s="223">
        <v>0</v>
      </c>
      <c r="R267" s="223">
        <f>Q267*H267</f>
        <v>0</v>
      </c>
      <c r="S267" s="223">
        <v>0</v>
      </c>
      <c r="T267" s="224">
        <f>S267*H267</f>
        <v>0</v>
      </c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R267" s="225" t="s">
        <v>178</v>
      </c>
      <c r="AT267" s="225" t="s">
        <v>173</v>
      </c>
      <c r="AU267" s="225" t="s">
        <v>84</v>
      </c>
      <c r="AY267" s="18" t="s">
        <v>171</v>
      </c>
      <c r="BE267" s="226">
        <f>IF(N267="základní",J267,0)</f>
        <v>0</v>
      </c>
      <c r="BF267" s="226">
        <f>IF(N267="snížená",J267,0)</f>
        <v>0</v>
      </c>
      <c r="BG267" s="226">
        <f>IF(N267="zákl. přenesená",J267,0)</f>
        <v>0</v>
      </c>
      <c r="BH267" s="226">
        <f>IF(N267="sníž. přenesená",J267,0)</f>
        <v>0</v>
      </c>
      <c r="BI267" s="226">
        <f>IF(N267="nulová",J267,0)</f>
        <v>0</v>
      </c>
      <c r="BJ267" s="18" t="s">
        <v>22</v>
      </c>
      <c r="BK267" s="226">
        <f>ROUND(I267*H267,2)</f>
        <v>0</v>
      </c>
      <c r="BL267" s="18" t="s">
        <v>178</v>
      </c>
      <c r="BM267" s="225" t="s">
        <v>1145</v>
      </c>
    </row>
    <row r="268" spans="1:47" s="2" customFormat="1" ht="12">
      <c r="A268" s="39"/>
      <c r="B268" s="40"/>
      <c r="C268" s="41"/>
      <c r="D268" s="227" t="s">
        <v>180</v>
      </c>
      <c r="E268" s="41"/>
      <c r="F268" s="228" t="s">
        <v>676</v>
      </c>
      <c r="G268" s="41"/>
      <c r="H268" s="41"/>
      <c r="I268" s="229"/>
      <c r="J268" s="41"/>
      <c r="K268" s="41"/>
      <c r="L268" s="45"/>
      <c r="M268" s="230"/>
      <c r="N268" s="231"/>
      <c r="O268" s="85"/>
      <c r="P268" s="85"/>
      <c r="Q268" s="85"/>
      <c r="R268" s="85"/>
      <c r="S268" s="85"/>
      <c r="T268" s="86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T268" s="18" t="s">
        <v>180</v>
      </c>
      <c r="AU268" s="18" t="s">
        <v>84</v>
      </c>
    </row>
    <row r="269" spans="1:47" s="2" customFormat="1" ht="12">
      <c r="A269" s="39"/>
      <c r="B269" s="40"/>
      <c r="C269" s="41"/>
      <c r="D269" s="232" t="s">
        <v>182</v>
      </c>
      <c r="E269" s="41"/>
      <c r="F269" s="233" t="s">
        <v>677</v>
      </c>
      <c r="G269" s="41"/>
      <c r="H269" s="41"/>
      <c r="I269" s="229"/>
      <c r="J269" s="41"/>
      <c r="K269" s="41"/>
      <c r="L269" s="45"/>
      <c r="M269" s="230"/>
      <c r="N269" s="231"/>
      <c r="O269" s="85"/>
      <c r="P269" s="85"/>
      <c r="Q269" s="85"/>
      <c r="R269" s="85"/>
      <c r="S269" s="85"/>
      <c r="T269" s="86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T269" s="18" t="s">
        <v>182</v>
      </c>
      <c r="AU269" s="18" t="s">
        <v>84</v>
      </c>
    </row>
    <row r="270" spans="1:63" s="12" customFormat="1" ht="25.9" customHeight="1">
      <c r="A270" s="12"/>
      <c r="B270" s="198"/>
      <c r="C270" s="199"/>
      <c r="D270" s="200" t="s">
        <v>75</v>
      </c>
      <c r="E270" s="201" t="s">
        <v>1375</v>
      </c>
      <c r="F270" s="201" t="s">
        <v>1376</v>
      </c>
      <c r="G270" s="199"/>
      <c r="H270" s="199"/>
      <c r="I270" s="202"/>
      <c r="J270" s="203">
        <f>BK270</f>
        <v>0</v>
      </c>
      <c r="K270" s="199"/>
      <c r="L270" s="204"/>
      <c r="M270" s="205"/>
      <c r="N270" s="206"/>
      <c r="O270" s="206"/>
      <c r="P270" s="207">
        <f>P271</f>
        <v>0</v>
      </c>
      <c r="Q270" s="206"/>
      <c r="R270" s="207">
        <f>R271</f>
        <v>0.021340325</v>
      </c>
      <c r="S270" s="206"/>
      <c r="T270" s="208">
        <f>T271</f>
        <v>0</v>
      </c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R270" s="209" t="s">
        <v>84</v>
      </c>
      <c r="AT270" s="210" t="s">
        <v>75</v>
      </c>
      <c r="AU270" s="210" t="s">
        <v>76</v>
      </c>
      <c r="AY270" s="209" t="s">
        <v>171</v>
      </c>
      <c r="BK270" s="211">
        <f>BK271</f>
        <v>0</v>
      </c>
    </row>
    <row r="271" spans="1:63" s="12" customFormat="1" ht="22.8" customHeight="1">
      <c r="A271" s="12"/>
      <c r="B271" s="198"/>
      <c r="C271" s="199"/>
      <c r="D271" s="200" t="s">
        <v>75</v>
      </c>
      <c r="E271" s="212" t="s">
        <v>1612</v>
      </c>
      <c r="F271" s="212" t="s">
        <v>1613</v>
      </c>
      <c r="G271" s="199"/>
      <c r="H271" s="199"/>
      <c r="I271" s="202"/>
      <c r="J271" s="213">
        <f>BK271</f>
        <v>0</v>
      </c>
      <c r="K271" s="199"/>
      <c r="L271" s="204"/>
      <c r="M271" s="205"/>
      <c r="N271" s="206"/>
      <c r="O271" s="206"/>
      <c r="P271" s="207">
        <f>SUM(P272:P281)</f>
        <v>0</v>
      </c>
      <c r="Q271" s="206"/>
      <c r="R271" s="207">
        <f>SUM(R272:R281)</f>
        <v>0.021340325</v>
      </c>
      <c r="S271" s="206"/>
      <c r="T271" s="208">
        <f>SUM(T272:T281)</f>
        <v>0</v>
      </c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R271" s="209" t="s">
        <v>84</v>
      </c>
      <c r="AT271" s="210" t="s">
        <v>75</v>
      </c>
      <c r="AU271" s="210" t="s">
        <v>22</v>
      </c>
      <c r="AY271" s="209" t="s">
        <v>171</v>
      </c>
      <c r="BK271" s="211">
        <f>SUM(BK272:BK281)</f>
        <v>0</v>
      </c>
    </row>
    <row r="272" spans="1:65" s="2" customFormat="1" ht="24.15" customHeight="1">
      <c r="A272" s="39"/>
      <c r="B272" s="40"/>
      <c r="C272" s="214" t="s">
        <v>431</v>
      </c>
      <c r="D272" s="214" t="s">
        <v>173</v>
      </c>
      <c r="E272" s="215" t="s">
        <v>1614</v>
      </c>
      <c r="F272" s="216" t="s">
        <v>1615</v>
      </c>
      <c r="G272" s="217" t="s">
        <v>860</v>
      </c>
      <c r="H272" s="218">
        <v>23</v>
      </c>
      <c r="I272" s="219"/>
      <c r="J272" s="220">
        <f>ROUND(I272*H272,2)</f>
        <v>0</v>
      </c>
      <c r="K272" s="216" t="s">
        <v>177</v>
      </c>
      <c r="L272" s="45"/>
      <c r="M272" s="221" t="s">
        <v>20</v>
      </c>
      <c r="N272" s="222" t="s">
        <v>47</v>
      </c>
      <c r="O272" s="85"/>
      <c r="P272" s="223">
        <f>O272*H272</f>
        <v>0</v>
      </c>
      <c r="Q272" s="223">
        <v>5.8275E-05</v>
      </c>
      <c r="R272" s="223">
        <f>Q272*H272</f>
        <v>0.001340325</v>
      </c>
      <c r="S272" s="223">
        <v>0</v>
      </c>
      <c r="T272" s="224">
        <f>S272*H272</f>
        <v>0</v>
      </c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R272" s="225" t="s">
        <v>298</v>
      </c>
      <c r="AT272" s="225" t="s">
        <v>173</v>
      </c>
      <c r="AU272" s="225" t="s">
        <v>84</v>
      </c>
      <c r="AY272" s="18" t="s">
        <v>171</v>
      </c>
      <c r="BE272" s="226">
        <f>IF(N272="základní",J272,0)</f>
        <v>0</v>
      </c>
      <c r="BF272" s="226">
        <f>IF(N272="snížená",J272,0)</f>
        <v>0</v>
      </c>
      <c r="BG272" s="226">
        <f>IF(N272="zákl. přenesená",J272,0)</f>
        <v>0</v>
      </c>
      <c r="BH272" s="226">
        <f>IF(N272="sníž. přenesená",J272,0)</f>
        <v>0</v>
      </c>
      <c r="BI272" s="226">
        <f>IF(N272="nulová",J272,0)</f>
        <v>0</v>
      </c>
      <c r="BJ272" s="18" t="s">
        <v>22</v>
      </c>
      <c r="BK272" s="226">
        <f>ROUND(I272*H272,2)</f>
        <v>0</v>
      </c>
      <c r="BL272" s="18" t="s">
        <v>298</v>
      </c>
      <c r="BM272" s="225" t="s">
        <v>1668</v>
      </c>
    </row>
    <row r="273" spans="1:47" s="2" customFormat="1" ht="12">
      <c r="A273" s="39"/>
      <c r="B273" s="40"/>
      <c r="C273" s="41"/>
      <c r="D273" s="227" t="s">
        <v>180</v>
      </c>
      <c r="E273" s="41"/>
      <c r="F273" s="228" t="s">
        <v>1617</v>
      </c>
      <c r="G273" s="41"/>
      <c r="H273" s="41"/>
      <c r="I273" s="229"/>
      <c r="J273" s="41"/>
      <c r="K273" s="41"/>
      <c r="L273" s="45"/>
      <c r="M273" s="230"/>
      <c r="N273" s="231"/>
      <c r="O273" s="85"/>
      <c r="P273" s="85"/>
      <c r="Q273" s="85"/>
      <c r="R273" s="85"/>
      <c r="S273" s="85"/>
      <c r="T273" s="86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T273" s="18" t="s">
        <v>180</v>
      </c>
      <c r="AU273" s="18" t="s">
        <v>84</v>
      </c>
    </row>
    <row r="274" spans="1:47" s="2" customFormat="1" ht="12">
      <c r="A274" s="39"/>
      <c r="B274" s="40"/>
      <c r="C274" s="41"/>
      <c r="D274" s="232" t="s">
        <v>182</v>
      </c>
      <c r="E274" s="41"/>
      <c r="F274" s="233" t="s">
        <v>1618</v>
      </c>
      <c r="G274" s="41"/>
      <c r="H274" s="41"/>
      <c r="I274" s="229"/>
      <c r="J274" s="41"/>
      <c r="K274" s="41"/>
      <c r="L274" s="45"/>
      <c r="M274" s="230"/>
      <c r="N274" s="231"/>
      <c r="O274" s="85"/>
      <c r="P274" s="85"/>
      <c r="Q274" s="85"/>
      <c r="R274" s="85"/>
      <c r="S274" s="85"/>
      <c r="T274" s="86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T274" s="18" t="s">
        <v>182</v>
      </c>
      <c r="AU274" s="18" t="s">
        <v>84</v>
      </c>
    </row>
    <row r="275" spans="1:51" s="13" customFormat="1" ht="12">
      <c r="A275" s="13"/>
      <c r="B275" s="234"/>
      <c r="C275" s="235"/>
      <c r="D275" s="227" t="s">
        <v>184</v>
      </c>
      <c r="E275" s="236" t="s">
        <v>20</v>
      </c>
      <c r="F275" s="237" t="s">
        <v>1022</v>
      </c>
      <c r="G275" s="235"/>
      <c r="H275" s="236" t="s">
        <v>20</v>
      </c>
      <c r="I275" s="238"/>
      <c r="J275" s="235"/>
      <c r="K275" s="235"/>
      <c r="L275" s="239"/>
      <c r="M275" s="240"/>
      <c r="N275" s="241"/>
      <c r="O275" s="241"/>
      <c r="P275" s="241"/>
      <c r="Q275" s="241"/>
      <c r="R275" s="241"/>
      <c r="S275" s="241"/>
      <c r="T275" s="242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43" t="s">
        <v>184</v>
      </c>
      <c r="AU275" s="243" t="s">
        <v>84</v>
      </c>
      <c r="AV275" s="13" t="s">
        <v>22</v>
      </c>
      <c r="AW275" s="13" t="s">
        <v>37</v>
      </c>
      <c r="AX275" s="13" t="s">
        <v>76</v>
      </c>
      <c r="AY275" s="243" t="s">
        <v>171</v>
      </c>
    </row>
    <row r="276" spans="1:51" s="14" customFormat="1" ht="12">
      <c r="A276" s="14"/>
      <c r="B276" s="244"/>
      <c r="C276" s="245"/>
      <c r="D276" s="227" t="s">
        <v>184</v>
      </c>
      <c r="E276" s="246" t="s">
        <v>20</v>
      </c>
      <c r="F276" s="247" t="s">
        <v>1669</v>
      </c>
      <c r="G276" s="245"/>
      <c r="H276" s="248">
        <v>23</v>
      </c>
      <c r="I276" s="249"/>
      <c r="J276" s="245"/>
      <c r="K276" s="245"/>
      <c r="L276" s="250"/>
      <c r="M276" s="251"/>
      <c r="N276" s="252"/>
      <c r="O276" s="252"/>
      <c r="P276" s="252"/>
      <c r="Q276" s="252"/>
      <c r="R276" s="252"/>
      <c r="S276" s="252"/>
      <c r="T276" s="253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54" t="s">
        <v>184</v>
      </c>
      <c r="AU276" s="254" t="s">
        <v>84</v>
      </c>
      <c r="AV276" s="14" t="s">
        <v>84</v>
      </c>
      <c r="AW276" s="14" t="s">
        <v>37</v>
      </c>
      <c r="AX276" s="14" t="s">
        <v>76</v>
      </c>
      <c r="AY276" s="254" t="s">
        <v>171</v>
      </c>
    </row>
    <row r="277" spans="1:65" s="2" customFormat="1" ht="21.75" customHeight="1">
      <c r="A277" s="39"/>
      <c r="B277" s="40"/>
      <c r="C277" s="256" t="s">
        <v>435</v>
      </c>
      <c r="D277" s="256" t="s">
        <v>286</v>
      </c>
      <c r="E277" s="257" t="s">
        <v>1670</v>
      </c>
      <c r="F277" s="258" t="s">
        <v>1671</v>
      </c>
      <c r="G277" s="259" t="s">
        <v>410</v>
      </c>
      <c r="H277" s="260">
        <v>1</v>
      </c>
      <c r="I277" s="261"/>
      <c r="J277" s="262">
        <f>ROUND(I277*H277,2)</f>
        <v>0</v>
      </c>
      <c r="K277" s="258" t="s">
        <v>20</v>
      </c>
      <c r="L277" s="263"/>
      <c r="M277" s="264" t="s">
        <v>20</v>
      </c>
      <c r="N277" s="265" t="s">
        <v>47</v>
      </c>
      <c r="O277" s="85"/>
      <c r="P277" s="223">
        <f>O277*H277</f>
        <v>0</v>
      </c>
      <c r="Q277" s="223">
        <v>0.02</v>
      </c>
      <c r="R277" s="223">
        <f>Q277*H277</f>
        <v>0.02</v>
      </c>
      <c r="S277" s="223">
        <v>0</v>
      </c>
      <c r="T277" s="224">
        <f>S277*H277</f>
        <v>0</v>
      </c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R277" s="225" t="s">
        <v>424</v>
      </c>
      <c r="AT277" s="225" t="s">
        <v>286</v>
      </c>
      <c r="AU277" s="225" t="s">
        <v>84</v>
      </c>
      <c r="AY277" s="18" t="s">
        <v>171</v>
      </c>
      <c r="BE277" s="226">
        <f>IF(N277="základní",J277,0)</f>
        <v>0</v>
      </c>
      <c r="BF277" s="226">
        <f>IF(N277="snížená",J277,0)</f>
        <v>0</v>
      </c>
      <c r="BG277" s="226">
        <f>IF(N277="zákl. přenesená",J277,0)</f>
        <v>0</v>
      </c>
      <c r="BH277" s="226">
        <f>IF(N277="sníž. přenesená",J277,0)</f>
        <v>0</v>
      </c>
      <c r="BI277" s="226">
        <f>IF(N277="nulová",J277,0)</f>
        <v>0</v>
      </c>
      <c r="BJ277" s="18" t="s">
        <v>22</v>
      </c>
      <c r="BK277" s="226">
        <f>ROUND(I277*H277,2)</f>
        <v>0</v>
      </c>
      <c r="BL277" s="18" t="s">
        <v>298</v>
      </c>
      <c r="BM277" s="225" t="s">
        <v>1672</v>
      </c>
    </row>
    <row r="278" spans="1:47" s="2" customFormat="1" ht="12">
      <c r="A278" s="39"/>
      <c r="B278" s="40"/>
      <c r="C278" s="41"/>
      <c r="D278" s="227" t="s">
        <v>180</v>
      </c>
      <c r="E278" s="41"/>
      <c r="F278" s="228" t="s">
        <v>1671</v>
      </c>
      <c r="G278" s="41"/>
      <c r="H278" s="41"/>
      <c r="I278" s="229"/>
      <c r="J278" s="41"/>
      <c r="K278" s="41"/>
      <c r="L278" s="45"/>
      <c r="M278" s="230"/>
      <c r="N278" s="231"/>
      <c r="O278" s="85"/>
      <c r="P278" s="85"/>
      <c r="Q278" s="85"/>
      <c r="R278" s="85"/>
      <c r="S278" s="85"/>
      <c r="T278" s="86"/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T278" s="18" t="s">
        <v>180</v>
      </c>
      <c r="AU278" s="18" t="s">
        <v>84</v>
      </c>
    </row>
    <row r="279" spans="1:65" s="2" customFormat="1" ht="24.15" customHeight="1">
      <c r="A279" s="39"/>
      <c r="B279" s="40"/>
      <c r="C279" s="214" t="s">
        <v>453</v>
      </c>
      <c r="D279" s="214" t="s">
        <v>173</v>
      </c>
      <c r="E279" s="215" t="s">
        <v>1623</v>
      </c>
      <c r="F279" s="216" t="s">
        <v>1624</v>
      </c>
      <c r="G279" s="217" t="s">
        <v>244</v>
      </c>
      <c r="H279" s="218">
        <v>0.021</v>
      </c>
      <c r="I279" s="219"/>
      <c r="J279" s="220">
        <f>ROUND(I279*H279,2)</f>
        <v>0</v>
      </c>
      <c r="K279" s="216" t="s">
        <v>177</v>
      </c>
      <c r="L279" s="45"/>
      <c r="M279" s="221" t="s">
        <v>20</v>
      </c>
      <c r="N279" s="222" t="s">
        <v>47</v>
      </c>
      <c r="O279" s="85"/>
      <c r="P279" s="223">
        <f>O279*H279</f>
        <v>0</v>
      </c>
      <c r="Q279" s="223">
        <v>0</v>
      </c>
      <c r="R279" s="223">
        <f>Q279*H279</f>
        <v>0</v>
      </c>
      <c r="S279" s="223">
        <v>0</v>
      </c>
      <c r="T279" s="224">
        <f>S279*H279</f>
        <v>0</v>
      </c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R279" s="225" t="s">
        <v>298</v>
      </c>
      <c r="AT279" s="225" t="s">
        <v>173</v>
      </c>
      <c r="AU279" s="225" t="s">
        <v>84</v>
      </c>
      <c r="AY279" s="18" t="s">
        <v>171</v>
      </c>
      <c r="BE279" s="226">
        <f>IF(N279="základní",J279,0)</f>
        <v>0</v>
      </c>
      <c r="BF279" s="226">
        <f>IF(N279="snížená",J279,0)</f>
        <v>0</v>
      </c>
      <c r="BG279" s="226">
        <f>IF(N279="zákl. přenesená",J279,0)</f>
        <v>0</v>
      </c>
      <c r="BH279" s="226">
        <f>IF(N279="sníž. přenesená",J279,0)</f>
        <v>0</v>
      </c>
      <c r="BI279" s="226">
        <f>IF(N279="nulová",J279,0)</f>
        <v>0</v>
      </c>
      <c r="BJ279" s="18" t="s">
        <v>22</v>
      </c>
      <c r="BK279" s="226">
        <f>ROUND(I279*H279,2)</f>
        <v>0</v>
      </c>
      <c r="BL279" s="18" t="s">
        <v>298</v>
      </c>
      <c r="BM279" s="225" t="s">
        <v>1673</v>
      </c>
    </row>
    <row r="280" spans="1:47" s="2" customFormat="1" ht="12">
      <c r="A280" s="39"/>
      <c r="B280" s="40"/>
      <c r="C280" s="41"/>
      <c r="D280" s="227" t="s">
        <v>180</v>
      </c>
      <c r="E280" s="41"/>
      <c r="F280" s="228" t="s">
        <v>1626</v>
      </c>
      <c r="G280" s="41"/>
      <c r="H280" s="41"/>
      <c r="I280" s="229"/>
      <c r="J280" s="41"/>
      <c r="K280" s="41"/>
      <c r="L280" s="45"/>
      <c r="M280" s="230"/>
      <c r="N280" s="231"/>
      <c r="O280" s="85"/>
      <c r="P280" s="85"/>
      <c r="Q280" s="85"/>
      <c r="R280" s="85"/>
      <c r="S280" s="85"/>
      <c r="T280" s="86"/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T280" s="18" t="s">
        <v>180</v>
      </c>
      <c r="AU280" s="18" t="s">
        <v>84</v>
      </c>
    </row>
    <row r="281" spans="1:47" s="2" customFormat="1" ht="12">
      <c r="A281" s="39"/>
      <c r="B281" s="40"/>
      <c r="C281" s="41"/>
      <c r="D281" s="232" t="s">
        <v>182</v>
      </c>
      <c r="E281" s="41"/>
      <c r="F281" s="233" t="s">
        <v>1627</v>
      </c>
      <c r="G281" s="41"/>
      <c r="H281" s="41"/>
      <c r="I281" s="229"/>
      <c r="J281" s="41"/>
      <c r="K281" s="41"/>
      <c r="L281" s="45"/>
      <c r="M281" s="266"/>
      <c r="N281" s="267"/>
      <c r="O281" s="268"/>
      <c r="P281" s="268"/>
      <c r="Q281" s="268"/>
      <c r="R281" s="268"/>
      <c r="S281" s="268"/>
      <c r="T281" s="269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T281" s="18" t="s">
        <v>182</v>
      </c>
      <c r="AU281" s="18" t="s">
        <v>84</v>
      </c>
    </row>
    <row r="282" spans="1:31" s="2" customFormat="1" ht="6.95" customHeight="1">
      <c r="A282" s="39"/>
      <c r="B282" s="60"/>
      <c r="C282" s="61"/>
      <c r="D282" s="61"/>
      <c r="E282" s="61"/>
      <c r="F282" s="61"/>
      <c r="G282" s="61"/>
      <c r="H282" s="61"/>
      <c r="I282" s="61"/>
      <c r="J282" s="61"/>
      <c r="K282" s="61"/>
      <c r="L282" s="45"/>
      <c r="M282" s="39"/>
      <c r="O282" s="39"/>
      <c r="P282" s="39"/>
      <c r="Q282" s="39"/>
      <c r="R282" s="39"/>
      <c r="S282" s="39"/>
      <c r="T282" s="39"/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</row>
  </sheetData>
  <sheetProtection password="CC35" sheet="1" objects="1" scenarios="1" formatColumns="0" formatRows="0" autoFilter="0"/>
  <autoFilter ref="C100:K281"/>
  <mergeCells count="15">
    <mergeCell ref="E7:H7"/>
    <mergeCell ref="E11:H11"/>
    <mergeCell ref="E9:H9"/>
    <mergeCell ref="E13:H13"/>
    <mergeCell ref="E22:H22"/>
    <mergeCell ref="E31:H31"/>
    <mergeCell ref="E52:H52"/>
    <mergeCell ref="E56:H56"/>
    <mergeCell ref="E54:H54"/>
    <mergeCell ref="E58:H58"/>
    <mergeCell ref="E87:H87"/>
    <mergeCell ref="E91:H91"/>
    <mergeCell ref="E89:H89"/>
    <mergeCell ref="E93:H93"/>
    <mergeCell ref="L2:V2"/>
  </mergeCells>
  <hyperlinks>
    <hyperlink ref="F106" r:id="rId1" display="https://podminky.urs.cz/item/CS_URS_2023_02/113107323"/>
    <hyperlink ref="F112" r:id="rId2" display="https://podminky.urs.cz/item/CS_URS_2023_02/115101201"/>
    <hyperlink ref="F117" r:id="rId3" display="https://podminky.urs.cz/item/CS_URS_2023_02/132251253"/>
    <hyperlink ref="F127" r:id="rId4" display="https://podminky.urs.cz/item/CS_URS_2023_02/171201231"/>
    <hyperlink ref="F132" r:id="rId5" display="https://podminky.urs.cz/item/CS_URS_2023_02/174151101"/>
    <hyperlink ref="F137" r:id="rId6" display="https://podminky.urs.cz/item/CS_URS_2023_02/175151101"/>
    <hyperlink ref="F148" r:id="rId7" display="https://podminky.urs.cz/item/CS_URS_2023_02/181951112"/>
    <hyperlink ref="F154" r:id="rId8" display="https://podminky.urs.cz/item/CS_URS_2023_02/275313811"/>
    <hyperlink ref="F159" r:id="rId9" display="https://podminky.urs.cz/item/CS_URS_2023_02/275351121"/>
    <hyperlink ref="F164" r:id="rId10" display="https://podminky.urs.cz/item/CS_URS_2023_02/275351122"/>
    <hyperlink ref="F168" r:id="rId11" display="https://podminky.urs.cz/item/CS_URS_2023_02/452111111"/>
    <hyperlink ref="F175" r:id="rId12" display="https://podminky.urs.cz/item/CS_URS_2023_02/452311131"/>
    <hyperlink ref="F182" r:id="rId13" display="https://podminky.urs.cz/item/CS_URS_2023_02/452311151"/>
    <hyperlink ref="F188" r:id="rId14" display="https://podminky.urs.cz/item/CS_URS_2023_02/452312131"/>
    <hyperlink ref="F194" r:id="rId15" display="https://podminky.urs.cz/item/CS_URS_2023_02/452312151"/>
    <hyperlink ref="F200" r:id="rId16" display="https://podminky.urs.cz/item/CS_URS_2023_02/465511411"/>
    <hyperlink ref="F207" r:id="rId17" display="https://podminky.urs.cz/item/CS_URS_2023_02/564871011"/>
    <hyperlink ref="F214" r:id="rId18" display="https://podminky.urs.cz/item/CS_URS_2023_02/567132112"/>
    <hyperlink ref="F222" r:id="rId19" display="https://podminky.urs.cz/item/CS_URS_2023_02/919413121"/>
    <hyperlink ref="F228" r:id="rId20" display="https://podminky.urs.cz/item/CS_URS_2023_02/919521130"/>
    <hyperlink ref="F237" r:id="rId21" display="https://podminky.urs.cz/item/CS_URS_2023_02/919535558"/>
    <hyperlink ref="F242" r:id="rId22" display="https://podminky.urs.cz/item/CS_URS_2023_02/966008112"/>
    <hyperlink ref="F247" r:id="rId23" display="https://podminky.urs.cz/item/CS_URS_2023_02/966008311"/>
    <hyperlink ref="F260" r:id="rId24" display="https://podminky.urs.cz/item/CS_URS_2023_02/997221862"/>
    <hyperlink ref="F264" r:id="rId25" display="https://podminky.urs.cz/item/CS_URS_2023_02/997221873"/>
    <hyperlink ref="F269" r:id="rId26" display="https://podminky.urs.cz/item/CS_URS_2023_02/998225111"/>
    <hyperlink ref="F274" r:id="rId27" display="https://podminky.urs.cz/item/CS_URS_2023_02/767995113"/>
    <hyperlink ref="F281" r:id="rId28" display="https://podminky.urs.cz/item/CS_URS_2023_02/99876710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2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7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132</v>
      </c>
    </row>
    <row r="3" spans="2:46" s="1" customFormat="1" ht="6.95" customHeight="1">
      <c r="B3" s="140"/>
      <c r="C3" s="141"/>
      <c r="D3" s="141"/>
      <c r="E3" s="141"/>
      <c r="F3" s="141"/>
      <c r="G3" s="141"/>
      <c r="H3" s="141"/>
      <c r="I3" s="141"/>
      <c r="J3" s="141"/>
      <c r="K3" s="141"/>
      <c r="L3" s="21"/>
      <c r="AT3" s="18" t="s">
        <v>84</v>
      </c>
    </row>
    <row r="4" spans="2:46" s="1" customFormat="1" ht="24.95" customHeight="1">
      <c r="B4" s="21"/>
      <c r="D4" s="142" t="s">
        <v>140</v>
      </c>
      <c r="L4" s="21"/>
      <c r="M4" s="143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4" t="s">
        <v>16</v>
      </c>
      <c r="L6" s="21"/>
    </row>
    <row r="7" spans="2:12" s="1" customFormat="1" ht="16.5" customHeight="1">
      <c r="B7" s="21"/>
      <c r="E7" s="145" t="str">
        <f>'Rekapitulace stavby'!K6</f>
        <v>Rekonstrukce komunikace II/605, úsek č.3 - aktualizace (2023)</v>
      </c>
      <c r="F7" s="144"/>
      <c r="G7" s="144"/>
      <c r="H7" s="144"/>
      <c r="L7" s="21"/>
    </row>
    <row r="8" spans="1:31" s="2" customFormat="1" ht="12" customHeight="1">
      <c r="A8" s="39"/>
      <c r="B8" s="45"/>
      <c r="C8" s="39"/>
      <c r="D8" s="144" t="s">
        <v>141</v>
      </c>
      <c r="E8" s="39"/>
      <c r="F8" s="39"/>
      <c r="G8" s="39"/>
      <c r="H8" s="39"/>
      <c r="I8" s="39"/>
      <c r="J8" s="39"/>
      <c r="K8" s="39"/>
      <c r="L8" s="146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30" customHeight="1">
      <c r="A9" s="39"/>
      <c r="B9" s="45"/>
      <c r="C9" s="39"/>
      <c r="D9" s="39"/>
      <c r="E9" s="147" t="s">
        <v>1708</v>
      </c>
      <c r="F9" s="39"/>
      <c r="G9" s="39"/>
      <c r="H9" s="39"/>
      <c r="I9" s="39"/>
      <c r="J9" s="39"/>
      <c r="K9" s="39"/>
      <c r="L9" s="146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46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4" t="s">
        <v>19</v>
      </c>
      <c r="E11" s="39"/>
      <c r="F11" s="134" t="s">
        <v>20</v>
      </c>
      <c r="G11" s="39"/>
      <c r="H11" s="39"/>
      <c r="I11" s="144" t="s">
        <v>21</v>
      </c>
      <c r="J11" s="134" t="s">
        <v>20</v>
      </c>
      <c r="K11" s="39"/>
      <c r="L11" s="146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4" t="s">
        <v>23</v>
      </c>
      <c r="E12" s="39"/>
      <c r="F12" s="134" t="s">
        <v>24</v>
      </c>
      <c r="G12" s="39"/>
      <c r="H12" s="39"/>
      <c r="I12" s="144" t="s">
        <v>25</v>
      </c>
      <c r="J12" s="148" t="str">
        <f>'Rekapitulace stavby'!AN8</f>
        <v>13. 12. 2023</v>
      </c>
      <c r="K12" s="39"/>
      <c r="L12" s="146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46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4" t="s">
        <v>29</v>
      </c>
      <c r="E14" s="39"/>
      <c r="F14" s="39"/>
      <c r="G14" s="39"/>
      <c r="H14" s="39"/>
      <c r="I14" s="144" t="s">
        <v>30</v>
      </c>
      <c r="J14" s="134" t="s">
        <v>20</v>
      </c>
      <c r="K14" s="39"/>
      <c r="L14" s="146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4" t="s">
        <v>31</v>
      </c>
      <c r="F15" s="39"/>
      <c r="G15" s="39"/>
      <c r="H15" s="39"/>
      <c r="I15" s="144" t="s">
        <v>32</v>
      </c>
      <c r="J15" s="134" t="s">
        <v>20</v>
      </c>
      <c r="K15" s="39"/>
      <c r="L15" s="146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46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4" t="s">
        <v>33</v>
      </c>
      <c r="E17" s="39"/>
      <c r="F17" s="39"/>
      <c r="G17" s="39"/>
      <c r="H17" s="39"/>
      <c r="I17" s="144" t="s">
        <v>30</v>
      </c>
      <c r="J17" s="34" t="str">
        <f>'Rekapitulace stavby'!AN13</f>
        <v>Vyplň údaj</v>
      </c>
      <c r="K17" s="39"/>
      <c r="L17" s="146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4"/>
      <c r="G18" s="134"/>
      <c r="H18" s="134"/>
      <c r="I18" s="144" t="s">
        <v>32</v>
      </c>
      <c r="J18" s="34" t="str">
        <f>'Rekapitulace stavby'!AN14</f>
        <v>Vyplň údaj</v>
      </c>
      <c r="K18" s="39"/>
      <c r="L18" s="146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46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4" t="s">
        <v>35</v>
      </c>
      <c r="E20" s="39"/>
      <c r="F20" s="39"/>
      <c r="G20" s="39"/>
      <c r="H20" s="39"/>
      <c r="I20" s="144" t="s">
        <v>30</v>
      </c>
      <c r="J20" s="134" t="s">
        <v>20</v>
      </c>
      <c r="K20" s="39"/>
      <c r="L20" s="146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4" t="s">
        <v>36</v>
      </c>
      <c r="F21" s="39"/>
      <c r="G21" s="39"/>
      <c r="H21" s="39"/>
      <c r="I21" s="144" t="s">
        <v>32</v>
      </c>
      <c r="J21" s="134" t="s">
        <v>20</v>
      </c>
      <c r="K21" s="39"/>
      <c r="L21" s="146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46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4" t="s">
        <v>38</v>
      </c>
      <c r="E23" s="39"/>
      <c r="F23" s="39"/>
      <c r="G23" s="39"/>
      <c r="H23" s="39"/>
      <c r="I23" s="144" t="s">
        <v>30</v>
      </c>
      <c r="J23" s="134" t="str">
        <f>IF('Rekapitulace stavby'!AN19="","",'Rekapitulace stavby'!AN19)</f>
        <v/>
      </c>
      <c r="K23" s="39"/>
      <c r="L23" s="146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4" t="str">
        <f>IF('Rekapitulace stavby'!E20="","",'Rekapitulace stavby'!E20)</f>
        <v xml:space="preserve"> </v>
      </c>
      <c r="F24" s="39"/>
      <c r="G24" s="39"/>
      <c r="H24" s="39"/>
      <c r="I24" s="144" t="s">
        <v>32</v>
      </c>
      <c r="J24" s="134" t="str">
        <f>IF('Rekapitulace stavby'!AN20="","",'Rekapitulace stavby'!AN20)</f>
        <v/>
      </c>
      <c r="K24" s="39"/>
      <c r="L24" s="146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46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4" t="s">
        <v>40</v>
      </c>
      <c r="E26" s="39"/>
      <c r="F26" s="39"/>
      <c r="G26" s="39"/>
      <c r="H26" s="39"/>
      <c r="I26" s="39"/>
      <c r="J26" s="39"/>
      <c r="K26" s="39"/>
      <c r="L26" s="146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95.25" customHeight="1">
      <c r="A27" s="149"/>
      <c r="B27" s="150"/>
      <c r="C27" s="149"/>
      <c r="D27" s="149"/>
      <c r="E27" s="151" t="s">
        <v>1709</v>
      </c>
      <c r="F27" s="151"/>
      <c r="G27" s="151"/>
      <c r="H27" s="151"/>
      <c r="I27" s="149"/>
      <c r="J27" s="149"/>
      <c r="K27" s="149"/>
      <c r="L27" s="152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46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3"/>
      <c r="E29" s="153"/>
      <c r="F29" s="153"/>
      <c r="G29" s="153"/>
      <c r="H29" s="153"/>
      <c r="I29" s="153"/>
      <c r="J29" s="153"/>
      <c r="K29" s="153"/>
      <c r="L29" s="146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4" t="s">
        <v>42</v>
      </c>
      <c r="E30" s="39"/>
      <c r="F30" s="39"/>
      <c r="G30" s="39"/>
      <c r="H30" s="39"/>
      <c r="I30" s="39"/>
      <c r="J30" s="155">
        <f>ROUND(J91,2)</f>
        <v>0</v>
      </c>
      <c r="K30" s="39"/>
      <c r="L30" s="146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3"/>
      <c r="E31" s="153"/>
      <c r="F31" s="153"/>
      <c r="G31" s="153"/>
      <c r="H31" s="153"/>
      <c r="I31" s="153"/>
      <c r="J31" s="153"/>
      <c r="K31" s="153"/>
      <c r="L31" s="146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6" t="s">
        <v>44</v>
      </c>
      <c r="G32" s="39"/>
      <c r="H32" s="39"/>
      <c r="I32" s="156" t="s">
        <v>43</v>
      </c>
      <c r="J32" s="156" t="s">
        <v>45</v>
      </c>
      <c r="K32" s="39"/>
      <c r="L32" s="146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7" t="s">
        <v>46</v>
      </c>
      <c r="E33" s="144" t="s">
        <v>47</v>
      </c>
      <c r="F33" s="158">
        <f>ROUND((SUM(BE91:BE273)),2)</f>
        <v>0</v>
      </c>
      <c r="G33" s="39"/>
      <c r="H33" s="39"/>
      <c r="I33" s="159">
        <v>0.21</v>
      </c>
      <c r="J33" s="158">
        <f>ROUND(((SUM(BE91:BE273))*I33),2)</f>
        <v>0</v>
      </c>
      <c r="K33" s="39"/>
      <c r="L33" s="146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4" t="s">
        <v>48</v>
      </c>
      <c r="F34" s="158">
        <f>ROUND((SUM(BF91:BF273)),2)</f>
        <v>0</v>
      </c>
      <c r="G34" s="39"/>
      <c r="H34" s="39"/>
      <c r="I34" s="159">
        <v>0.15</v>
      </c>
      <c r="J34" s="158">
        <f>ROUND(((SUM(BF91:BF273))*I34),2)</f>
        <v>0</v>
      </c>
      <c r="K34" s="39"/>
      <c r="L34" s="146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4" t="s">
        <v>49</v>
      </c>
      <c r="F35" s="158">
        <f>ROUND((SUM(BG91:BG273)),2)</f>
        <v>0</v>
      </c>
      <c r="G35" s="39"/>
      <c r="H35" s="39"/>
      <c r="I35" s="159">
        <v>0.21</v>
      </c>
      <c r="J35" s="158">
        <f>0</f>
        <v>0</v>
      </c>
      <c r="K35" s="39"/>
      <c r="L35" s="146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4" t="s">
        <v>50</v>
      </c>
      <c r="F36" s="158">
        <f>ROUND((SUM(BH91:BH273)),2)</f>
        <v>0</v>
      </c>
      <c r="G36" s="39"/>
      <c r="H36" s="39"/>
      <c r="I36" s="159">
        <v>0.15</v>
      </c>
      <c r="J36" s="158">
        <f>0</f>
        <v>0</v>
      </c>
      <c r="K36" s="39"/>
      <c r="L36" s="146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4" t="s">
        <v>51</v>
      </c>
      <c r="F37" s="158">
        <f>ROUND((SUM(BI91:BI273)),2)</f>
        <v>0</v>
      </c>
      <c r="G37" s="39"/>
      <c r="H37" s="39"/>
      <c r="I37" s="159">
        <v>0</v>
      </c>
      <c r="J37" s="158">
        <f>0</f>
        <v>0</v>
      </c>
      <c r="K37" s="39"/>
      <c r="L37" s="146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46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60"/>
      <c r="D39" s="161" t="s">
        <v>52</v>
      </c>
      <c r="E39" s="162"/>
      <c r="F39" s="162"/>
      <c r="G39" s="163" t="s">
        <v>53</v>
      </c>
      <c r="H39" s="164" t="s">
        <v>54</v>
      </c>
      <c r="I39" s="162"/>
      <c r="J39" s="165">
        <f>SUM(J30:J37)</f>
        <v>0</v>
      </c>
      <c r="K39" s="166"/>
      <c r="L39" s="146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67"/>
      <c r="C40" s="168"/>
      <c r="D40" s="168"/>
      <c r="E40" s="168"/>
      <c r="F40" s="168"/>
      <c r="G40" s="168"/>
      <c r="H40" s="168"/>
      <c r="I40" s="168"/>
      <c r="J40" s="168"/>
      <c r="K40" s="168"/>
      <c r="L40" s="146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69"/>
      <c r="C44" s="170"/>
      <c r="D44" s="170"/>
      <c r="E44" s="170"/>
      <c r="F44" s="170"/>
      <c r="G44" s="170"/>
      <c r="H44" s="170"/>
      <c r="I44" s="170"/>
      <c r="J44" s="170"/>
      <c r="K44" s="170"/>
      <c r="L44" s="146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145</v>
      </c>
      <c r="D45" s="41"/>
      <c r="E45" s="41"/>
      <c r="F45" s="41"/>
      <c r="G45" s="41"/>
      <c r="H45" s="41"/>
      <c r="I45" s="41"/>
      <c r="J45" s="41"/>
      <c r="K45" s="41"/>
      <c r="L45" s="146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46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46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71" t="str">
        <f>E7</f>
        <v>Rekonstrukce komunikace II/605, úsek č.3 - aktualizace (2023)</v>
      </c>
      <c r="F48" s="33"/>
      <c r="G48" s="33"/>
      <c r="H48" s="33"/>
      <c r="I48" s="41"/>
      <c r="J48" s="41"/>
      <c r="K48" s="41"/>
      <c r="L48" s="146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141</v>
      </c>
      <c r="D49" s="41"/>
      <c r="E49" s="41"/>
      <c r="F49" s="41"/>
      <c r="G49" s="41"/>
      <c r="H49" s="41"/>
      <c r="I49" s="41"/>
      <c r="J49" s="41"/>
      <c r="K49" s="41"/>
      <c r="L49" s="146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30" customHeight="1">
      <c r="A50" s="39"/>
      <c r="B50" s="40"/>
      <c r="C50" s="41"/>
      <c r="D50" s="41"/>
      <c r="E50" s="70" t="str">
        <f>E9</f>
        <v>SO 203 - Most ev.č. 605-052 _ Nezpůsobilé výdaje projektu</v>
      </c>
      <c r="F50" s="41"/>
      <c r="G50" s="41"/>
      <c r="H50" s="41"/>
      <c r="I50" s="41"/>
      <c r="J50" s="41"/>
      <c r="K50" s="41"/>
      <c r="L50" s="146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46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23</v>
      </c>
      <c r="D52" s="41"/>
      <c r="E52" s="41"/>
      <c r="F52" s="28" t="str">
        <f>F12</f>
        <v>sil. II/605</v>
      </c>
      <c r="G52" s="41"/>
      <c r="H52" s="41"/>
      <c r="I52" s="33" t="s">
        <v>25</v>
      </c>
      <c r="J52" s="73" t="str">
        <f>IF(J12="","",J12)</f>
        <v>13. 12. 2023</v>
      </c>
      <c r="K52" s="41"/>
      <c r="L52" s="146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46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>
      <c r="A54" s="39"/>
      <c r="B54" s="40"/>
      <c r="C54" s="33" t="s">
        <v>29</v>
      </c>
      <c r="D54" s="41"/>
      <c r="E54" s="41"/>
      <c r="F54" s="28" t="str">
        <f>E15</f>
        <v>Správa a údržba silnic Plzeňského kraje, p.o.</v>
      </c>
      <c r="G54" s="41"/>
      <c r="H54" s="41"/>
      <c r="I54" s="33" t="s">
        <v>35</v>
      </c>
      <c r="J54" s="37" t="str">
        <f>E21</f>
        <v>Sweco a.s.</v>
      </c>
      <c r="K54" s="41"/>
      <c r="L54" s="146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33</v>
      </c>
      <c r="D55" s="41"/>
      <c r="E55" s="41"/>
      <c r="F55" s="28" t="str">
        <f>IF(E18="","",E18)</f>
        <v>Vyplň údaj</v>
      </c>
      <c r="G55" s="41"/>
      <c r="H55" s="41"/>
      <c r="I55" s="33" t="s">
        <v>38</v>
      </c>
      <c r="J55" s="37" t="str">
        <f>E24</f>
        <v xml:space="preserve"> </v>
      </c>
      <c r="K55" s="41"/>
      <c r="L55" s="146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46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72" t="s">
        <v>146</v>
      </c>
      <c r="D57" s="173"/>
      <c r="E57" s="173"/>
      <c r="F57" s="173"/>
      <c r="G57" s="173"/>
      <c r="H57" s="173"/>
      <c r="I57" s="173"/>
      <c r="J57" s="174" t="s">
        <v>147</v>
      </c>
      <c r="K57" s="173"/>
      <c r="L57" s="146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46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75" t="s">
        <v>74</v>
      </c>
      <c r="D59" s="41"/>
      <c r="E59" s="41"/>
      <c r="F59" s="41"/>
      <c r="G59" s="41"/>
      <c r="H59" s="41"/>
      <c r="I59" s="41"/>
      <c r="J59" s="103">
        <f>J91</f>
        <v>0</v>
      </c>
      <c r="K59" s="41"/>
      <c r="L59" s="146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148</v>
      </c>
    </row>
    <row r="60" spans="1:31" s="9" customFormat="1" ht="24.95" customHeight="1">
      <c r="A60" s="9"/>
      <c r="B60" s="176"/>
      <c r="C60" s="177"/>
      <c r="D60" s="178" t="s">
        <v>149</v>
      </c>
      <c r="E60" s="179"/>
      <c r="F60" s="179"/>
      <c r="G60" s="179"/>
      <c r="H60" s="179"/>
      <c r="I60" s="179"/>
      <c r="J60" s="180">
        <f>J92</f>
        <v>0</v>
      </c>
      <c r="K60" s="177"/>
      <c r="L60" s="18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2"/>
      <c r="C61" s="126"/>
      <c r="D61" s="183" t="s">
        <v>150</v>
      </c>
      <c r="E61" s="184"/>
      <c r="F61" s="184"/>
      <c r="G61" s="184"/>
      <c r="H61" s="184"/>
      <c r="I61" s="184"/>
      <c r="J61" s="185">
        <f>J93</f>
        <v>0</v>
      </c>
      <c r="K61" s="126"/>
      <c r="L61" s="18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82"/>
      <c r="C62" s="126"/>
      <c r="D62" s="183" t="s">
        <v>1147</v>
      </c>
      <c r="E62" s="184"/>
      <c r="F62" s="184"/>
      <c r="G62" s="184"/>
      <c r="H62" s="184"/>
      <c r="I62" s="184"/>
      <c r="J62" s="185">
        <f>J100</f>
        <v>0</v>
      </c>
      <c r="K62" s="126"/>
      <c r="L62" s="186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82"/>
      <c r="C63" s="126"/>
      <c r="D63" s="183" t="s">
        <v>969</v>
      </c>
      <c r="E63" s="184"/>
      <c r="F63" s="184"/>
      <c r="G63" s="184"/>
      <c r="H63" s="184"/>
      <c r="I63" s="184"/>
      <c r="J63" s="185">
        <f>J112</f>
        <v>0</v>
      </c>
      <c r="K63" s="126"/>
      <c r="L63" s="18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82"/>
      <c r="C64" s="126"/>
      <c r="D64" s="183" t="s">
        <v>151</v>
      </c>
      <c r="E64" s="184"/>
      <c r="F64" s="184"/>
      <c r="G64" s="184"/>
      <c r="H64" s="184"/>
      <c r="I64" s="184"/>
      <c r="J64" s="185">
        <f>J119</f>
        <v>0</v>
      </c>
      <c r="K64" s="126"/>
      <c r="L64" s="186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82"/>
      <c r="C65" s="126"/>
      <c r="D65" s="183" t="s">
        <v>152</v>
      </c>
      <c r="E65" s="184"/>
      <c r="F65" s="184"/>
      <c r="G65" s="184"/>
      <c r="H65" s="184"/>
      <c r="I65" s="184"/>
      <c r="J65" s="185">
        <f>J139</f>
        <v>0</v>
      </c>
      <c r="K65" s="126"/>
      <c r="L65" s="18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2"/>
      <c r="C66" s="126"/>
      <c r="D66" s="183" t="s">
        <v>153</v>
      </c>
      <c r="E66" s="184"/>
      <c r="F66" s="184"/>
      <c r="G66" s="184"/>
      <c r="H66" s="184"/>
      <c r="I66" s="184"/>
      <c r="J66" s="185">
        <f>J160</f>
        <v>0</v>
      </c>
      <c r="K66" s="126"/>
      <c r="L66" s="186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2"/>
      <c r="C67" s="126"/>
      <c r="D67" s="183" t="s">
        <v>154</v>
      </c>
      <c r="E67" s="184"/>
      <c r="F67" s="184"/>
      <c r="G67" s="184"/>
      <c r="H67" s="184"/>
      <c r="I67" s="184"/>
      <c r="J67" s="185">
        <f>J249</f>
        <v>0</v>
      </c>
      <c r="K67" s="126"/>
      <c r="L67" s="186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2"/>
      <c r="C68" s="126"/>
      <c r="D68" s="183" t="s">
        <v>155</v>
      </c>
      <c r="E68" s="184"/>
      <c r="F68" s="184"/>
      <c r="G68" s="184"/>
      <c r="H68" s="184"/>
      <c r="I68" s="184"/>
      <c r="J68" s="185">
        <f>J258</f>
        <v>0</v>
      </c>
      <c r="K68" s="126"/>
      <c r="L68" s="186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9" customFormat="1" ht="24.95" customHeight="1">
      <c r="A69" s="9"/>
      <c r="B69" s="176"/>
      <c r="C69" s="177"/>
      <c r="D69" s="178" t="s">
        <v>1710</v>
      </c>
      <c r="E69" s="179"/>
      <c r="F69" s="179"/>
      <c r="G69" s="179"/>
      <c r="H69" s="179"/>
      <c r="I69" s="179"/>
      <c r="J69" s="180">
        <f>J262</f>
        <v>0</v>
      </c>
      <c r="K69" s="177"/>
      <c r="L69" s="181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s="9" customFormat="1" ht="24.95" customHeight="1">
      <c r="A70" s="9"/>
      <c r="B70" s="176"/>
      <c r="C70" s="177"/>
      <c r="D70" s="178" t="s">
        <v>1711</v>
      </c>
      <c r="E70" s="179"/>
      <c r="F70" s="179"/>
      <c r="G70" s="179"/>
      <c r="H70" s="179"/>
      <c r="I70" s="179"/>
      <c r="J70" s="180">
        <f>J268</f>
        <v>0</v>
      </c>
      <c r="K70" s="177"/>
      <c r="L70" s="181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1" s="10" customFormat="1" ht="19.9" customHeight="1">
      <c r="A71" s="10"/>
      <c r="B71" s="182"/>
      <c r="C71" s="126"/>
      <c r="D71" s="183" t="s">
        <v>1712</v>
      </c>
      <c r="E71" s="184"/>
      <c r="F71" s="184"/>
      <c r="G71" s="184"/>
      <c r="H71" s="184"/>
      <c r="I71" s="184"/>
      <c r="J71" s="185">
        <f>J269</f>
        <v>0</v>
      </c>
      <c r="K71" s="126"/>
      <c r="L71" s="186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2" customFormat="1" ht="21.8" customHeight="1">
      <c r="A72" s="39"/>
      <c r="B72" s="40"/>
      <c r="C72" s="41"/>
      <c r="D72" s="41"/>
      <c r="E72" s="41"/>
      <c r="F72" s="41"/>
      <c r="G72" s="41"/>
      <c r="H72" s="41"/>
      <c r="I72" s="41"/>
      <c r="J72" s="41"/>
      <c r="K72" s="41"/>
      <c r="L72" s="146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6.95" customHeight="1">
      <c r="A73" s="39"/>
      <c r="B73" s="60"/>
      <c r="C73" s="61"/>
      <c r="D73" s="61"/>
      <c r="E73" s="61"/>
      <c r="F73" s="61"/>
      <c r="G73" s="61"/>
      <c r="H73" s="61"/>
      <c r="I73" s="61"/>
      <c r="J73" s="61"/>
      <c r="K73" s="61"/>
      <c r="L73" s="146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7" spans="1:31" s="2" customFormat="1" ht="6.95" customHeight="1">
      <c r="A77" s="39"/>
      <c r="B77" s="62"/>
      <c r="C77" s="63"/>
      <c r="D77" s="63"/>
      <c r="E77" s="63"/>
      <c r="F77" s="63"/>
      <c r="G77" s="63"/>
      <c r="H77" s="63"/>
      <c r="I77" s="63"/>
      <c r="J77" s="63"/>
      <c r="K77" s="63"/>
      <c r="L77" s="146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24.95" customHeight="1">
      <c r="A78" s="39"/>
      <c r="B78" s="40"/>
      <c r="C78" s="24" t="s">
        <v>156</v>
      </c>
      <c r="D78" s="41"/>
      <c r="E78" s="41"/>
      <c r="F78" s="41"/>
      <c r="G78" s="41"/>
      <c r="H78" s="41"/>
      <c r="I78" s="41"/>
      <c r="J78" s="41"/>
      <c r="K78" s="41"/>
      <c r="L78" s="146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6.95" customHeight="1">
      <c r="A79" s="39"/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146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2" customHeight="1">
      <c r="A80" s="39"/>
      <c r="B80" s="40"/>
      <c r="C80" s="33" t="s">
        <v>16</v>
      </c>
      <c r="D80" s="41"/>
      <c r="E80" s="41"/>
      <c r="F80" s="41"/>
      <c r="G80" s="41"/>
      <c r="H80" s="41"/>
      <c r="I80" s="41"/>
      <c r="J80" s="41"/>
      <c r="K80" s="41"/>
      <c r="L80" s="146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6.5" customHeight="1">
      <c r="A81" s="39"/>
      <c r="B81" s="40"/>
      <c r="C81" s="41"/>
      <c r="D81" s="41"/>
      <c r="E81" s="171" t="str">
        <f>E7</f>
        <v>Rekonstrukce komunikace II/605, úsek č.3 - aktualizace (2023)</v>
      </c>
      <c r="F81" s="33"/>
      <c r="G81" s="33"/>
      <c r="H81" s="33"/>
      <c r="I81" s="41"/>
      <c r="J81" s="41"/>
      <c r="K81" s="41"/>
      <c r="L81" s="146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2" customHeight="1">
      <c r="A82" s="39"/>
      <c r="B82" s="40"/>
      <c r="C82" s="33" t="s">
        <v>141</v>
      </c>
      <c r="D82" s="41"/>
      <c r="E82" s="41"/>
      <c r="F82" s="41"/>
      <c r="G82" s="41"/>
      <c r="H82" s="41"/>
      <c r="I82" s="41"/>
      <c r="J82" s="41"/>
      <c r="K82" s="41"/>
      <c r="L82" s="146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30" customHeight="1">
      <c r="A83" s="39"/>
      <c r="B83" s="40"/>
      <c r="C83" s="41"/>
      <c r="D83" s="41"/>
      <c r="E83" s="70" t="str">
        <f>E9</f>
        <v>SO 203 - Most ev.č. 605-052 _ Nezpůsobilé výdaje projektu</v>
      </c>
      <c r="F83" s="41"/>
      <c r="G83" s="41"/>
      <c r="H83" s="41"/>
      <c r="I83" s="41"/>
      <c r="J83" s="41"/>
      <c r="K83" s="41"/>
      <c r="L83" s="146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6.95" customHeight="1">
      <c r="A84" s="39"/>
      <c r="B84" s="40"/>
      <c r="C84" s="41"/>
      <c r="D84" s="41"/>
      <c r="E84" s="41"/>
      <c r="F84" s="41"/>
      <c r="G84" s="41"/>
      <c r="H84" s="41"/>
      <c r="I84" s="41"/>
      <c r="J84" s="41"/>
      <c r="K84" s="41"/>
      <c r="L84" s="146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2" customHeight="1">
      <c r="A85" s="39"/>
      <c r="B85" s="40"/>
      <c r="C85" s="33" t="s">
        <v>23</v>
      </c>
      <c r="D85" s="41"/>
      <c r="E85" s="41"/>
      <c r="F85" s="28" t="str">
        <f>F12</f>
        <v>sil. II/605</v>
      </c>
      <c r="G85" s="41"/>
      <c r="H85" s="41"/>
      <c r="I85" s="33" t="s">
        <v>25</v>
      </c>
      <c r="J85" s="73" t="str">
        <f>IF(J12="","",J12)</f>
        <v>13. 12. 2023</v>
      </c>
      <c r="K85" s="41"/>
      <c r="L85" s="146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6.95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146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5.15" customHeight="1">
      <c r="A87" s="39"/>
      <c r="B87" s="40"/>
      <c r="C87" s="33" t="s">
        <v>29</v>
      </c>
      <c r="D87" s="41"/>
      <c r="E87" s="41"/>
      <c r="F87" s="28" t="str">
        <f>E15</f>
        <v>Správa a údržba silnic Plzeňského kraje, p.o.</v>
      </c>
      <c r="G87" s="41"/>
      <c r="H87" s="41"/>
      <c r="I87" s="33" t="s">
        <v>35</v>
      </c>
      <c r="J87" s="37" t="str">
        <f>E21</f>
        <v>Sweco a.s.</v>
      </c>
      <c r="K87" s="41"/>
      <c r="L87" s="146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5.15" customHeight="1">
      <c r="A88" s="39"/>
      <c r="B88" s="40"/>
      <c r="C88" s="33" t="s">
        <v>33</v>
      </c>
      <c r="D88" s="41"/>
      <c r="E88" s="41"/>
      <c r="F88" s="28" t="str">
        <f>IF(E18="","",E18)</f>
        <v>Vyplň údaj</v>
      </c>
      <c r="G88" s="41"/>
      <c r="H88" s="41"/>
      <c r="I88" s="33" t="s">
        <v>38</v>
      </c>
      <c r="J88" s="37" t="str">
        <f>E24</f>
        <v xml:space="preserve"> </v>
      </c>
      <c r="K88" s="41"/>
      <c r="L88" s="146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0.3" customHeight="1">
      <c r="A89" s="39"/>
      <c r="B89" s="40"/>
      <c r="C89" s="41"/>
      <c r="D89" s="41"/>
      <c r="E89" s="41"/>
      <c r="F89" s="41"/>
      <c r="G89" s="41"/>
      <c r="H89" s="41"/>
      <c r="I89" s="41"/>
      <c r="J89" s="41"/>
      <c r="K89" s="41"/>
      <c r="L89" s="146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11" customFormat="1" ht="29.25" customHeight="1">
      <c r="A90" s="187"/>
      <c r="B90" s="188"/>
      <c r="C90" s="189" t="s">
        <v>157</v>
      </c>
      <c r="D90" s="190" t="s">
        <v>61</v>
      </c>
      <c r="E90" s="190" t="s">
        <v>57</v>
      </c>
      <c r="F90" s="190" t="s">
        <v>58</v>
      </c>
      <c r="G90" s="190" t="s">
        <v>158</v>
      </c>
      <c r="H90" s="190" t="s">
        <v>159</v>
      </c>
      <c r="I90" s="190" t="s">
        <v>160</v>
      </c>
      <c r="J90" s="190" t="s">
        <v>147</v>
      </c>
      <c r="K90" s="191" t="s">
        <v>161</v>
      </c>
      <c r="L90" s="192"/>
      <c r="M90" s="93" t="s">
        <v>20</v>
      </c>
      <c r="N90" s="94" t="s">
        <v>46</v>
      </c>
      <c r="O90" s="94" t="s">
        <v>162</v>
      </c>
      <c r="P90" s="94" t="s">
        <v>163</v>
      </c>
      <c r="Q90" s="94" t="s">
        <v>164</v>
      </c>
      <c r="R90" s="94" t="s">
        <v>165</v>
      </c>
      <c r="S90" s="94" t="s">
        <v>166</v>
      </c>
      <c r="T90" s="95" t="s">
        <v>167</v>
      </c>
      <c r="U90" s="187"/>
      <c r="V90" s="187"/>
      <c r="W90" s="187"/>
      <c r="X90" s="187"/>
      <c r="Y90" s="187"/>
      <c r="Z90" s="187"/>
      <c r="AA90" s="187"/>
      <c r="AB90" s="187"/>
      <c r="AC90" s="187"/>
      <c r="AD90" s="187"/>
      <c r="AE90" s="187"/>
    </row>
    <row r="91" spans="1:63" s="2" customFormat="1" ht="22.8" customHeight="1">
      <c r="A91" s="39"/>
      <c r="B91" s="40"/>
      <c r="C91" s="100" t="s">
        <v>168</v>
      </c>
      <c r="D91" s="41"/>
      <c r="E91" s="41"/>
      <c r="F91" s="41"/>
      <c r="G91" s="41"/>
      <c r="H91" s="41"/>
      <c r="I91" s="41"/>
      <c r="J91" s="193">
        <f>BK91</f>
        <v>0</v>
      </c>
      <c r="K91" s="41"/>
      <c r="L91" s="45"/>
      <c r="M91" s="96"/>
      <c r="N91" s="194"/>
      <c r="O91" s="97"/>
      <c r="P91" s="195">
        <f>P92+P262+P268</f>
        <v>0</v>
      </c>
      <c r="Q91" s="97"/>
      <c r="R91" s="195">
        <f>R92+R262+R268</f>
        <v>84.30997890000002</v>
      </c>
      <c r="S91" s="97"/>
      <c r="T91" s="196">
        <f>T92+T262+T268</f>
        <v>77.212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T91" s="18" t="s">
        <v>75</v>
      </c>
      <c r="AU91" s="18" t="s">
        <v>148</v>
      </c>
      <c r="BK91" s="197">
        <f>BK92+BK262+BK268</f>
        <v>0</v>
      </c>
    </row>
    <row r="92" spans="1:63" s="12" customFormat="1" ht="25.9" customHeight="1">
      <c r="A92" s="12"/>
      <c r="B92" s="198"/>
      <c r="C92" s="199"/>
      <c r="D92" s="200" t="s">
        <v>75</v>
      </c>
      <c r="E92" s="201" t="s">
        <v>169</v>
      </c>
      <c r="F92" s="201" t="s">
        <v>170</v>
      </c>
      <c r="G92" s="199"/>
      <c r="H92" s="199"/>
      <c r="I92" s="202"/>
      <c r="J92" s="203">
        <f>BK92</f>
        <v>0</v>
      </c>
      <c r="K92" s="199"/>
      <c r="L92" s="204"/>
      <c r="M92" s="205"/>
      <c r="N92" s="206"/>
      <c r="O92" s="206"/>
      <c r="P92" s="207">
        <f>P93+P100+P112+P119+P139+P160+P249+P258</f>
        <v>0</v>
      </c>
      <c r="Q92" s="206"/>
      <c r="R92" s="207">
        <f>R93+R100+R112+R119+R139+R160+R249+R258</f>
        <v>84.30997890000002</v>
      </c>
      <c r="S92" s="206"/>
      <c r="T92" s="208">
        <f>T93+T100+T112+T119+T139+T160+T249+T258</f>
        <v>77.212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09" t="s">
        <v>22</v>
      </c>
      <c r="AT92" s="210" t="s">
        <v>75</v>
      </c>
      <c r="AU92" s="210" t="s">
        <v>76</v>
      </c>
      <c r="AY92" s="209" t="s">
        <v>171</v>
      </c>
      <c r="BK92" s="211">
        <f>BK93+BK100+BK112+BK119+BK139+BK160+BK249+BK258</f>
        <v>0</v>
      </c>
    </row>
    <row r="93" spans="1:63" s="12" customFormat="1" ht="22.8" customHeight="1">
      <c r="A93" s="12"/>
      <c r="B93" s="198"/>
      <c r="C93" s="199"/>
      <c r="D93" s="200" t="s">
        <v>75</v>
      </c>
      <c r="E93" s="212" t="s">
        <v>22</v>
      </c>
      <c r="F93" s="212" t="s">
        <v>172</v>
      </c>
      <c r="G93" s="199"/>
      <c r="H93" s="199"/>
      <c r="I93" s="202"/>
      <c r="J93" s="213">
        <f>BK93</f>
        <v>0</v>
      </c>
      <c r="K93" s="199"/>
      <c r="L93" s="204"/>
      <c r="M93" s="205"/>
      <c r="N93" s="206"/>
      <c r="O93" s="206"/>
      <c r="P93" s="207">
        <f>SUM(P94:P99)</f>
        <v>0</v>
      </c>
      <c r="Q93" s="206"/>
      <c r="R93" s="207">
        <f>SUM(R94:R99)</f>
        <v>0.0189882</v>
      </c>
      <c r="S93" s="206"/>
      <c r="T93" s="208">
        <f>SUM(T94:T99)</f>
        <v>45.54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09" t="s">
        <v>22</v>
      </c>
      <c r="AT93" s="210" t="s">
        <v>75</v>
      </c>
      <c r="AU93" s="210" t="s">
        <v>22</v>
      </c>
      <c r="AY93" s="209" t="s">
        <v>171</v>
      </c>
      <c r="BK93" s="211">
        <f>SUM(BK94:BK99)</f>
        <v>0</v>
      </c>
    </row>
    <row r="94" spans="1:65" s="2" customFormat="1" ht="33" customHeight="1">
      <c r="A94" s="39"/>
      <c r="B94" s="40"/>
      <c r="C94" s="214" t="s">
        <v>22</v>
      </c>
      <c r="D94" s="214" t="s">
        <v>173</v>
      </c>
      <c r="E94" s="215" t="s">
        <v>1713</v>
      </c>
      <c r="F94" s="216" t="s">
        <v>1714</v>
      </c>
      <c r="G94" s="217" t="s">
        <v>176</v>
      </c>
      <c r="H94" s="218">
        <v>495</v>
      </c>
      <c r="I94" s="219"/>
      <c r="J94" s="220">
        <f>ROUND(I94*H94,2)</f>
        <v>0</v>
      </c>
      <c r="K94" s="216" t="s">
        <v>177</v>
      </c>
      <c r="L94" s="45"/>
      <c r="M94" s="221" t="s">
        <v>20</v>
      </c>
      <c r="N94" s="222" t="s">
        <v>47</v>
      </c>
      <c r="O94" s="85"/>
      <c r="P94" s="223">
        <f>O94*H94</f>
        <v>0</v>
      </c>
      <c r="Q94" s="223">
        <v>3.836E-05</v>
      </c>
      <c r="R94" s="223">
        <f>Q94*H94</f>
        <v>0.0189882</v>
      </c>
      <c r="S94" s="223">
        <v>0.092</v>
      </c>
      <c r="T94" s="224">
        <f>S94*H94</f>
        <v>45.54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225" t="s">
        <v>178</v>
      </c>
      <c r="AT94" s="225" t="s">
        <v>173</v>
      </c>
      <c r="AU94" s="225" t="s">
        <v>84</v>
      </c>
      <c r="AY94" s="18" t="s">
        <v>171</v>
      </c>
      <c r="BE94" s="226">
        <f>IF(N94="základní",J94,0)</f>
        <v>0</v>
      </c>
      <c r="BF94" s="226">
        <f>IF(N94="snížená",J94,0)</f>
        <v>0</v>
      </c>
      <c r="BG94" s="226">
        <f>IF(N94="zákl. přenesená",J94,0)</f>
        <v>0</v>
      </c>
      <c r="BH94" s="226">
        <f>IF(N94="sníž. přenesená",J94,0)</f>
        <v>0</v>
      </c>
      <c r="BI94" s="226">
        <f>IF(N94="nulová",J94,0)</f>
        <v>0</v>
      </c>
      <c r="BJ94" s="18" t="s">
        <v>22</v>
      </c>
      <c r="BK94" s="226">
        <f>ROUND(I94*H94,2)</f>
        <v>0</v>
      </c>
      <c r="BL94" s="18" t="s">
        <v>178</v>
      </c>
      <c r="BM94" s="225" t="s">
        <v>1715</v>
      </c>
    </row>
    <row r="95" spans="1:47" s="2" customFormat="1" ht="12">
      <c r="A95" s="39"/>
      <c r="B95" s="40"/>
      <c r="C95" s="41"/>
      <c r="D95" s="227" t="s">
        <v>180</v>
      </c>
      <c r="E95" s="41"/>
      <c r="F95" s="228" t="s">
        <v>1716</v>
      </c>
      <c r="G95" s="41"/>
      <c r="H95" s="41"/>
      <c r="I95" s="229"/>
      <c r="J95" s="41"/>
      <c r="K95" s="41"/>
      <c r="L95" s="45"/>
      <c r="M95" s="230"/>
      <c r="N95" s="231"/>
      <c r="O95" s="85"/>
      <c r="P95" s="85"/>
      <c r="Q95" s="85"/>
      <c r="R95" s="85"/>
      <c r="S95" s="85"/>
      <c r="T95" s="86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T95" s="18" t="s">
        <v>180</v>
      </c>
      <c r="AU95" s="18" t="s">
        <v>84</v>
      </c>
    </row>
    <row r="96" spans="1:47" s="2" customFormat="1" ht="12">
      <c r="A96" s="39"/>
      <c r="B96" s="40"/>
      <c r="C96" s="41"/>
      <c r="D96" s="232" t="s">
        <v>182</v>
      </c>
      <c r="E96" s="41"/>
      <c r="F96" s="233" t="s">
        <v>1717</v>
      </c>
      <c r="G96" s="41"/>
      <c r="H96" s="41"/>
      <c r="I96" s="229"/>
      <c r="J96" s="41"/>
      <c r="K96" s="41"/>
      <c r="L96" s="45"/>
      <c r="M96" s="230"/>
      <c r="N96" s="231"/>
      <c r="O96" s="85"/>
      <c r="P96" s="85"/>
      <c r="Q96" s="85"/>
      <c r="R96" s="85"/>
      <c r="S96" s="85"/>
      <c r="T96" s="86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T96" s="18" t="s">
        <v>182</v>
      </c>
      <c r="AU96" s="18" t="s">
        <v>84</v>
      </c>
    </row>
    <row r="97" spans="1:51" s="13" customFormat="1" ht="12">
      <c r="A97" s="13"/>
      <c r="B97" s="234"/>
      <c r="C97" s="235"/>
      <c r="D97" s="227" t="s">
        <v>184</v>
      </c>
      <c r="E97" s="236" t="s">
        <v>20</v>
      </c>
      <c r="F97" s="237" t="s">
        <v>1718</v>
      </c>
      <c r="G97" s="235"/>
      <c r="H97" s="236" t="s">
        <v>20</v>
      </c>
      <c r="I97" s="238"/>
      <c r="J97" s="235"/>
      <c r="K97" s="235"/>
      <c r="L97" s="239"/>
      <c r="M97" s="240"/>
      <c r="N97" s="241"/>
      <c r="O97" s="241"/>
      <c r="P97" s="241"/>
      <c r="Q97" s="241"/>
      <c r="R97" s="241"/>
      <c r="S97" s="241"/>
      <c r="T97" s="242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43" t="s">
        <v>184</v>
      </c>
      <c r="AU97" s="243" t="s">
        <v>84</v>
      </c>
      <c r="AV97" s="13" t="s">
        <v>22</v>
      </c>
      <c r="AW97" s="13" t="s">
        <v>37</v>
      </c>
      <c r="AX97" s="13" t="s">
        <v>76</v>
      </c>
      <c r="AY97" s="243" t="s">
        <v>171</v>
      </c>
    </row>
    <row r="98" spans="1:51" s="13" customFormat="1" ht="12">
      <c r="A98" s="13"/>
      <c r="B98" s="234"/>
      <c r="C98" s="235"/>
      <c r="D98" s="227" t="s">
        <v>184</v>
      </c>
      <c r="E98" s="236" t="s">
        <v>20</v>
      </c>
      <c r="F98" s="237" t="s">
        <v>1719</v>
      </c>
      <c r="G98" s="235"/>
      <c r="H98" s="236" t="s">
        <v>20</v>
      </c>
      <c r="I98" s="238"/>
      <c r="J98" s="235"/>
      <c r="K98" s="235"/>
      <c r="L98" s="239"/>
      <c r="M98" s="240"/>
      <c r="N98" s="241"/>
      <c r="O98" s="241"/>
      <c r="P98" s="241"/>
      <c r="Q98" s="241"/>
      <c r="R98" s="241"/>
      <c r="S98" s="241"/>
      <c r="T98" s="242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43" t="s">
        <v>184</v>
      </c>
      <c r="AU98" s="243" t="s">
        <v>84</v>
      </c>
      <c r="AV98" s="13" t="s">
        <v>22</v>
      </c>
      <c r="AW98" s="13" t="s">
        <v>37</v>
      </c>
      <c r="AX98" s="13" t="s">
        <v>76</v>
      </c>
      <c r="AY98" s="243" t="s">
        <v>171</v>
      </c>
    </row>
    <row r="99" spans="1:51" s="14" customFormat="1" ht="12">
      <c r="A99" s="14"/>
      <c r="B99" s="244"/>
      <c r="C99" s="245"/>
      <c r="D99" s="227" t="s">
        <v>184</v>
      </c>
      <c r="E99" s="246" t="s">
        <v>20</v>
      </c>
      <c r="F99" s="247" t="s">
        <v>1720</v>
      </c>
      <c r="G99" s="245"/>
      <c r="H99" s="248">
        <v>495</v>
      </c>
      <c r="I99" s="249"/>
      <c r="J99" s="245"/>
      <c r="K99" s="245"/>
      <c r="L99" s="250"/>
      <c r="M99" s="251"/>
      <c r="N99" s="252"/>
      <c r="O99" s="252"/>
      <c r="P99" s="252"/>
      <c r="Q99" s="252"/>
      <c r="R99" s="252"/>
      <c r="S99" s="252"/>
      <c r="T99" s="253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254" t="s">
        <v>184</v>
      </c>
      <c r="AU99" s="254" t="s">
        <v>84</v>
      </c>
      <c r="AV99" s="14" t="s">
        <v>84</v>
      </c>
      <c r="AW99" s="14" t="s">
        <v>37</v>
      </c>
      <c r="AX99" s="14" t="s">
        <v>76</v>
      </c>
      <c r="AY99" s="254" t="s">
        <v>171</v>
      </c>
    </row>
    <row r="100" spans="1:63" s="12" customFormat="1" ht="22.8" customHeight="1">
      <c r="A100" s="12"/>
      <c r="B100" s="198"/>
      <c r="C100" s="199"/>
      <c r="D100" s="200" t="s">
        <v>75</v>
      </c>
      <c r="E100" s="212" t="s">
        <v>107</v>
      </c>
      <c r="F100" s="212" t="s">
        <v>1238</v>
      </c>
      <c r="G100" s="199"/>
      <c r="H100" s="199"/>
      <c r="I100" s="202"/>
      <c r="J100" s="213">
        <f>BK100</f>
        <v>0</v>
      </c>
      <c r="K100" s="199"/>
      <c r="L100" s="204"/>
      <c r="M100" s="205"/>
      <c r="N100" s="206"/>
      <c r="O100" s="206"/>
      <c r="P100" s="207">
        <f>SUM(P101:P111)</f>
        <v>0</v>
      </c>
      <c r="Q100" s="206"/>
      <c r="R100" s="207">
        <f>SUM(R101:R111)</f>
        <v>10.20954</v>
      </c>
      <c r="S100" s="206"/>
      <c r="T100" s="208">
        <f>SUM(T101:T111)</f>
        <v>0.073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209" t="s">
        <v>22</v>
      </c>
      <c r="AT100" s="210" t="s">
        <v>75</v>
      </c>
      <c r="AU100" s="210" t="s">
        <v>22</v>
      </c>
      <c r="AY100" s="209" t="s">
        <v>171</v>
      </c>
      <c r="BK100" s="211">
        <f>SUM(BK101:BK111)</f>
        <v>0</v>
      </c>
    </row>
    <row r="101" spans="1:65" s="2" customFormat="1" ht="16.5" customHeight="1">
      <c r="A101" s="39"/>
      <c r="B101" s="40"/>
      <c r="C101" s="214" t="s">
        <v>84</v>
      </c>
      <c r="D101" s="214" t="s">
        <v>173</v>
      </c>
      <c r="E101" s="215" t="s">
        <v>1721</v>
      </c>
      <c r="F101" s="216" t="s">
        <v>1722</v>
      </c>
      <c r="G101" s="217" t="s">
        <v>1723</v>
      </c>
      <c r="H101" s="218">
        <v>1</v>
      </c>
      <c r="I101" s="219"/>
      <c r="J101" s="220">
        <f>ROUND(I101*H101,2)</f>
        <v>0</v>
      </c>
      <c r="K101" s="216" t="s">
        <v>20</v>
      </c>
      <c r="L101" s="45"/>
      <c r="M101" s="221" t="s">
        <v>20</v>
      </c>
      <c r="N101" s="222" t="s">
        <v>47</v>
      </c>
      <c r="O101" s="85"/>
      <c r="P101" s="223">
        <f>O101*H101</f>
        <v>0</v>
      </c>
      <c r="Q101" s="223">
        <v>0.11262</v>
      </c>
      <c r="R101" s="223">
        <f>Q101*H101</f>
        <v>0.11262</v>
      </c>
      <c r="S101" s="223">
        <v>0.073</v>
      </c>
      <c r="T101" s="224">
        <f>S101*H101</f>
        <v>0.073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25" t="s">
        <v>178</v>
      </c>
      <c r="AT101" s="225" t="s">
        <v>173</v>
      </c>
      <c r="AU101" s="225" t="s">
        <v>84</v>
      </c>
      <c r="AY101" s="18" t="s">
        <v>171</v>
      </c>
      <c r="BE101" s="226">
        <f>IF(N101="základní",J101,0)</f>
        <v>0</v>
      </c>
      <c r="BF101" s="226">
        <f>IF(N101="snížená",J101,0)</f>
        <v>0</v>
      </c>
      <c r="BG101" s="226">
        <f>IF(N101="zákl. přenesená",J101,0)</f>
        <v>0</v>
      </c>
      <c r="BH101" s="226">
        <f>IF(N101="sníž. přenesená",J101,0)</f>
        <v>0</v>
      </c>
      <c r="BI101" s="226">
        <f>IF(N101="nulová",J101,0)</f>
        <v>0</v>
      </c>
      <c r="BJ101" s="18" t="s">
        <v>22</v>
      </c>
      <c r="BK101" s="226">
        <f>ROUND(I101*H101,2)</f>
        <v>0</v>
      </c>
      <c r="BL101" s="18" t="s">
        <v>178</v>
      </c>
      <c r="BM101" s="225" t="s">
        <v>1724</v>
      </c>
    </row>
    <row r="102" spans="1:47" s="2" customFormat="1" ht="12">
      <c r="A102" s="39"/>
      <c r="B102" s="40"/>
      <c r="C102" s="41"/>
      <c r="D102" s="227" t="s">
        <v>180</v>
      </c>
      <c r="E102" s="41"/>
      <c r="F102" s="228" t="s">
        <v>1722</v>
      </c>
      <c r="G102" s="41"/>
      <c r="H102" s="41"/>
      <c r="I102" s="229"/>
      <c r="J102" s="41"/>
      <c r="K102" s="41"/>
      <c r="L102" s="45"/>
      <c r="M102" s="230"/>
      <c r="N102" s="231"/>
      <c r="O102" s="85"/>
      <c r="P102" s="85"/>
      <c r="Q102" s="85"/>
      <c r="R102" s="85"/>
      <c r="S102" s="85"/>
      <c r="T102" s="86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T102" s="18" t="s">
        <v>180</v>
      </c>
      <c r="AU102" s="18" t="s">
        <v>84</v>
      </c>
    </row>
    <row r="103" spans="1:51" s="13" customFormat="1" ht="12">
      <c r="A103" s="13"/>
      <c r="B103" s="234"/>
      <c r="C103" s="235"/>
      <c r="D103" s="227" t="s">
        <v>184</v>
      </c>
      <c r="E103" s="236" t="s">
        <v>20</v>
      </c>
      <c r="F103" s="237" t="s">
        <v>1718</v>
      </c>
      <c r="G103" s="235"/>
      <c r="H103" s="236" t="s">
        <v>20</v>
      </c>
      <c r="I103" s="238"/>
      <c r="J103" s="235"/>
      <c r="K103" s="235"/>
      <c r="L103" s="239"/>
      <c r="M103" s="240"/>
      <c r="N103" s="241"/>
      <c r="O103" s="241"/>
      <c r="P103" s="241"/>
      <c r="Q103" s="241"/>
      <c r="R103" s="241"/>
      <c r="S103" s="241"/>
      <c r="T103" s="242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43" t="s">
        <v>184</v>
      </c>
      <c r="AU103" s="243" t="s">
        <v>84</v>
      </c>
      <c r="AV103" s="13" t="s">
        <v>22</v>
      </c>
      <c r="AW103" s="13" t="s">
        <v>37</v>
      </c>
      <c r="AX103" s="13" t="s">
        <v>76</v>
      </c>
      <c r="AY103" s="243" t="s">
        <v>171</v>
      </c>
    </row>
    <row r="104" spans="1:51" s="13" customFormat="1" ht="12">
      <c r="A104" s="13"/>
      <c r="B104" s="234"/>
      <c r="C104" s="235"/>
      <c r="D104" s="227" t="s">
        <v>184</v>
      </c>
      <c r="E104" s="236" t="s">
        <v>20</v>
      </c>
      <c r="F104" s="237" t="s">
        <v>1725</v>
      </c>
      <c r="G104" s="235"/>
      <c r="H104" s="236" t="s">
        <v>20</v>
      </c>
      <c r="I104" s="238"/>
      <c r="J104" s="235"/>
      <c r="K104" s="235"/>
      <c r="L104" s="239"/>
      <c r="M104" s="240"/>
      <c r="N104" s="241"/>
      <c r="O104" s="241"/>
      <c r="P104" s="241"/>
      <c r="Q104" s="241"/>
      <c r="R104" s="241"/>
      <c r="S104" s="241"/>
      <c r="T104" s="242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43" t="s">
        <v>184</v>
      </c>
      <c r="AU104" s="243" t="s">
        <v>84</v>
      </c>
      <c r="AV104" s="13" t="s">
        <v>22</v>
      </c>
      <c r="AW104" s="13" t="s">
        <v>37</v>
      </c>
      <c r="AX104" s="13" t="s">
        <v>76</v>
      </c>
      <c r="AY104" s="243" t="s">
        <v>171</v>
      </c>
    </row>
    <row r="105" spans="1:51" s="14" customFormat="1" ht="12">
      <c r="A105" s="14"/>
      <c r="B105" s="244"/>
      <c r="C105" s="245"/>
      <c r="D105" s="227" t="s">
        <v>184</v>
      </c>
      <c r="E105" s="246" t="s">
        <v>20</v>
      </c>
      <c r="F105" s="247" t="s">
        <v>1726</v>
      </c>
      <c r="G105" s="245"/>
      <c r="H105" s="248">
        <v>1</v>
      </c>
      <c r="I105" s="249"/>
      <c r="J105" s="245"/>
      <c r="K105" s="245"/>
      <c r="L105" s="250"/>
      <c r="M105" s="251"/>
      <c r="N105" s="252"/>
      <c r="O105" s="252"/>
      <c r="P105" s="252"/>
      <c r="Q105" s="252"/>
      <c r="R105" s="252"/>
      <c r="S105" s="252"/>
      <c r="T105" s="253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54" t="s">
        <v>184</v>
      </c>
      <c r="AU105" s="254" t="s">
        <v>84</v>
      </c>
      <c r="AV105" s="14" t="s">
        <v>84</v>
      </c>
      <c r="AW105" s="14" t="s">
        <v>37</v>
      </c>
      <c r="AX105" s="14" t="s">
        <v>76</v>
      </c>
      <c r="AY105" s="254" t="s">
        <v>171</v>
      </c>
    </row>
    <row r="106" spans="1:65" s="2" customFormat="1" ht="24.15" customHeight="1">
      <c r="A106" s="39"/>
      <c r="B106" s="40"/>
      <c r="C106" s="214" t="s">
        <v>107</v>
      </c>
      <c r="D106" s="214" t="s">
        <v>173</v>
      </c>
      <c r="E106" s="215" t="s">
        <v>1727</v>
      </c>
      <c r="F106" s="216" t="s">
        <v>1728</v>
      </c>
      <c r="G106" s="217" t="s">
        <v>230</v>
      </c>
      <c r="H106" s="218">
        <v>4</v>
      </c>
      <c r="I106" s="219"/>
      <c r="J106" s="220">
        <f>ROUND(I106*H106,2)</f>
        <v>0</v>
      </c>
      <c r="K106" s="216" t="s">
        <v>20</v>
      </c>
      <c r="L106" s="45"/>
      <c r="M106" s="221" t="s">
        <v>20</v>
      </c>
      <c r="N106" s="222" t="s">
        <v>47</v>
      </c>
      <c r="O106" s="85"/>
      <c r="P106" s="223">
        <f>O106*H106</f>
        <v>0</v>
      </c>
      <c r="Q106" s="223">
        <v>2.52423</v>
      </c>
      <c r="R106" s="223">
        <f>Q106*H106</f>
        <v>10.09692</v>
      </c>
      <c r="S106" s="223">
        <v>0</v>
      </c>
      <c r="T106" s="224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25" t="s">
        <v>178</v>
      </c>
      <c r="AT106" s="225" t="s">
        <v>173</v>
      </c>
      <c r="AU106" s="225" t="s">
        <v>84</v>
      </c>
      <c r="AY106" s="18" t="s">
        <v>171</v>
      </c>
      <c r="BE106" s="226">
        <f>IF(N106="základní",J106,0)</f>
        <v>0</v>
      </c>
      <c r="BF106" s="226">
        <f>IF(N106="snížená",J106,0)</f>
        <v>0</v>
      </c>
      <c r="BG106" s="226">
        <f>IF(N106="zákl. přenesená",J106,0)</f>
        <v>0</v>
      </c>
      <c r="BH106" s="226">
        <f>IF(N106="sníž. přenesená",J106,0)</f>
        <v>0</v>
      </c>
      <c r="BI106" s="226">
        <f>IF(N106="nulová",J106,0)</f>
        <v>0</v>
      </c>
      <c r="BJ106" s="18" t="s">
        <v>22</v>
      </c>
      <c r="BK106" s="226">
        <f>ROUND(I106*H106,2)</f>
        <v>0</v>
      </c>
      <c r="BL106" s="18" t="s">
        <v>178</v>
      </c>
      <c r="BM106" s="225" t="s">
        <v>1729</v>
      </c>
    </row>
    <row r="107" spans="1:47" s="2" customFormat="1" ht="12">
      <c r="A107" s="39"/>
      <c r="B107" s="40"/>
      <c r="C107" s="41"/>
      <c r="D107" s="227" t="s">
        <v>180</v>
      </c>
      <c r="E107" s="41"/>
      <c r="F107" s="228" t="s">
        <v>1728</v>
      </c>
      <c r="G107" s="41"/>
      <c r="H107" s="41"/>
      <c r="I107" s="229"/>
      <c r="J107" s="41"/>
      <c r="K107" s="41"/>
      <c r="L107" s="45"/>
      <c r="M107" s="230"/>
      <c r="N107" s="231"/>
      <c r="O107" s="85"/>
      <c r="P107" s="85"/>
      <c r="Q107" s="85"/>
      <c r="R107" s="85"/>
      <c r="S107" s="85"/>
      <c r="T107" s="86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T107" s="18" t="s">
        <v>180</v>
      </c>
      <c r="AU107" s="18" t="s">
        <v>84</v>
      </c>
    </row>
    <row r="108" spans="1:47" s="2" customFormat="1" ht="12">
      <c r="A108" s="39"/>
      <c r="B108" s="40"/>
      <c r="C108" s="41"/>
      <c r="D108" s="227" t="s">
        <v>224</v>
      </c>
      <c r="E108" s="41"/>
      <c r="F108" s="255" t="s">
        <v>1730</v>
      </c>
      <c r="G108" s="41"/>
      <c r="H108" s="41"/>
      <c r="I108" s="229"/>
      <c r="J108" s="41"/>
      <c r="K108" s="41"/>
      <c r="L108" s="45"/>
      <c r="M108" s="230"/>
      <c r="N108" s="231"/>
      <c r="O108" s="85"/>
      <c r="P108" s="85"/>
      <c r="Q108" s="85"/>
      <c r="R108" s="85"/>
      <c r="S108" s="85"/>
      <c r="T108" s="86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T108" s="18" t="s">
        <v>224</v>
      </c>
      <c r="AU108" s="18" t="s">
        <v>84</v>
      </c>
    </row>
    <row r="109" spans="1:51" s="13" customFormat="1" ht="12">
      <c r="A109" s="13"/>
      <c r="B109" s="234"/>
      <c r="C109" s="235"/>
      <c r="D109" s="227" t="s">
        <v>184</v>
      </c>
      <c r="E109" s="236" t="s">
        <v>20</v>
      </c>
      <c r="F109" s="237" t="s">
        <v>1731</v>
      </c>
      <c r="G109" s="235"/>
      <c r="H109" s="236" t="s">
        <v>20</v>
      </c>
      <c r="I109" s="238"/>
      <c r="J109" s="235"/>
      <c r="K109" s="235"/>
      <c r="L109" s="239"/>
      <c r="M109" s="240"/>
      <c r="N109" s="241"/>
      <c r="O109" s="241"/>
      <c r="P109" s="241"/>
      <c r="Q109" s="241"/>
      <c r="R109" s="241"/>
      <c r="S109" s="241"/>
      <c r="T109" s="242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43" t="s">
        <v>184</v>
      </c>
      <c r="AU109" s="243" t="s">
        <v>84</v>
      </c>
      <c r="AV109" s="13" t="s">
        <v>22</v>
      </c>
      <c r="AW109" s="13" t="s">
        <v>37</v>
      </c>
      <c r="AX109" s="13" t="s">
        <v>76</v>
      </c>
      <c r="AY109" s="243" t="s">
        <v>171</v>
      </c>
    </row>
    <row r="110" spans="1:51" s="13" customFormat="1" ht="12">
      <c r="A110" s="13"/>
      <c r="B110" s="234"/>
      <c r="C110" s="235"/>
      <c r="D110" s="227" t="s">
        <v>184</v>
      </c>
      <c r="E110" s="236" t="s">
        <v>20</v>
      </c>
      <c r="F110" s="237" t="s">
        <v>1732</v>
      </c>
      <c r="G110" s="235"/>
      <c r="H110" s="236" t="s">
        <v>20</v>
      </c>
      <c r="I110" s="238"/>
      <c r="J110" s="235"/>
      <c r="K110" s="235"/>
      <c r="L110" s="239"/>
      <c r="M110" s="240"/>
      <c r="N110" s="241"/>
      <c r="O110" s="241"/>
      <c r="P110" s="241"/>
      <c r="Q110" s="241"/>
      <c r="R110" s="241"/>
      <c r="S110" s="241"/>
      <c r="T110" s="242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43" t="s">
        <v>184</v>
      </c>
      <c r="AU110" s="243" t="s">
        <v>84</v>
      </c>
      <c r="AV110" s="13" t="s">
        <v>22</v>
      </c>
      <c r="AW110" s="13" t="s">
        <v>37</v>
      </c>
      <c r="AX110" s="13" t="s">
        <v>76</v>
      </c>
      <c r="AY110" s="243" t="s">
        <v>171</v>
      </c>
    </row>
    <row r="111" spans="1:51" s="14" customFormat="1" ht="12">
      <c r="A111" s="14"/>
      <c r="B111" s="244"/>
      <c r="C111" s="245"/>
      <c r="D111" s="227" t="s">
        <v>184</v>
      </c>
      <c r="E111" s="246" t="s">
        <v>20</v>
      </c>
      <c r="F111" s="247" t="s">
        <v>1733</v>
      </c>
      <c r="G111" s="245"/>
      <c r="H111" s="248">
        <v>4</v>
      </c>
      <c r="I111" s="249"/>
      <c r="J111" s="245"/>
      <c r="K111" s="245"/>
      <c r="L111" s="250"/>
      <c r="M111" s="251"/>
      <c r="N111" s="252"/>
      <c r="O111" s="252"/>
      <c r="P111" s="252"/>
      <c r="Q111" s="252"/>
      <c r="R111" s="252"/>
      <c r="S111" s="252"/>
      <c r="T111" s="253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54" t="s">
        <v>184</v>
      </c>
      <c r="AU111" s="254" t="s">
        <v>84</v>
      </c>
      <c r="AV111" s="14" t="s">
        <v>84</v>
      </c>
      <c r="AW111" s="14" t="s">
        <v>37</v>
      </c>
      <c r="AX111" s="14" t="s">
        <v>76</v>
      </c>
      <c r="AY111" s="254" t="s">
        <v>171</v>
      </c>
    </row>
    <row r="112" spans="1:63" s="12" customFormat="1" ht="22.8" customHeight="1">
      <c r="A112" s="12"/>
      <c r="B112" s="198"/>
      <c r="C112" s="199"/>
      <c r="D112" s="200" t="s">
        <v>75</v>
      </c>
      <c r="E112" s="212" t="s">
        <v>178</v>
      </c>
      <c r="F112" s="212" t="s">
        <v>1035</v>
      </c>
      <c r="G112" s="199"/>
      <c r="H112" s="199"/>
      <c r="I112" s="202"/>
      <c r="J112" s="213">
        <f>BK112</f>
        <v>0</v>
      </c>
      <c r="K112" s="199"/>
      <c r="L112" s="204"/>
      <c r="M112" s="205"/>
      <c r="N112" s="206"/>
      <c r="O112" s="206"/>
      <c r="P112" s="207">
        <f>SUM(P113:P118)</f>
        <v>0</v>
      </c>
      <c r="Q112" s="206"/>
      <c r="R112" s="207">
        <f>SUM(R113:R118)</f>
        <v>20.62398</v>
      </c>
      <c r="S112" s="206"/>
      <c r="T112" s="208">
        <f>SUM(T113:T118)</f>
        <v>0</v>
      </c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R112" s="209" t="s">
        <v>22</v>
      </c>
      <c r="AT112" s="210" t="s">
        <v>75</v>
      </c>
      <c r="AU112" s="210" t="s">
        <v>22</v>
      </c>
      <c r="AY112" s="209" t="s">
        <v>171</v>
      </c>
      <c r="BK112" s="211">
        <f>SUM(BK113:BK118)</f>
        <v>0</v>
      </c>
    </row>
    <row r="113" spans="1:65" s="2" customFormat="1" ht="33" customHeight="1">
      <c r="A113" s="39"/>
      <c r="B113" s="40"/>
      <c r="C113" s="214" t="s">
        <v>178</v>
      </c>
      <c r="D113" s="214" t="s">
        <v>173</v>
      </c>
      <c r="E113" s="215" t="s">
        <v>1734</v>
      </c>
      <c r="F113" s="216" t="s">
        <v>1735</v>
      </c>
      <c r="G113" s="217" t="s">
        <v>176</v>
      </c>
      <c r="H113" s="218">
        <v>20</v>
      </c>
      <c r="I113" s="219"/>
      <c r="J113" s="220">
        <f>ROUND(I113*H113,2)</f>
        <v>0</v>
      </c>
      <c r="K113" s="216" t="s">
        <v>177</v>
      </c>
      <c r="L113" s="45"/>
      <c r="M113" s="221" t="s">
        <v>20</v>
      </c>
      <c r="N113" s="222" t="s">
        <v>47</v>
      </c>
      <c r="O113" s="85"/>
      <c r="P113" s="223">
        <f>O113*H113</f>
        <v>0</v>
      </c>
      <c r="Q113" s="223">
        <v>1.031199</v>
      </c>
      <c r="R113" s="223">
        <f>Q113*H113</f>
        <v>20.62398</v>
      </c>
      <c r="S113" s="223">
        <v>0</v>
      </c>
      <c r="T113" s="224">
        <f>S113*H113</f>
        <v>0</v>
      </c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R113" s="225" t="s">
        <v>178</v>
      </c>
      <c r="AT113" s="225" t="s">
        <v>173</v>
      </c>
      <c r="AU113" s="225" t="s">
        <v>84</v>
      </c>
      <c r="AY113" s="18" t="s">
        <v>171</v>
      </c>
      <c r="BE113" s="226">
        <f>IF(N113="základní",J113,0)</f>
        <v>0</v>
      </c>
      <c r="BF113" s="226">
        <f>IF(N113="snížená",J113,0)</f>
        <v>0</v>
      </c>
      <c r="BG113" s="226">
        <f>IF(N113="zákl. přenesená",J113,0)</f>
        <v>0</v>
      </c>
      <c r="BH113" s="226">
        <f>IF(N113="sníž. přenesená",J113,0)</f>
        <v>0</v>
      </c>
      <c r="BI113" s="226">
        <f>IF(N113="nulová",J113,0)</f>
        <v>0</v>
      </c>
      <c r="BJ113" s="18" t="s">
        <v>22</v>
      </c>
      <c r="BK113" s="226">
        <f>ROUND(I113*H113,2)</f>
        <v>0</v>
      </c>
      <c r="BL113" s="18" t="s">
        <v>178</v>
      </c>
      <c r="BM113" s="225" t="s">
        <v>1736</v>
      </c>
    </row>
    <row r="114" spans="1:47" s="2" customFormat="1" ht="12">
      <c r="A114" s="39"/>
      <c r="B114" s="40"/>
      <c r="C114" s="41"/>
      <c r="D114" s="227" t="s">
        <v>180</v>
      </c>
      <c r="E114" s="41"/>
      <c r="F114" s="228" t="s">
        <v>1737</v>
      </c>
      <c r="G114" s="41"/>
      <c r="H114" s="41"/>
      <c r="I114" s="229"/>
      <c r="J114" s="41"/>
      <c r="K114" s="41"/>
      <c r="L114" s="45"/>
      <c r="M114" s="230"/>
      <c r="N114" s="231"/>
      <c r="O114" s="85"/>
      <c r="P114" s="85"/>
      <c r="Q114" s="85"/>
      <c r="R114" s="85"/>
      <c r="S114" s="85"/>
      <c r="T114" s="86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T114" s="18" t="s">
        <v>180</v>
      </c>
      <c r="AU114" s="18" t="s">
        <v>84</v>
      </c>
    </row>
    <row r="115" spans="1:47" s="2" customFormat="1" ht="12">
      <c r="A115" s="39"/>
      <c r="B115" s="40"/>
      <c r="C115" s="41"/>
      <c r="D115" s="232" t="s">
        <v>182</v>
      </c>
      <c r="E115" s="41"/>
      <c r="F115" s="233" t="s">
        <v>1738</v>
      </c>
      <c r="G115" s="41"/>
      <c r="H115" s="41"/>
      <c r="I115" s="229"/>
      <c r="J115" s="41"/>
      <c r="K115" s="41"/>
      <c r="L115" s="45"/>
      <c r="M115" s="230"/>
      <c r="N115" s="231"/>
      <c r="O115" s="85"/>
      <c r="P115" s="85"/>
      <c r="Q115" s="85"/>
      <c r="R115" s="85"/>
      <c r="S115" s="85"/>
      <c r="T115" s="86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T115" s="18" t="s">
        <v>182</v>
      </c>
      <c r="AU115" s="18" t="s">
        <v>84</v>
      </c>
    </row>
    <row r="116" spans="1:51" s="13" customFormat="1" ht="12">
      <c r="A116" s="13"/>
      <c r="B116" s="234"/>
      <c r="C116" s="235"/>
      <c r="D116" s="227" t="s">
        <v>184</v>
      </c>
      <c r="E116" s="236" t="s">
        <v>20</v>
      </c>
      <c r="F116" s="237" t="s">
        <v>1731</v>
      </c>
      <c r="G116" s="235"/>
      <c r="H116" s="236" t="s">
        <v>20</v>
      </c>
      <c r="I116" s="238"/>
      <c r="J116" s="235"/>
      <c r="K116" s="235"/>
      <c r="L116" s="239"/>
      <c r="M116" s="240"/>
      <c r="N116" s="241"/>
      <c r="O116" s="241"/>
      <c r="P116" s="241"/>
      <c r="Q116" s="241"/>
      <c r="R116" s="241"/>
      <c r="S116" s="241"/>
      <c r="T116" s="242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43" t="s">
        <v>184</v>
      </c>
      <c r="AU116" s="243" t="s">
        <v>84</v>
      </c>
      <c r="AV116" s="13" t="s">
        <v>22</v>
      </c>
      <c r="AW116" s="13" t="s">
        <v>37</v>
      </c>
      <c r="AX116" s="13" t="s">
        <v>76</v>
      </c>
      <c r="AY116" s="243" t="s">
        <v>171</v>
      </c>
    </row>
    <row r="117" spans="1:51" s="13" customFormat="1" ht="12">
      <c r="A117" s="13"/>
      <c r="B117" s="234"/>
      <c r="C117" s="235"/>
      <c r="D117" s="227" t="s">
        <v>184</v>
      </c>
      <c r="E117" s="236" t="s">
        <v>20</v>
      </c>
      <c r="F117" s="237" t="s">
        <v>1739</v>
      </c>
      <c r="G117" s="235"/>
      <c r="H117" s="236" t="s">
        <v>20</v>
      </c>
      <c r="I117" s="238"/>
      <c r="J117" s="235"/>
      <c r="K117" s="235"/>
      <c r="L117" s="239"/>
      <c r="M117" s="240"/>
      <c r="N117" s="241"/>
      <c r="O117" s="241"/>
      <c r="P117" s="241"/>
      <c r="Q117" s="241"/>
      <c r="R117" s="241"/>
      <c r="S117" s="241"/>
      <c r="T117" s="242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43" t="s">
        <v>184</v>
      </c>
      <c r="AU117" s="243" t="s">
        <v>84</v>
      </c>
      <c r="AV117" s="13" t="s">
        <v>22</v>
      </c>
      <c r="AW117" s="13" t="s">
        <v>37</v>
      </c>
      <c r="AX117" s="13" t="s">
        <v>76</v>
      </c>
      <c r="AY117" s="243" t="s">
        <v>171</v>
      </c>
    </row>
    <row r="118" spans="1:51" s="14" customFormat="1" ht="12">
      <c r="A118" s="14"/>
      <c r="B118" s="244"/>
      <c r="C118" s="245"/>
      <c r="D118" s="227" t="s">
        <v>184</v>
      </c>
      <c r="E118" s="246" t="s">
        <v>20</v>
      </c>
      <c r="F118" s="247" t="s">
        <v>1740</v>
      </c>
      <c r="G118" s="245"/>
      <c r="H118" s="248">
        <v>20</v>
      </c>
      <c r="I118" s="249"/>
      <c r="J118" s="245"/>
      <c r="K118" s="245"/>
      <c r="L118" s="250"/>
      <c r="M118" s="251"/>
      <c r="N118" s="252"/>
      <c r="O118" s="252"/>
      <c r="P118" s="252"/>
      <c r="Q118" s="252"/>
      <c r="R118" s="252"/>
      <c r="S118" s="252"/>
      <c r="T118" s="253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54" t="s">
        <v>184</v>
      </c>
      <c r="AU118" s="254" t="s">
        <v>84</v>
      </c>
      <c r="AV118" s="14" t="s">
        <v>84</v>
      </c>
      <c r="AW118" s="14" t="s">
        <v>37</v>
      </c>
      <c r="AX118" s="14" t="s">
        <v>76</v>
      </c>
      <c r="AY118" s="254" t="s">
        <v>171</v>
      </c>
    </row>
    <row r="119" spans="1:63" s="12" customFormat="1" ht="22.8" customHeight="1">
      <c r="A119" s="12"/>
      <c r="B119" s="198"/>
      <c r="C119" s="199"/>
      <c r="D119" s="200" t="s">
        <v>75</v>
      </c>
      <c r="E119" s="212" t="s">
        <v>210</v>
      </c>
      <c r="F119" s="212" t="s">
        <v>249</v>
      </c>
      <c r="G119" s="199"/>
      <c r="H119" s="199"/>
      <c r="I119" s="202"/>
      <c r="J119" s="213">
        <f>BK119</f>
        <v>0</v>
      </c>
      <c r="K119" s="199"/>
      <c r="L119" s="204"/>
      <c r="M119" s="205"/>
      <c r="N119" s="206"/>
      <c r="O119" s="206"/>
      <c r="P119" s="207">
        <f>SUM(P120:P138)</f>
        <v>0</v>
      </c>
      <c r="Q119" s="206"/>
      <c r="R119" s="207">
        <f>SUM(R120:R138)</f>
        <v>13.4916111</v>
      </c>
      <c r="S119" s="206"/>
      <c r="T119" s="208">
        <f>SUM(T120:T138)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09" t="s">
        <v>22</v>
      </c>
      <c r="AT119" s="210" t="s">
        <v>75</v>
      </c>
      <c r="AU119" s="210" t="s">
        <v>22</v>
      </c>
      <c r="AY119" s="209" t="s">
        <v>171</v>
      </c>
      <c r="BK119" s="211">
        <f>SUM(BK120:BK138)</f>
        <v>0</v>
      </c>
    </row>
    <row r="120" spans="1:65" s="2" customFormat="1" ht="33" customHeight="1">
      <c r="A120" s="39"/>
      <c r="B120" s="40"/>
      <c r="C120" s="214" t="s">
        <v>210</v>
      </c>
      <c r="D120" s="214" t="s">
        <v>173</v>
      </c>
      <c r="E120" s="215" t="s">
        <v>1741</v>
      </c>
      <c r="F120" s="216" t="s">
        <v>1742</v>
      </c>
      <c r="G120" s="217" t="s">
        <v>176</v>
      </c>
      <c r="H120" s="218">
        <v>148.5</v>
      </c>
      <c r="I120" s="219"/>
      <c r="J120" s="220">
        <f>ROUND(I120*H120,2)</f>
        <v>0</v>
      </c>
      <c r="K120" s="216" t="s">
        <v>177</v>
      </c>
      <c r="L120" s="45"/>
      <c r="M120" s="221" t="s">
        <v>20</v>
      </c>
      <c r="N120" s="222" t="s">
        <v>47</v>
      </c>
      <c r="O120" s="85"/>
      <c r="P120" s="223">
        <f>O120*H120</f>
        <v>0</v>
      </c>
      <c r="Q120" s="223">
        <v>0.0908526</v>
      </c>
      <c r="R120" s="223">
        <f>Q120*H120</f>
        <v>13.4916111</v>
      </c>
      <c r="S120" s="223">
        <v>0</v>
      </c>
      <c r="T120" s="224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25" t="s">
        <v>178</v>
      </c>
      <c r="AT120" s="225" t="s">
        <v>173</v>
      </c>
      <c r="AU120" s="225" t="s">
        <v>84</v>
      </c>
      <c r="AY120" s="18" t="s">
        <v>171</v>
      </c>
      <c r="BE120" s="226">
        <f>IF(N120="základní",J120,0)</f>
        <v>0</v>
      </c>
      <c r="BF120" s="226">
        <f>IF(N120="snížená",J120,0)</f>
        <v>0</v>
      </c>
      <c r="BG120" s="226">
        <f>IF(N120="zákl. přenesená",J120,0)</f>
        <v>0</v>
      </c>
      <c r="BH120" s="226">
        <f>IF(N120="sníž. přenesená",J120,0)</f>
        <v>0</v>
      </c>
      <c r="BI120" s="226">
        <f>IF(N120="nulová",J120,0)</f>
        <v>0</v>
      </c>
      <c r="BJ120" s="18" t="s">
        <v>22</v>
      </c>
      <c r="BK120" s="226">
        <f>ROUND(I120*H120,2)</f>
        <v>0</v>
      </c>
      <c r="BL120" s="18" t="s">
        <v>178</v>
      </c>
      <c r="BM120" s="225" t="s">
        <v>1743</v>
      </c>
    </row>
    <row r="121" spans="1:47" s="2" customFormat="1" ht="12">
      <c r="A121" s="39"/>
      <c r="B121" s="40"/>
      <c r="C121" s="41"/>
      <c r="D121" s="227" t="s">
        <v>180</v>
      </c>
      <c r="E121" s="41"/>
      <c r="F121" s="228" t="s">
        <v>1744</v>
      </c>
      <c r="G121" s="41"/>
      <c r="H121" s="41"/>
      <c r="I121" s="229"/>
      <c r="J121" s="41"/>
      <c r="K121" s="41"/>
      <c r="L121" s="45"/>
      <c r="M121" s="230"/>
      <c r="N121" s="231"/>
      <c r="O121" s="85"/>
      <c r="P121" s="85"/>
      <c r="Q121" s="85"/>
      <c r="R121" s="85"/>
      <c r="S121" s="85"/>
      <c r="T121" s="86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8" t="s">
        <v>180</v>
      </c>
      <c r="AU121" s="18" t="s">
        <v>84</v>
      </c>
    </row>
    <row r="122" spans="1:47" s="2" customFormat="1" ht="12">
      <c r="A122" s="39"/>
      <c r="B122" s="40"/>
      <c r="C122" s="41"/>
      <c r="D122" s="232" t="s">
        <v>182</v>
      </c>
      <c r="E122" s="41"/>
      <c r="F122" s="233" t="s">
        <v>1745</v>
      </c>
      <c r="G122" s="41"/>
      <c r="H122" s="41"/>
      <c r="I122" s="229"/>
      <c r="J122" s="41"/>
      <c r="K122" s="41"/>
      <c r="L122" s="45"/>
      <c r="M122" s="230"/>
      <c r="N122" s="231"/>
      <c r="O122" s="85"/>
      <c r="P122" s="85"/>
      <c r="Q122" s="85"/>
      <c r="R122" s="85"/>
      <c r="S122" s="85"/>
      <c r="T122" s="86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182</v>
      </c>
      <c r="AU122" s="18" t="s">
        <v>84</v>
      </c>
    </row>
    <row r="123" spans="1:51" s="13" customFormat="1" ht="12">
      <c r="A123" s="13"/>
      <c r="B123" s="234"/>
      <c r="C123" s="235"/>
      <c r="D123" s="227" t="s">
        <v>184</v>
      </c>
      <c r="E123" s="236" t="s">
        <v>20</v>
      </c>
      <c r="F123" s="237" t="s">
        <v>1746</v>
      </c>
      <c r="G123" s="235"/>
      <c r="H123" s="236" t="s">
        <v>20</v>
      </c>
      <c r="I123" s="238"/>
      <c r="J123" s="235"/>
      <c r="K123" s="235"/>
      <c r="L123" s="239"/>
      <c r="M123" s="240"/>
      <c r="N123" s="241"/>
      <c r="O123" s="241"/>
      <c r="P123" s="241"/>
      <c r="Q123" s="241"/>
      <c r="R123" s="241"/>
      <c r="S123" s="241"/>
      <c r="T123" s="242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43" t="s">
        <v>184</v>
      </c>
      <c r="AU123" s="243" t="s">
        <v>84</v>
      </c>
      <c r="AV123" s="13" t="s">
        <v>22</v>
      </c>
      <c r="AW123" s="13" t="s">
        <v>37</v>
      </c>
      <c r="AX123" s="13" t="s">
        <v>76</v>
      </c>
      <c r="AY123" s="243" t="s">
        <v>171</v>
      </c>
    </row>
    <row r="124" spans="1:51" s="13" customFormat="1" ht="12">
      <c r="A124" s="13"/>
      <c r="B124" s="234"/>
      <c r="C124" s="235"/>
      <c r="D124" s="227" t="s">
        <v>184</v>
      </c>
      <c r="E124" s="236" t="s">
        <v>20</v>
      </c>
      <c r="F124" s="237" t="s">
        <v>1747</v>
      </c>
      <c r="G124" s="235"/>
      <c r="H124" s="236" t="s">
        <v>20</v>
      </c>
      <c r="I124" s="238"/>
      <c r="J124" s="235"/>
      <c r="K124" s="235"/>
      <c r="L124" s="239"/>
      <c r="M124" s="240"/>
      <c r="N124" s="241"/>
      <c r="O124" s="241"/>
      <c r="P124" s="241"/>
      <c r="Q124" s="241"/>
      <c r="R124" s="241"/>
      <c r="S124" s="241"/>
      <c r="T124" s="242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43" t="s">
        <v>184</v>
      </c>
      <c r="AU124" s="243" t="s">
        <v>84</v>
      </c>
      <c r="AV124" s="13" t="s">
        <v>22</v>
      </c>
      <c r="AW124" s="13" t="s">
        <v>37</v>
      </c>
      <c r="AX124" s="13" t="s">
        <v>76</v>
      </c>
      <c r="AY124" s="243" t="s">
        <v>171</v>
      </c>
    </row>
    <row r="125" spans="1:51" s="14" customFormat="1" ht="12">
      <c r="A125" s="14"/>
      <c r="B125" s="244"/>
      <c r="C125" s="245"/>
      <c r="D125" s="227" t="s">
        <v>184</v>
      </c>
      <c r="E125" s="246" t="s">
        <v>20</v>
      </c>
      <c r="F125" s="247" t="s">
        <v>1748</v>
      </c>
      <c r="G125" s="245"/>
      <c r="H125" s="248">
        <v>148.5</v>
      </c>
      <c r="I125" s="249"/>
      <c r="J125" s="245"/>
      <c r="K125" s="245"/>
      <c r="L125" s="250"/>
      <c r="M125" s="251"/>
      <c r="N125" s="252"/>
      <c r="O125" s="252"/>
      <c r="P125" s="252"/>
      <c r="Q125" s="252"/>
      <c r="R125" s="252"/>
      <c r="S125" s="252"/>
      <c r="T125" s="253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54" t="s">
        <v>184</v>
      </c>
      <c r="AU125" s="254" t="s">
        <v>84</v>
      </c>
      <c r="AV125" s="14" t="s">
        <v>84</v>
      </c>
      <c r="AW125" s="14" t="s">
        <v>37</v>
      </c>
      <c r="AX125" s="14" t="s">
        <v>76</v>
      </c>
      <c r="AY125" s="254" t="s">
        <v>171</v>
      </c>
    </row>
    <row r="126" spans="1:65" s="2" customFormat="1" ht="24.15" customHeight="1">
      <c r="A126" s="39"/>
      <c r="B126" s="40"/>
      <c r="C126" s="214" t="s">
        <v>218</v>
      </c>
      <c r="D126" s="214" t="s">
        <v>173</v>
      </c>
      <c r="E126" s="215" t="s">
        <v>317</v>
      </c>
      <c r="F126" s="216" t="s">
        <v>318</v>
      </c>
      <c r="G126" s="217" t="s">
        <v>176</v>
      </c>
      <c r="H126" s="218">
        <v>495</v>
      </c>
      <c r="I126" s="219"/>
      <c r="J126" s="220">
        <f>ROUND(I126*H126,2)</f>
        <v>0</v>
      </c>
      <c r="K126" s="216" t="s">
        <v>20</v>
      </c>
      <c r="L126" s="45"/>
      <c r="M126" s="221" t="s">
        <v>20</v>
      </c>
      <c r="N126" s="222" t="s">
        <v>47</v>
      </c>
      <c r="O126" s="85"/>
      <c r="P126" s="223">
        <f>O126*H126</f>
        <v>0</v>
      </c>
      <c r="Q126" s="223">
        <v>0</v>
      </c>
      <c r="R126" s="223">
        <f>Q126*H126</f>
        <v>0</v>
      </c>
      <c r="S126" s="223">
        <v>0</v>
      </c>
      <c r="T126" s="224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25" t="s">
        <v>178</v>
      </c>
      <c r="AT126" s="225" t="s">
        <v>173</v>
      </c>
      <c r="AU126" s="225" t="s">
        <v>84</v>
      </c>
      <c r="AY126" s="18" t="s">
        <v>171</v>
      </c>
      <c r="BE126" s="226">
        <f>IF(N126="základní",J126,0)</f>
        <v>0</v>
      </c>
      <c r="BF126" s="226">
        <f>IF(N126="snížená",J126,0)</f>
        <v>0</v>
      </c>
      <c r="BG126" s="226">
        <f>IF(N126="zákl. přenesená",J126,0)</f>
        <v>0</v>
      </c>
      <c r="BH126" s="226">
        <f>IF(N126="sníž. přenesená",J126,0)</f>
        <v>0</v>
      </c>
      <c r="BI126" s="226">
        <f>IF(N126="nulová",J126,0)</f>
        <v>0</v>
      </c>
      <c r="BJ126" s="18" t="s">
        <v>22</v>
      </c>
      <c r="BK126" s="226">
        <f>ROUND(I126*H126,2)</f>
        <v>0</v>
      </c>
      <c r="BL126" s="18" t="s">
        <v>178</v>
      </c>
      <c r="BM126" s="225" t="s">
        <v>1749</v>
      </c>
    </row>
    <row r="127" spans="1:47" s="2" customFormat="1" ht="12">
      <c r="A127" s="39"/>
      <c r="B127" s="40"/>
      <c r="C127" s="41"/>
      <c r="D127" s="227" t="s">
        <v>180</v>
      </c>
      <c r="E127" s="41"/>
      <c r="F127" s="228" t="s">
        <v>320</v>
      </c>
      <c r="G127" s="41"/>
      <c r="H127" s="41"/>
      <c r="I127" s="229"/>
      <c r="J127" s="41"/>
      <c r="K127" s="41"/>
      <c r="L127" s="45"/>
      <c r="M127" s="230"/>
      <c r="N127" s="231"/>
      <c r="O127" s="85"/>
      <c r="P127" s="85"/>
      <c r="Q127" s="85"/>
      <c r="R127" s="85"/>
      <c r="S127" s="85"/>
      <c r="T127" s="86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T127" s="18" t="s">
        <v>180</v>
      </c>
      <c r="AU127" s="18" t="s">
        <v>84</v>
      </c>
    </row>
    <row r="128" spans="1:51" s="13" customFormat="1" ht="12">
      <c r="A128" s="13"/>
      <c r="B128" s="234"/>
      <c r="C128" s="235"/>
      <c r="D128" s="227" t="s">
        <v>184</v>
      </c>
      <c r="E128" s="236" t="s">
        <v>20</v>
      </c>
      <c r="F128" s="237" t="s">
        <v>265</v>
      </c>
      <c r="G128" s="235"/>
      <c r="H128" s="236" t="s">
        <v>20</v>
      </c>
      <c r="I128" s="238"/>
      <c r="J128" s="235"/>
      <c r="K128" s="235"/>
      <c r="L128" s="239"/>
      <c r="M128" s="240"/>
      <c r="N128" s="241"/>
      <c r="O128" s="241"/>
      <c r="P128" s="241"/>
      <c r="Q128" s="241"/>
      <c r="R128" s="241"/>
      <c r="S128" s="241"/>
      <c r="T128" s="242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3" t="s">
        <v>184</v>
      </c>
      <c r="AU128" s="243" t="s">
        <v>84</v>
      </c>
      <c r="AV128" s="13" t="s">
        <v>22</v>
      </c>
      <c r="AW128" s="13" t="s">
        <v>37</v>
      </c>
      <c r="AX128" s="13" t="s">
        <v>76</v>
      </c>
      <c r="AY128" s="243" t="s">
        <v>171</v>
      </c>
    </row>
    <row r="129" spans="1:51" s="13" customFormat="1" ht="12">
      <c r="A129" s="13"/>
      <c r="B129" s="234"/>
      <c r="C129" s="235"/>
      <c r="D129" s="227" t="s">
        <v>184</v>
      </c>
      <c r="E129" s="236" t="s">
        <v>20</v>
      </c>
      <c r="F129" s="237" t="s">
        <v>305</v>
      </c>
      <c r="G129" s="235"/>
      <c r="H129" s="236" t="s">
        <v>20</v>
      </c>
      <c r="I129" s="238"/>
      <c r="J129" s="235"/>
      <c r="K129" s="235"/>
      <c r="L129" s="239"/>
      <c r="M129" s="240"/>
      <c r="N129" s="241"/>
      <c r="O129" s="241"/>
      <c r="P129" s="241"/>
      <c r="Q129" s="241"/>
      <c r="R129" s="241"/>
      <c r="S129" s="241"/>
      <c r="T129" s="242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3" t="s">
        <v>184</v>
      </c>
      <c r="AU129" s="243" t="s">
        <v>84</v>
      </c>
      <c r="AV129" s="13" t="s">
        <v>22</v>
      </c>
      <c r="AW129" s="13" t="s">
        <v>37</v>
      </c>
      <c r="AX129" s="13" t="s">
        <v>76</v>
      </c>
      <c r="AY129" s="243" t="s">
        <v>171</v>
      </c>
    </row>
    <row r="130" spans="1:51" s="13" customFormat="1" ht="12">
      <c r="A130" s="13"/>
      <c r="B130" s="234"/>
      <c r="C130" s="235"/>
      <c r="D130" s="227" t="s">
        <v>184</v>
      </c>
      <c r="E130" s="236" t="s">
        <v>20</v>
      </c>
      <c r="F130" s="237" t="s">
        <v>322</v>
      </c>
      <c r="G130" s="235"/>
      <c r="H130" s="236" t="s">
        <v>20</v>
      </c>
      <c r="I130" s="238"/>
      <c r="J130" s="235"/>
      <c r="K130" s="235"/>
      <c r="L130" s="239"/>
      <c r="M130" s="240"/>
      <c r="N130" s="241"/>
      <c r="O130" s="241"/>
      <c r="P130" s="241"/>
      <c r="Q130" s="241"/>
      <c r="R130" s="241"/>
      <c r="S130" s="241"/>
      <c r="T130" s="242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3" t="s">
        <v>184</v>
      </c>
      <c r="AU130" s="243" t="s">
        <v>84</v>
      </c>
      <c r="AV130" s="13" t="s">
        <v>22</v>
      </c>
      <c r="AW130" s="13" t="s">
        <v>37</v>
      </c>
      <c r="AX130" s="13" t="s">
        <v>76</v>
      </c>
      <c r="AY130" s="243" t="s">
        <v>171</v>
      </c>
    </row>
    <row r="131" spans="1:51" s="14" customFormat="1" ht="12">
      <c r="A131" s="14"/>
      <c r="B131" s="244"/>
      <c r="C131" s="245"/>
      <c r="D131" s="227" t="s">
        <v>184</v>
      </c>
      <c r="E131" s="246" t="s">
        <v>20</v>
      </c>
      <c r="F131" s="247" t="s">
        <v>1750</v>
      </c>
      <c r="G131" s="245"/>
      <c r="H131" s="248">
        <v>495</v>
      </c>
      <c r="I131" s="249"/>
      <c r="J131" s="245"/>
      <c r="K131" s="245"/>
      <c r="L131" s="250"/>
      <c r="M131" s="251"/>
      <c r="N131" s="252"/>
      <c r="O131" s="252"/>
      <c r="P131" s="252"/>
      <c r="Q131" s="252"/>
      <c r="R131" s="252"/>
      <c r="S131" s="252"/>
      <c r="T131" s="253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54" t="s">
        <v>184</v>
      </c>
      <c r="AU131" s="254" t="s">
        <v>84</v>
      </c>
      <c r="AV131" s="14" t="s">
        <v>84</v>
      </c>
      <c r="AW131" s="14" t="s">
        <v>37</v>
      </c>
      <c r="AX131" s="14" t="s">
        <v>76</v>
      </c>
      <c r="AY131" s="254" t="s">
        <v>171</v>
      </c>
    </row>
    <row r="132" spans="1:65" s="2" customFormat="1" ht="24.15" customHeight="1">
      <c r="A132" s="39"/>
      <c r="B132" s="40"/>
      <c r="C132" s="214" t="s">
        <v>227</v>
      </c>
      <c r="D132" s="214" t="s">
        <v>173</v>
      </c>
      <c r="E132" s="215" t="s">
        <v>341</v>
      </c>
      <c r="F132" s="216" t="s">
        <v>342</v>
      </c>
      <c r="G132" s="217" t="s">
        <v>176</v>
      </c>
      <c r="H132" s="218">
        <v>495</v>
      </c>
      <c r="I132" s="219"/>
      <c r="J132" s="220">
        <f>ROUND(I132*H132,2)</f>
        <v>0</v>
      </c>
      <c r="K132" s="216" t="s">
        <v>20</v>
      </c>
      <c r="L132" s="45"/>
      <c r="M132" s="221" t="s">
        <v>20</v>
      </c>
      <c r="N132" s="222" t="s">
        <v>47</v>
      </c>
      <c r="O132" s="85"/>
      <c r="P132" s="223">
        <f>O132*H132</f>
        <v>0</v>
      </c>
      <c r="Q132" s="223">
        <v>0</v>
      </c>
      <c r="R132" s="223">
        <f>Q132*H132</f>
        <v>0</v>
      </c>
      <c r="S132" s="223">
        <v>0</v>
      </c>
      <c r="T132" s="224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25" t="s">
        <v>178</v>
      </c>
      <c r="AT132" s="225" t="s">
        <v>173</v>
      </c>
      <c r="AU132" s="225" t="s">
        <v>84</v>
      </c>
      <c r="AY132" s="18" t="s">
        <v>171</v>
      </c>
      <c r="BE132" s="226">
        <f>IF(N132="základní",J132,0)</f>
        <v>0</v>
      </c>
      <c r="BF132" s="226">
        <f>IF(N132="snížená",J132,0)</f>
        <v>0</v>
      </c>
      <c r="BG132" s="226">
        <f>IF(N132="zákl. přenesená",J132,0)</f>
        <v>0</v>
      </c>
      <c r="BH132" s="226">
        <f>IF(N132="sníž. přenesená",J132,0)</f>
        <v>0</v>
      </c>
      <c r="BI132" s="226">
        <f>IF(N132="nulová",J132,0)</f>
        <v>0</v>
      </c>
      <c r="BJ132" s="18" t="s">
        <v>22</v>
      </c>
      <c r="BK132" s="226">
        <f>ROUND(I132*H132,2)</f>
        <v>0</v>
      </c>
      <c r="BL132" s="18" t="s">
        <v>178</v>
      </c>
      <c r="BM132" s="225" t="s">
        <v>1751</v>
      </c>
    </row>
    <row r="133" spans="1:47" s="2" customFormat="1" ht="12">
      <c r="A133" s="39"/>
      <c r="B133" s="40"/>
      <c r="C133" s="41"/>
      <c r="D133" s="227" t="s">
        <v>180</v>
      </c>
      <c r="E133" s="41"/>
      <c r="F133" s="228" t="s">
        <v>344</v>
      </c>
      <c r="G133" s="41"/>
      <c r="H133" s="41"/>
      <c r="I133" s="229"/>
      <c r="J133" s="41"/>
      <c r="K133" s="41"/>
      <c r="L133" s="45"/>
      <c r="M133" s="230"/>
      <c r="N133" s="231"/>
      <c r="O133" s="85"/>
      <c r="P133" s="85"/>
      <c r="Q133" s="85"/>
      <c r="R133" s="85"/>
      <c r="S133" s="85"/>
      <c r="T133" s="86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T133" s="18" t="s">
        <v>180</v>
      </c>
      <c r="AU133" s="18" t="s">
        <v>84</v>
      </c>
    </row>
    <row r="134" spans="1:47" s="2" customFormat="1" ht="12">
      <c r="A134" s="39"/>
      <c r="B134" s="40"/>
      <c r="C134" s="41"/>
      <c r="D134" s="227" t="s">
        <v>224</v>
      </c>
      <c r="E134" s="41"/>
      <c r="F134" s="255" t="s">
        <v>345</v>
      </c>
      <c r="G134" s="41"/>
      <c r="H134" s="41"/>
      <c r="I134" s="229"/>
      <c r="J134" s="41"/>
      <c r="K134" s="41"/>
      <c r="L134" s="45"/>
      <c r="M134" s="230"/>
      <c r="N134" s="231"/>
      <c r="O134" s="85"/>
      <c r="P134" s="85"/>
      <c r="Q134" s="85"/>
      <c r="R134" s="85"/>
      <c r="S134" s="85"/>
      <c r="T134" s="86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T134" s="18" t="s">
        <v>224</v>
      </c>
      <c r="AU134" s="18" t="s">
        <v>84</v>
      </c>
    </row>
    <row r="135" spans="1:51" s="13" customFormat="1" ht="12">
      <c r="A135" s="13"/>
      <c r="B135" s="234"/>
      <c r="C135" s="235"/>
      <c r="D135" s="227" t="s">
        <v>184</v>
      </c>
      <c r="E135" s="236" t="s">
        <v>20</v>
      </c>
      <c r="F135" s="237" t="s">
        <v>265</v>
      </c>
      <c r="G135" s="235"/>
      <c r="H135" s="236" t="s">
        <v>20</v>
      </c>
      <c r="I135" s="238"/>
      <c r="J135" s="235"/>
      <c r="K135" s="235"/>
      <c r="L135" s="239"/>
      <c r="M135" s="240"/>
      <c r="N135" s="241"/>
      <c r="O135" s="241"/>
      <c r="P135" s="241"/>
      <c r="Q135" s="241"/>
      <c r="R135" s="241"/>
      <c r="S135" s="241"/>
      <c r="T135" s="242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3" t="s">
        <v>184</v>
      </c>
      <c r="AU135" s="243" t="s">
        <v>84</v>
      </c>
      <c r="AV135" s="13" t="s">
        <v>22</v>
      </c>
      <c r="AW135" s="13" t="s">
        <v>37</v>
      </c>
      <c r="AX135" s="13" t="s">
        <v>76</v>
      </c>
      <c r="AY135" s="243" t="s">
        <v>171</v>
      </c>
    </row>
    <row r="136" spans="1:51" s="13" customFormat="1" ht="12">
      <c r="A136" s="13"/>
      <c r="B136" s="234"/>
      <c r="C136" s="235"/>
      <c r="D136" s="227" t="s">
        <v>184</v>
      </c>
      <c r="E136" s="236" t="s">
        <v>20</v>
      </c>
      <c r="F136" s="237" t="s">
        <v>305</v>
      </c>
      <c r="G136" s="235"/>
      <c r="H136" s="236" t="s">
        <v>20</v>
      </c>
      <c r="I136" s="238"/>
      <c r="J136" s="235"/>
      <c r="K136" s="235"/>
      <c r="L136" s="239"/>
      <c r="M136" s="240"/>
      <c r="N136" s="241"/>
      <c r="O136" s="241"/>
      <c r="P136" s="241"/>
      <c r="Q136" s="241"/>
      <c r="R136" s="241"/>
      <c r="S136" s="241"/>
      <c r="T136" s="242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3" t="s">
        <v>184</v>
      </c>
      <c r="AU136" s="243" t="s">
        <v>84</v>
      </c>
      <c r="AV136" s="13" t="s">
        <v>22</v>
      </c>
      <c r="AW136" s="13" t="s">
        <v>37</v>
      </c>
      <c r="AX136" s="13" t="s">
        <v>76</v>
      </c>
      <c r="AY136" s="243" t="s">
        <v>171</v>
      </c>
    </row>
    <row r="137" spans="1:51" s="13" customFormat="1" ht="12">
      <c r="A137" s="13"/>
      <c r="B137" s="234"/>
      <c r="C137" s="235"/>
      <c r="D137" s="227" t="s">
        <v>184</v>
      </c>
      <c r="E137" s="236" t="s">
        <v>20</v>
      </c>
      <c r="F137" s="237" t="s">
        <v>346</v>
      </c>
      <c r="G137" s="235"/>
      <c r="H137" s="236" t="s">
        <v>20</v>
      </c>
      <c r="I137" s="238"/>
      <c r="J137" s="235"/>
      <c r="K137" s="235"/>
      <c r="L137" s="239"/>
      <c r="M137" s="240"/>
      <c r="N137" s="241"/>
      <c r="O137" s="241"/>
      <c r="P137" s="241"/>
      <c r="Q137" s="241"/>
      <c r="R137" s="241"/>
      <c r="S137" s="241"/>
      <c r="T137" s="242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3" t="s">
        <v>184</v>
      </c>
      <c r="AU137" s="243" t="s">
        <v>84</v>
      </c>
      <c r="AV137" s="13" t="s">
        <v>22</v>
      </c>
      <c r="AW137" s="13" t="s">
        <v>37</v>
      </c>
      <c r="AX137" s="13" t="s">
        <v>76</v>
      </c>
      <c r="AY137" s="243" t="s">
        <v>171</v>
      </c>
    </row>
    <row r="138" spans="1:51" s="14" customFormat="1" ht="12">
      <c r="A138" s="14"/>
      <c r="B138" s="244"/>
      <c r="C138" s="245"/>
      <c r="D138" s="227" t="s">
        <v>184</v>
      </c>
      <c r="E138" s="246" t="s">
        <v>20</v>
      </c>
      <c r="F138" s="247" t="s">
        <v>1750</v>
      </c>
      <c r="G138" s="245"/>
      <c r="H138" s="248">
        <v>495</v>
      </c>
      <c r="I138" s="249"/>
      <c r="J138" s="245"/>
      <c r="K138" s="245"/>
      <c r="L138" s="250"/>
      <c r="M138" s="251"/>
      <c r="N138" s="252"/>
      <c r="O138" s="252"/>
      <c r="P138" s="252"/>
      <c r="Q138" s="252"/>
      <c r="R138" s="252"/>
      <c r="S138" s="252"/>
      <c r="T138" s="253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54" t="s">
        <v>184</v>
      </c>
      <c r="AU138" s="254" t="s">
        <v>84</v>
      </c>
      <c r="AV138" s="14" t="s">
        <v>84</v>
      </c>
      <c r="AW138" s="14" t="s">
        <v>37</v>
      </c>
      <c r="AX138" s="14" t="s">
        <v>76</v>
      </c>
      <c r="AY138" s="254" t="s">
        <v>171</v>
      </c>
    </row>
    <row r="139" spans="1:63" s="12" customFormat="1" ht="22.8" customHeight="1">
      <c r="A139" s="12"/>
      <c r="B139" s="198"/>
      <c r="C139" s="199"/>
      <c r="D139" s="200" t="s">
        <v>75</v>
      </c>
      <c r="E139" s="212" t="s">
        <v>218</v>
      </c>
      <c r="F139" s="212" t="s">
        <v>379</v>
      </c>
      <c r="G139" s="199"/>
      <c r="H139" s="199"/>
      <c r="I139" s="202"/>
      <c r="J139" s="213">
        <f>BK139</f>
        <v>0</v>
      </c>
      <c r="K139" s="199"/>
      <c r="L139" s="204"/>
      <c r="M139" s="205"/>
      <c r="N139" s="206"/>
      <c r="O139" s="206"/>
      <c r="P139" s="207">
        <f>SUM(P140:P159)</f>
        <v>0</v>
      </c>
      <c r="Q139" s="206"/>
      <c r="R139" s="207">
        <f>SUM(R140:R159)</f>
        <v>27.342075</v>
      </c>
      <c r="S139" s="206"/>
      <c r="T139" s="208">
        <f>SUM(T140:T159)</f>
        <v>24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09" t="s">
        <v>22</v>
      </c>
      <c r="AT139" s="210" t="s">
        <v>75</v>
      </c>
      <c r="AU139" s="210" t="s">
        <v>22</v>
      </c>
      <c r="AY139" s="209" t="s">
        <v>171</v>
      </c>
      <c r="BK139" s="211">
        <f>SUM(BK140:BK159)</f>
        <v>0</v>
      </c>
    </row>
    <row r="140" spans="1:65" s="2" customFormat="1" ht="33" customHeight="1">
      <c r="A140" s="39"/>
      <c r="B140" s="40"/>
      <c r="C140" s="214" t="s">
        <v>235</v>
      </c>
      <c r="D140" s="214" t="s">
        <v>173</v>
      </c>
      <c r="E140" s="215" t="s">
        <v>1752</v>
      </c>
      <c r="F140" s="216" t="s">
        <v>1753</v>
      </c>
      <c r="G140" s="217" t="s">
        <v>176</v>
      </c>
      <c r="H140" s="218">
        <v>250</v>
      </c>
      <c r="I140" s="219"/>
      <c r="J140" s="220">
        <f>ROUND(I140*H140,2)</f>
        <v>0</v>
      </c>
      <c r="K140" s="216" t="s">
        <v>177</v>
      </c>
      <c r="L140" s="45"/>
      <c r="M140" s="221" t="s">
        <v>20</v>
      </c>
      <c r="N140" s="222" t="s">
        <v>47</v>
      </c>
      <c r="O140" s="85"/>
      <c r="P140" s="223">
        <f>O140*H140</f>
        <v>0</v>
      </c>
      <c r="Q140" s="223">
        <v>0.0867369</v>
      </c>
      <c r="R140" s="223">
        <f>Q140*H140</f>
        <v>21.684225</v>
      </c>
      <c r="S140" s="223">
        <v>0.096</v>
      </c>
      <c r="T140" s="224">
        <f>S140*H140</f>
        <v>24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25" t="s">
        <v>178</v>
      </c>
      <c r="AT140" s="225" t="s">
        <v>173</v>
      </c>
      <c r="AU140" s="225" t="s">
        <v>84</v>
      </c>
      <c r="AY140" s="18" t="s">
        <v>171</v>
      </c>
      <c r="BE140" s="226">
        <f>IF(N140="základní",J140,0)</f>
        <v>0</v>
      </c>
      <c r="BF140" s="226">
        <f>IF(N140="snížená",J140,0)</f>
        <v>0</v>
      </c>
      <c r="BG140" s="226">
        <f>IF(N140="zákl. přenesená",J140,0)</f>
        <v>0</v>
      </c>
      <c r="BH140" s="226">
        <f>IF(N140="sníž. přenesená",J140,0)</f>
        <v>0</v>
      </c>
      <c r="BI140" s="226">
        <f>IF(N140="nulová",J140,0)</f>
        <v>0</v>
      </c>
      <c r="BJ140" s="18" t="s">
        <v>22</v>
      </c>
      <c r="BK140" s="226">
        <f>ROUND(I140*H140,2)</f>
        <v>0</v>
      </c>
      <c r="BL140" s="18" t="s">
        <v>178</v>
      </c>
      <c r="BM140" s="225" t="s">
        <v>1754</v>
      </c>
    </row>
    <row r="141" spans="1:47" s="2" customFormat="1" ht="12">
      <c r="A141" s="39"/>
      <c r="B141" s="40"/>
      <c r="C141" s="41"/>
      <c r="D141" s="227" t="s">
        <v>180</v>
      </c>
      <c r="E141" s="41"/>
      <c r="F141" s="228" t="s">
        <v>1755</v>
      </c>
      <c r="G141" s="41"/>
      <c r="H141" s="41"/>
      <c r="I141" s="229"/>
      <c r="J141" s="41"/>
      <c r="K141" s="41"/>
      <c r="L141" s="45"/>
      <c r="M141" s="230"/>
      <c r="N141" s="231"/>
      <c r="O141" s="85"/>
      <c r="P141" s="85"/>
      <c r="Q141" s="85"/>
      <c r="R141" s="85"/>
      <c r="S141" s="85"/>
      <c r="T141" s="86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8" t="s">
        <v>180</v>
      </c>
      <c r="AU141" s="18" t="s">
        <v>84</v>
      </c>
    </row>
    <row r="142" spans="1:47" s="2" customFormat="1" ht="12">
      <c r="A142" s="39"/>
      <c r="B142" s="40"/>
      <c r="C142" s="41"/>
      <c r="D142" s="232" t="s">
        <v>182</v>
      </c>
      <c r="E142" s="41"/>
      <c r="F142" s="233" t="s">
        <v>1756</v>
      </c>
      <c r="G142" s="41"/>
      <c r="H142" s="41"/>
      <c r="I142" s="229"/>
      <c r="J142" s="41"/>
      <c r="K142" s="41"/>
      <c r="L142" s="45"/>
      <c r="M142" s="230"/>
      <c r="N142" s="231"/>
      <c r="O142" s="85"/>
      <c r="P142" s="85"/>
      <c r="Q142" s="85"/>
      <c r="R142" s="85"/>
      <c r="S142" s="85"/>
      <c r="T142" s="86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T142" s="18" t="s">
        <v>182</v>
      </c>
      <c r="AU142" s="18" t="s">
        <v>84</v>
      </c>
    </row>
    <row r="143" spans="1:47" s="2" customFormat="1" ht="12">
      <c r="A143" s="39"/>
      <c r="B143" s="40"/>
      <c r="C143" s="41"/>
      <c r="D143" s="227" t="s">
        <v>224</v>
      </c>
      <c r="E143" s="41"/>
      <c r="F143" s="255" t="s">
        <v>1757</v>
      </c>
      <c r="G143" s="41"/>
      <c r="H143" s="41"/>
      <c r="I143" s="229"/>
      <c r="J143" s="41"/>
      <c r="K143" s="41"/>
      <c r="L143" s="45"/>
      <c r="M143" s="230"/>
      <c r="N143" s="231"/>
      <c r="O143" s="85"/>
      <c r="P143" s="85"/>
      <c r="Q143" s="85"/>
      <c r="R143" s="85"/>
      <c r="S143" s="85"/>
      <c r="T143" s="86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T143" s="18" t="s">
        <v>224</v>
      </c>
      <c r="AU143" s="18" t="s">
        <v>84</v>
      </c>
    </row>
    <row r="144" spans="1:51" s="13" customFormat="1" ht="12">
      <c r="A144" s="13"/>
      <c r="B144" s="234"/>
      <c r="C144" s="235"/>
      <c r="D144" s="227" t="s">
        <v>184</v>
      </c>
      <c r="E144" s="236" t="s">
        <v>20</v>
      </c>
      <c r="F144" s="237" t="s">
        <v>1746</v>
      </c>
      <c r="G144" s="235"/>
      <c r="H144" s="236" t="s">
        <v>20</v>
      </c>
      <c r="I144" s="238"/>
      <c r="J144" s="235"/>
      <c r="K144" s="235"/>
      <c r="L144" s="239"/>
      <c r="M144" s="240"/>
      <c r="N144" s="241"/>
      <c r="O144" s="241"/>
      <c r="P144" s="241"/>
      <c r="Q144" s="241"/>
      <c r="R144" s="241"/>
      <c r="S144" s="241"/>
      <c r="T144" s="242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3" t="s">
        <v>184</v>
      </c>
      <c r="AU144" s="243" t="s">
        <v>84</v>
      </c>
      <c r="AV144" s="13" t="s">
        <v>22</v>
      </c>
      <c r="AW144" s="13" t="s">
        <v>37</v>
      </c>
      <c r="AX144" s="13" t="s">
        <v>76</v>
      </c>
      <c r="AY144" s="243" t="s">
        <v>171</v>
      </c>
    </row>
    <row r="145" spans="1:51" s="13" customFormat="1" ht="12">
      <c r="A145" s="13"/>
      <c r="B145" s="234"/>
      <c r="C145" s="235"/>
      <c r="D145" s="227" t="s">
        <v>184</v>
      </c>
      <c r="E145" s="236" t="s">
        <v>20</v>
      </c>
      <c r="F145" s="237" t="s">
        <v>1758</v>
      </c>
      <c r="G145" s="235"/>
      <c r="H145" s="236" t="s">
        <v>20</v>
      </c>
      <c r="I145" s="238"/>
      <c r="J145" s="235"/>
      <c r="K145" s="235"/>
      <c r="L145" s="239"/>
      <c r="M145" s="240"/>
      <c r="N145" s="241"/>
      <c r="O145" s="241"/>
      <c r="P145" s="241"/>
      <c r="Q145" s="241"/>
      <c r="R145" s="241"/>
      <c r="S145" s="241"/>
      <c r="T145" s="242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3" t="s">
        <v>184</v>
      </c>
      <c r="AU145" s="243" t="s">
        <v>84</v>
      </c>
      <c r="AV145" s="13" t="s">
        <v>22</v>
      </c>
      <c r="AW145" s="13" t="s">
        <v>37</v>
      </c>
      <c r="AX145" s="13" t="s">
        <v>76</v>
      </c>
      <c r="AY145" s="243" t="s">
        <v>171</v>
      </c>
    </row>
    <row r="146" spans="1:51" s="14" customFormat="1" ht="12">
      <c r="A146" s="14"/>
      <c r="B146" s="244"/>
      <c r="C146" s="245"/>
      <c r="D146" s="227" t="s">
        <v>184</v>
      </c>
      <c r="E146" s="246" t="s">
        <v>20</v>
      </c>
      <c r="F146" s="247" t="s">
        <v>1759</v>
      </c>
      <c r="G146" s="245"/>
      <c r="H146" s="248">
        <v>250</v>
      </c>
      <c r="I146" s="249"/>
      <c r="J146" s="245"/>
      <c r="K146" s="245"/>
      <c r="L146" s="250"/>
      <c r="M146" s="251"/>
      <c r="N146" s="252"/>
      <c r="O146" s="252"/>
      <c r="P146" s="252"/>
      <c r="Q146" s="252"/>
      <c r="R146" s="252"/>
      <c r="S146" s="252"/>
      <c r="T146" s="253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54" t="s">
        <v>184</v>
      </c>
      <c r="AU146" s="254" t="s">
        <v>84</v>
      </c>
      <c r="AV146" s="14" t="s">
        <v>84</v>
      </c>
      <c r="AW146" s="14" t="s">
        <v>37</v>
      </c>
      <c r="AX146" s="14" t="s">
        <v>76</v>
      </c>
      <c r="AY146" s="254" t="s">
        <v>171</v>
      </c>
    </row>
    <row r="147" spans="1:65" s="2" customFormat="1" ht="16.5" customHeight="1">
      <c r="A147" s="39"/>
      <c r="B147" s="40"/>
      <c r="C147" s="214" t="s">
        <v>241</v>
      </c>
      <c r="D147" s="214" t="s">
        <v>173</v>
      </c>
      <c r="E147" s="215" t="s">
        <v>1760</v>
      </c>
      <c r="F147" s="216" t="s">
        <v>1761</v>
      </c>
      <c r="G147" s="217" t="s">
        <v>1723</v>
      </c>
      <c r="H147" s="218">
        <v>1</v>
      </c>
      <c r="I147" s="219"/>
      <c r="J147" s="220">
        <f>ROUND(I147*H147,2)</f>
        <v>0</v>
      </c>
      <c r="K147" s="216" t="s">
        <v>20</v>
      </c>
      <c r="L147" s="45"/>
      <c r="M147" s="221" t="s">
        <v>20</v>
      </c>
      <c r="N147" s="222" t="s">
        <v>47</v>
      </c>
      <c r="O147" s="85"/>
      <c r="P147" s="223">
        <f>O147*H147</f>
        <v>0</v>
      </c>
      <c r="Q147" s="223">
        <v>0</v>
      </c>
      <c r="R147" s="223">
        <f>Q147*H147</f>
        <v>0</v>
      </c>
      <c r="S147" s="223">
        <v>0</v>
      </c>
      <c r="T147" s="224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25" t="s">
        <v>178</v>
      </c>
      <c r="AT147" s="225" t="s">
        <v>173</v>
      </c>
      <c r="AU147" s="225" t="s">
        <v>84</v>
      </c>
      <c r="AY147" s="18" t="s">
        <v>171</v>
      </c>
      <c r="BE147" s="226">
        <f>IF(N147="základní",J147,0)</f>
        <v>0</v>
      </c>
      <c r="BF147" s="226">
        <f>IF(N147="snížená",J147,0)</f>
        <v>0</v>
      </c>
      <c r="BG147" s="226">
        <f>IF(N147="zákl. přenesená",J147,0)</f>
        <v>0</v>
      </c>
      <c r="BH147" s="226">
        <f>IF(N147="sníž. přenesená",J147,0)</f>
        <v>0</v>
      </c>
      <c r="BI147" s="226">
        <f>IF(N147="nulová",J147,0)</f>
        <v>0</v>
      </c>
      <c r="BJ147" s="18" t="s">
        <v>22</v>
      </c>
      <c r="BK147" s="226">
        <f>ROUND(I147*H147,2)</f>
        <v>0</v>
      </c>
      <c r="BL147" s="18" t="s">
        <v>178</v>
      </c>
      <c r="BM147" s="225" t="s">
        <v>1762</v>
      </c>
    </row>
    <row r="148" spans="1:47" s="2" customFormat="1" ht="12">
      <c r="A148" s="39"/>
      <c r="B148" s="40"/>
      <c r="C148" s="41"/>
      <c r="D148" s="227" t="s">
        <v>180</v>
      </c>
      <c r="E148" s="41"/>
      <c r="F148" s="228" t="s">
        <v>1761</v>
      </c>
      <c r="G148" s="41"/>
      <c r="H148" s="41"/>
      <c r="I148" s="229"/>
      <c r="J148" s="41"/>
      <c r="K148" s="41"/>
      <c r="L148" s="45"/>
      <c r="M148" s="230"/>
      <c r="N148" s="231"/>
      <c r="O148" s="85"/>
      <c r="P148" s="85"/>
      <c r="Q148" s="85"/>
      <c r="R148" s="85"/>
      <c r="S148" s="85"/>
      <c r="T148" s="86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T148" s="18" t="s">
        <v>180</v>
      </c>
      <c r="AU148" s="18" t="s">
        <v>84</v>
      </c>
    </row>
    <row r="149" spans="1:47" s="2" customFormat="1" ht="12">
      <c r="A149" s="39"/>
      <c r="B149" s="40"/>
      <c r="C149" s="41"/>
      <c r="D149" s="227" t="s">
        <v>224</v>
      </c>
      <c r="E149" s="41"/>
      <c r="F149" s="255" t="s">
        <v>1763</v>
      </c>
      <c r="G149" s="41"/>
      <c r="H149" s="41"/>
      <c r="I149" s="229"/>
      <c r="J149" s="41"/>
      <c r="K149" s="41"/>
      <c r="L149" s="45"/>
      <c r="M149" s="230"/>
      <c r="N149" s="231"/>
      <c r="O149" s="85"/>
      <c r="P149" s="85"/>
      <c r="Q149" s="85"/>
      <c r="R149" s="85"/>
      <c r="S149" s="85"/>
      <c r="T149" s="86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T149" s="18" t="s">
        <v>224</v>
      </c>
      <c r="AU149" s="18" t="s">
        <v>84</v>
      </c>
    </row>
    <row r="150" spans="1:51" s="13" customFormat="1" ht="12">
      <c r="A150" s="13"/>
      <c r="B150" s="234"/>
      <c r="C150" s="235"/>
      <c r="D150" s="227" t="s">
        <v>184</v>
      </c>
      <c r="E150" s="236" t="s">
        <v>20</v>
      </c>
      <c r="F150" s="237" t="s">
        <v>1746</v>
      </c>
      <c r="G150" s="235"/>
      <c r="H150" s="236" t="s">
        <v>20</v>
      </c>
      <c r="I150" s="238"/>
      <c r="J150" s="235"/>
      <c r="K150" s="235"/>
      <c r="L150" s="239"/>
      <c r="M150" s="240"/>
      <c r="N150" s="241"/>
      <c r="O150" s="241"/>
      <c r="P150" s="241"/>
      <c r="Q150" s="241"/>
      <c r="R150" s="241"/>
      <c r="S150" s="241"/>
      <c r="T150" s="242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3" t="s">
        <v>184</v>
      </c>
      <c r="AU150" s="243" t="s">
        <v>84</v>
      </c>
      <c r="AV150" s="13" t="s">
        <v>22</v>
      </c>
      <c r="AW150" s="13" t="s">
        <v>37</v>
      </c>
      <c r="AX150" s="13" t="s">
        <v>76</v>
      </c>
      <c r="AY150" s="243" t="s">
        <v>171</v>
      </c>
    </row>
    <row r="151" spans="1:51" s="13" customFormat="1" ht="12">
      <c r="A151" s="13"/>
      <c r="B151" s="234"/>
      <c r="C151" s="235"/>
      <c r="D151" s="227" t="s">
        <v>184</v>
      </c>
      <c r="E151" s="236" t="s">
        <v>20</v>
      </c>
      <c r="F151" s="237" t="s">
        <v>1764</v>
      </c>
      <c r="G151" s="235"/>
      <c r="H151" s="236" t="s">
        <v>20</v>
      </c>
      <c r="I151" s="238"/>
      <c r="J151" s="235"/>
      <c r="K151" s="235"/>
      <c r="L151" s="239"/>
      <c r="M151" s="240"/>
      <c r="N151" s="241"/>
      <c r="O151" s="241"/>
      <c r="P151" s="241"/>
      <c r="Q151" s="241"/>
      <c r="R151" s="241"/>
      <c r="S151" s="241"/>
      <c r="T151" s="242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3" t="s">
        <v>184</v>
      </c>
      <c r="AU151" s="243" t="s">
        <v>84</v>
      </c>
      <c r="AV151" s="13" t="s">
        <v>22</v>
      </c>
      <c r="AW151" s="13" t="s">
        <v>37</v>
      </c>
      <c r="AX151" s="13" t="s">
        <v>76</v>
      </c>
      <c r="AY151" s="243" t="s">
        <v>171</v>
      </c>
    </row>
    <row r="152" spans="1:51" s="14" customFormat="1" ht="12">
      <c r="A152" s="14"/>
      <c r="B152" s="244"/>
      <c r="C152" s="245"/>
      <c r="D152" s="227" t="s">
        <v>184</v>
      </c>
      <c r="E152" s="246" t="s">
        <v>20</v>
      </c>
      <c r="F152" s="247" t="s">
        <v>1765</v>
      </c>
      <c r="G152" s="245"/>
      <c r="H152" s="248">
        <v>1</v>
      </c>
      <c r="I152" s="249"/>
      <c r="J152" s="245"/>
      <c r="K152" s="245"/>
      <c r="L152" s="250"/>
      <c r="M152" s="251"/>
      <c r="N152" s="252"/>
      <c r="O152" s="252"/>
      <c r="P152" s="252"/>
      <c r="Q152" s="252"/>
      <c r="R152" s="252"/>
      <c r="S152" s="252"/>
      <c r="T152" s="253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54" t="s">
        <v>184</v>
      </c>
      <c r="AU152" s="254" t="s">
        <v>84</v>
      </c>
      <c r="AV152" s="14" t="s">
        <v>84</v>
      </c>
      <c r="AW152" s="14" t="s">
        <v>37</v>
      </c>
      <c r="AX152" s="14" t="s">
        <v>76</v>
      </c>
      <c r="AY152" s="254" t="s">
        <v>171</v>
      </c>
    </row>
    <row r="153" spans="1:65" s="2" customFormat="1" ht="24.15" customHeight="1">
      <c r="A153" s="39"/>
      <c r="B153" s="40"/>
      <c r="C153" s="214" t="s">
        <v>27</v>
      </c>
      <c r="D153" s="214" t="s">
        <v>173</v>
      </c>
      <c r="E153" s="215" t="s">
        <v>381</v>
      </c>
      <c r="F153" s="216" t="s">
        <v>382</v>
      </c>
      <c r="G153" s="217" t="s">
        <v>176</v>
      </c>
      <c r="H153" s="218">
        <v>495</v>
      </c>
      <c r="I153" s="219"/>
      <c r="J153" s="220">
        <f>ROUND(I153*H153,2)</f>
        <v>0</v>
      </c>
      <c r="K153" s="216" t="s">
        <v>177</v>
      </c>
      <c r="L153" s="45"/>
      <c r="M153" s="221" t="s">
        <v>20</v>
      </c>
      <c r="N153" s="222" t="s">
        <v>47</v>
      </c>
      <c r="O153" s="85"/>
      <c r="P153" s="223">
        <f>O153*H153</f>
        <v>0</v>
      </c>
      <c r="Q153" s="223">
        <v>0.01143</v>
      </c>
      <c r="R153" s="223">
        <f>Q153*H153</f>
        <v>5.65785</v>
      </c>
      <c r="S153" s="223">
        <v>0</v>
      </c>
      <c r="T153" s="224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25" t="s">
        <v>178</v>
      </c>
      <c r="AT153" s="225" t="s">
        <v>173</v>
      </c>
      <c r="AU153" s="225" t="s">
        <v>84</v>
      </c>
      <c r="AY153" s="18" t="s">
        <v>171</v>
      </c>
      <c r="BE153" s="226">
        <f>IF(N153="základní",J153,0)</f>
        <v>0</v>
      </c>
      <c r="BF153" s="226">
        <f>IF(N153="snížená",J153,0)</f>
        <v>0</v>
      </c>
      <c r="BG153" s="226">
        <f>IF(N153="zákl. přenesená",J153,0)</f>
        <v>0</v>
      </c>
      <c r="BH153" s="226">
        <f>IF(N153="sníž. přenesená",J153,0)</f>
        <v>0</v>
      </c>
      <c r="BI153" s="226">
        <f>IF(N153="nulová",J153,0)</f>
        <v>0</v>
      </c>
      <c r="BJ153" s="18" t="s">
        <v>22</v>
      </c>
      <c r="BK153" s="226">
        <f>ROUND(I153*H153,2)</f>
        <v>0</v>
      </c>
      <c r="BL153" s="18" t="s">
        <v>178</v>
      </c>
      <c r="BM153" s="225" t="s">
        <v>1766</v>
      </c>
    </row>
    <row r="154" spans="1:47" s="2" customFormat="1" ht="12">
      <c r="A154" s="39"/>
      <c r="B154" s="40"/>
      <c r="C154" s="41"/>
      <c r="D154" s="227" t="s">
        <v>180</v>
      </c>
      <c r="E154" s="41"/>
      <c r="F154" s="228" t="s">
        <v>382</v>
      </c>
      <c r="G154" s="41"/>
      <c r="H154" s="41"/>
      <c r="I154" s="229"/>
      <c r="J154" s="41"/>
      <c r="K154" s="41"/>
      <c r="L154" s="45"/>
      <c r="M154" s="230"/>
      <c r="N154" s="231"/>
      <c r="O154" s="85"/>
      <c r="P154" s="85"/>
      <c r="Q154" s="85"/>
      <c r="R154" s="85"/>
      <c r="S154" s="85"/>
      <c r="T154" s="86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T154" s="18" t="s">
        <v>180</v>
      </c>
      <c r="AU154" s="18" t="s">
        <v>84</v>
      </c>
    </row>
    <row r="155" spans="1:47" s="2" customFormat="1" ht="12">
      <c r="A155" s="39"/>
      <c r="B155" s="40"/>
      <c r="C155" s="41"/>
      <c r="D155" s="232" t="s">
        <v>182</v>
      </c>
      <c r="E155" s="41"/>
      <c r="F155" s="233" t="s">
        <v>384</v>
      </c>
      <c r="G155" s="41"/>
      <c r="H155" s="41"/>
      <c r="I155" s="229"/>
      <c r="J155" s="41"/>
      <c r="K155" s="41"/>
      <c r="L155" s="45"/>
      <c r="M155" s="230"/>
      <c r="N155" s="231"/>
      <c r="O155" s="85"/>
      <c r="P155" s="85"/>
      <c r="Q155" s="85"/>
      <c r="R155" s="85"/>
      <c r="S155" s="85"/>
      <c r="T155" s="86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T155" s="18" t="s">
        <v>182</v>
      </c>
      <c r="AU155" s="18" t="s">
        <v>84</v>
      </c>
    </row>
    <row r="156" spans="1:51" s="13" customFormat="1" ht="12">
      <c r="A156" s="13"/>
      <c r="B156" s="234"/>
      <c r="C156" s="235"/>
      <c r="D156" s="227" t="s">
        <v>184</v>
      </c>
      <c r="E156" s="236" t="s">
        <v>20</v>
      </c>
      <c r="F156" s="237" t="s">
        <v>265</v>
      </c>
      <c r="G156" s="235"/>
      <c r="H156" s="236" t="s">
        <v>20</v>
      </c>
      <c r="I156" s="238"/>
      <c r="J156" s="235"/>
      <c r="K156" s="235"/>
      <c r="L156" s="239"/>
      <c r="M156" s="240"/>
      <c r="N156" s="241"/>
      <c r="O156" s="241"/>
      <c r="P156" s="241"/>
      <c r="Q156" s="241"/>
      <c r="R156" s="241"/>
      <c r="S156" s="241"/>
      <c r="T156" s="242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3" t="s">
        <v>184</v>
      </c>
      <c r="AU156" s="243" t="s">
        <v>84</v>
      </c>
      <c r="AV156" s="13" t="s">
        <v>22</v>
      </c>
      <c r="AW156" s="13" t="s">
        <v>37</v>
      </c>
      <c r="AX156" s="13" t="s">
        <v>76</v>
      </c>
      <c r="AY156" s="243" t="s">
        <v>171</v>
      </c>
    </row>
    <row r="157" spans="1:51" s="13" customFormat="1" ht="12">
      <c r="A157" s="13"/>
      <c r="B157" s="234"/>
      <c r="C157" s="235"/>
      <c r="D157" s="227" t="s">
        <v>184</v>
      </c>
      <c r="E157" s="236" t="s">
        <v>20</v>
      </c>
      <c r="F157" s="237" t="s">
        <v>305</v>
      </c>
      <c r="G157" s="235"/>
      <c r="H157" s="236" t="s">
        <v>20</v>
      </c>
      <c r="I157" s="238"/>
      <c r="J157" s="235"/>
      <c r="K157" s="235"/>
      <c r="L157" s="239"/>
      <c r="M157" s="240"/>
      <c r="N157" s="241"/>
      <c r="O157" s="241"/>
      <c r="P157" s="241"/>
      <c r="Q157" s="241"/>
      <c r="R157" s="241"/>
      <c r="S157" s="241"/>
      <c r="T157" s="242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3" t="s">
        <v>184</v>
      </c>
      <c r="AU157" s="243" t="s">
        <v>84</v>
      </c>
      <c r="AV157" s="13" t="s">
        <v>22</v>
      </c>
      <c r="AW157" s="13" t="s">
        <v>37</v>
      </c>
      <c r="AX157" s="13" t="s">
        <v>76</v>
      </c>
      <c r="AY157" s="243" t="s">
        <v>171</v>
      </c>
    </row>
    <row r="158" spans="1:51" s="13" customFormat="1" ht="12">
      <c r="A158" s="13"/>
      <c r="B158" s="234"/>
      <c r="C158" s="235"/>
      <c r="D158" s="227" t="s">
        <v>184</v>
      </c>
      <c r="E158" s="236" t="s">
        <v>20</v>
      </c>
      <c r="F158" s="237" t="s">
        <v>385</v>
      </c>
      <c r="G158" s="235"/>
      <c r="H158" s="236" t="s">
        <v>20</v>
      </c>
      <c r="I158" s="238"/>
      <c r="J158" s="235"/>
      <c r="K158" s="235"/>
      <c r="L158" s="239"/>
      <c r="M158" s="240"/>
      <c r="N158" s="241"/>
      <c r="O158" s="241"/>
      <c r="P158" s="241"/>
      <c r="Q158" s="241"/>
      <c r="R158" s="241"/>
      <c r="S158" s="241"/>
      <c r="T158" s="242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3" t="s">
        <v>184</v>
      </c>
      <c r="AU158" s="243" t="s">
        <v>84</v>
      </c>
      <c r="AV158" s="13" t="s">
        <v>22</v>
      </c>
      <c r="AW158" s="13" t="s">
        <v>37</v>
      </c>
      <c r="AX158" s="13" t="s">
        <v>76</v>
      </c>
      <c r="AY158" s="243" t="s">
        <v>171</v>
      </c>
    </row>
    <row r="159" spans="1:51" s="14" customFormat="1" ht="12">
      <c r="A159" s="14"/>
      <c r="B159" s="244"/>
      <c r="C159" s="245"/>
      <c r="D159" s="227" t="s">
        <v>184</v>
      </c>
      <c r="E159" s="246" t="s">
        <v>20</v>
      </c>
      <c r="F159" s="247" t="s">
        <v>1767</v>
      </c>
      <c r="G159" s="245"/>
      <c r="H159" s="248">
        <v>495</v>
      </c>
      <c r="I159" s="249"/>
      <c r="J159" s="245"/>
      <c r="K159" s="245"/>
      <c r="L159" s="250"/>
      <c r="M159" s="251"/>
      <c r="N159" s="252"/>
      <c r="O159" s="252"/>
      <c r="P159" s="252"/>
      <c r="Q159" s="252"/>
      <c r="R159" s="252"/>
      <c r="S159" s="252"/>
      <c r="T159" s="253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54" t="s">
        <v>184</v>
      </c>
      <c r="AU159" s="254" t="s">
        <v>84</v>
      </c>
      <c r="AV159" s="14" t="s">
        <v>84</v>
      </c>
      <c r="AW159" s="14" t="s">
        <v>37</v>
      </c>
      <c r="AX159" s="14" t="s">
        <v>76</v>
      </c>
      <c r="AY159" s="254" t="s">
        <v>171</v>
      </c>
    </row>
    <row r="160" spans="1:63" s="12" customFormat="1" ht="22.8" customHeight="1">
      <c r="A160" s="12"/>
      <c r="B160" s="198"/>
      <c r="C160" s="199"/>
      <c r="D160" s="200" t="s">
        <v>75</v>
      </c>
      <c r="E160" s="212" t="s">
        <v>241</v>
      </c>
      <c r="F160" s="212" t="s">
        <v>387</v>
      </c>
      <c r="G160" s="199"/>
      <c r="H160" s="199"/>
      <c r="I160" s="202"/>
      <c r="J160" s="213">
        <f>BK160</f>
        <v>0</v>
      </c>
      <c r="K160" s="199"/>
      <c r="L160" s="204"/>
      <c r="M160" s="205"/>
      <c r="N160" s="206"/>
      <c r="O160" s="206"/>
      <c r="P160" s="207">
        <f>SUM(P161:P248)</f>
        <v>0</v>
      </c>
      <c r="Q160" s="206"/>
      <c r="R160" s="207">
        <f>SUM(R161:R248)</f>
        <v>12.623784600000002</v>
      </c>
      <c r="S160" s="206"/>
      <c r="T160" s="208">
        <f>SUM(T161:T248)</f>
        <v>7.599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209" t="s">
        <v>22</v>
      </c>
      <c r="AT160" s="210" t="s">
        <v>75</v>
      </c>
      <c r="AU160" s="210" t="s">
        <v>22</v>
      </c>
      <c r="AY160" s="209" t="s">
        <v>171</v>
      </c>
      <c r="BK160" s="211">
        <f>SUM(BK161:BK248)</f>
        <v>0</v>
      </c>
    </row>
    <row r="161" spans="1:65" s="2" customFormat="1" ht="24.15" customHeight="1">
      <c r="A161" s="39"/>
      <c r="B161" s="40"/>
      <c r="C161" s="214" t="s">
        <v>259</v>
      </c>
      <c r="D161" s="214" t="s">
        <v>173</v>
      </c>
      <c r="E161" s="215" t="s">
        <v>1768</v>
      </c>
      <c r="F161" s="216" t="s">
        <v>1769</v>
      </c>
      <c r="G161" s="217" t="s">
        <v>860</v>
      </c>
      <c r="H161" s="218">
        <v>1440</v>
      </c>
      <c r="I161" s="219"/>
      <c r="J161" s="220">
        <f>ROUND(I161*H161,2)</f>
        <v>0</v>
      </c>
      <c r="K161" s="216" t="s">
        <v>177</v>
      </c>
      <c r="L161" s="45"/>
      <c r="M161" s="221" t="s">
        <v>20</v>
      </c>
      <c r="N161" s="222" t="s">
        <v>47</v>
      </c>
      <c r="O161" s="85"/>
      <c r="P161" s="223">
        <f>O161*H161</f>
        <v>0</v>
      </c>
      <c r="Q161" s="223">
        <v>1.716E-05</v>
      </c>
      <c r="R161" s="223">
        <f>Q161*H161</f>
        <v>0.024710399999999997</v>
      </c>
      <c r="S161" s="223">
        <v>0</v>
      </c>
      <c r="T161" s="224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25" t="s">
        <v>178</v>
      </c>
      <c r="AT161" s="225" t="s">
        <v>173</v>
      </c>
      <c r="AU161" s="225" t="s">
        <v>84</v>
      </c>
      <c r="AY161" s="18" t="s">
        <v>171</v>
      </c>
      <c r="BE161" s="226">
        <f>IF(N161="základní",J161,0)</f>
        <v>0</v>
      </c>
      <c r="BF161" s="226">
        <f>IF(N161="snížená",J161,0)</f>
        <v>0</v>
      </c>
      <c r="BG161" s="226">
        <f>IF(N161="zákl. přenesená",J161,0)</f>
        <v>0</v>
      </c>
      <c r="BH161" s="226">
        <f>IF(N161="sníž. přenesená",J161,0)</f>
        <v>0</v>
      </c>
      <c r="BI161" s="226">
        <f>IF(N161="nulová",J161,0)</f>
        <v>0</v>
      </c>
      <c r="BJ161" s="18" t="s">
        <v>22</v>
      </c>
      <c r="BK161" s="226">
        <f>ROUND(I161*H161,2)</f>
        <v>0</v>
      </c>
      <c r="BL161" s="18" t="s">
        <v>178</v>
      </c>
      <c r="BM161" s="225" t="s">
        <v>1770</v>
      </c>
    </row>
    <row r="162" spans="1:47" s="2" customFormat="1" ht="12">
      <c r="A162" s="39"/>
      <c r="B162" s="40"/>
      <c r="C162" s="41"/>
      <c r="D162" s="227" t="s">
        <v>180</v>
      </c>
      <c r="E162" s="41"/>
      <c r="F162" s="228" t="s">
        <v>1771</v>
      </c>
      <c r="G162" s="41"/>
      <c r="H162" s="41"/>
      <c r="I162" s="229"/>
      <c r="J162" s="41"/>
      <c r="K162" s="41"/>
      <c r="L162" s="45"/>
      <c r="M162" s="230"/>
      <c r="N162" s="231"/>
      <c r="O162" s="85"/>
      <c r="P162" s="85"/>
      <c r="Q162" s="85"/>
      <c r="R162" s="85"/>
      <c r="S162" s="85"/>
      <c r="T162" s="86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T162" s="18" t="s">
        <v>180</v>
      </c>
      <c r="AU162" s="18" t="s">
        <v>84</v>
      </c>
    </row>
    <row r="163" spans="1:47" s="2" customFormat="1" ht="12">
      <c r="A163" s="39"/>
      <c r="B163" s="40"/>
      <c r="C163" s="41"/>
      <c r="D163" s="232" t="s">
        <v>182</v>
      </c>
      <c r="E163" s="41"/>
      <c r="F163" s="233" t="s">
        <v>1772</v>
      </c>
      <c r="G163" s="41"/>
      <c r="H163" s="41"/>
      <c r="I163" s="229"/>
      <c r="J163" s="41"/>
      <c r="K163" s="41"/>
      <c r="L163" s="45"/>
      <c r="M163" s="230"/>
      <c r="N163" s="231"/>
      <c r="O163" s="85"/>
      <c r="P163" s="85"/>
      <c r="Q163" s="85"/>
      <c r="R163" s="85"/>
      <c r="S163" s="85"/>
      <c r="T163" s="86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T163" s="18" t="s">
        <v>182</v>
      </c>
      <c r="AU163" s="18" t="s">
        <v>84</v>
      </c>
    </row>
    <row r="164" spans="1:47" s="2" customFormat="1" ht="12">
      <c r="A164" s="39"/>
      <c r="B164" s="40"/>
      <c r="C164" s="41"/>
      <c r="D164" s="227" t="s">
        <v>224</v>
      </c>
      <c r="E164" s="41"/>
      <c r="F164" s="255" t="s">
        <v>1773</v>
      </c>
      <c r="G164" s="41"/>
      <c r="H164" s="41"/>
      <c r="I164" s="229"/>
      <c r="J164" s="41"/>
      <c r="K164" s="41"/>
      <c r="L164" s="45"/>
      <c r="M164" s="230"/>
      <c r="N164" s="231"/>
      <c r="O164" s="85"/>
      <c r="P164" s="85"/>
      <c r="Q164" s="85"/>
      <c r="R164" s="85"/>
      <c r="S164" s="85"/>
      <c r="T164" s="86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T164" s="18" t="s">
        <v>224</v>
      </c>
      <c r="AU164" s="18" t="s">
        <v>84</v>
      </c>
    </row>
    <row r="165" spans="1:51" s="13" customFormat="1" ht="12">
      <c r="A165" s="13"/>
      <c r="B165" s="234"/>
      <c r="C165" s="235"/>
      <c r="D165" s="227" t="s">
        <v>184</v>
      </c>
      <c r="E165" s="236" t="s">
        <v>20</v>
      </c>
      <c r="F165" s="237" t="s">
        <v>1774</v>
      </c>
      <c r="G165" s="235"/>
      <c r="H165" s="236" t="s">
        <v>20</v>
      </c>
      <c r="I165" s="238"/>
      <c r="J165" s="235"/>
      <c r="K165" s="235"/>
      <c r="L165" s="239"/>
      <c r="M165" s="240"/>
      <c r="N165" s="241"/>
      <c r="O165" s="241"/>
      <c r="P165" s="241"/>
      <c r="Q165" s="241"/>
      <c r="R165" s="241"/>
      <c r="S165" s="241"/>
      <c r="T165" s="242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3" t="s">
        <v>184</v>
      </c>
      <c r="AU165" s="243" t="s">
        <v>84</v>
      </c>
      <c r="AV165" s="13" t="s">
        <v>22</v>
      </c>
      <c r="AW165" s="13" t="s">
        <v>37</v>
      </c>
      <c r="AX165" s="13" t="s">
        <v>76</v>
      </c>
      <c r="AY165" s="243" t="s">
        <v>171</v>
      </c>
    </row>
    <row r="166" spans="1:51" s="13" customFormat="1" ht="12">
      <c r="A166" s="13"/>
      <c r="B166" s="234"/>
      <c r="C166" s="235"/>
      <c r="D166" s="227" t="s">
        <v>184</v>
      </c>
      <c r="E166" s="236" t="s">
        <v>20</v>
      </c>
      <c r="F166" s="237" t="s">
        <v>1775</v>
      </c>
      <c r="G166" s="235"/>
      <c r="H166" s="236" t="s">
        <v>20</v>
      </c>
      <c r="I166" s="238"/>
      <c r="J166" s="235"/>
      <c r="K166" s="235"/>
      <c r="L166" s="239"/>
      <c r="M166" s="240"/>
      <c r="N166" s="241"/>
      <c r="O166" s="241"/>
      <c r="P166" s="241"/>
      <c r="Q166" s="241"/>
      <c r="R166" s="241"/>
      <c r="S166" s="241"/>
      <c r="T166" s="242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3" t="s">
        <v>184</v>
      </c>
      <c r="AU166" s="243" t="s">
        <v>84</v>
      </c>
      <c r="AV166" s="13" t="s">
        <v>22</v>
      </c>
      <c r="AW166" s="13" t="s">
        <v>37</v>
      </c>
      <c r="AX166" s="13" t="s">
        <v>76</v>
      </c>
      <c r="AY166" s="243" t="s">
        <v>171</v>
      </c>
    </row>
    <row r="167" spans="1:51" s="14" customFormat="1" ht="12">
      <c r="A167" s="14"/>
      <c r="B167" s="244"/>
      <c r="C167" s="245"/>
      <c r="D167" s="227" t="s">
        <v>184</v>
      </c>
      <c r="E167" s="246" t="s">
        <v>20</v>
      </c>
      <c r="F167" s="247" t="s">
        <v>1776</v>
      </c>
      <c r="G167" s="245"/>
      <c r="H167" s="248">
        <v>1440</v>
      </c>
      <c r="I167" s="249"/>
      <c r="J167" s="245"/>
      <c r="K167" s="245"/>
      <c r="L167" s="250"/>
      <c r="M167" s="251"/>
      <c r="N167" s="252"/>
      <c r="O167" s="252"/>
      <c r="P167" s="252"/>
      <c r="Q167" s="252"/>
      <c r="R167" s="252"/>
      <c r="S167" s="252"/>
      <c r="T167" s="253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54" t="s">
        <v>184</v>
      </c>
      <c r="AU167" s="254" t="s">
        <v>84</v>
      </c>
      <c r="AV167" s="14" t="s">
        <v>84</v>
      </c>
      <c r="AW167" s="14" t="s">
        <v>37</v>
      </c>
      <c r="AX167" s="14" t="s">
        <v>76</v>
      </c>
      <c r="AY167" s="254" t="s">
        <v>171</v>
      </c>
    </row>
    <row r="168" spans="1:65" s="2" customFormat="1" ht="24.15" customHeight="1">
      <c r="A168" s="39"/>
      <c r="B168" s="40"/>
      <c r="C168" s="214" t="s">
        <v>269</v>
      </c>
      <c r="D168" s="214" t="s">
        <v>173</v>
      </c>
      <c r="E168" s="215" t="s">
        <v>1777</v>
      </c>
      <c r="F168" s="216" t="s">
        <v>1778</v>
      </c>
      <c r="G168" s="217" t="s">
        <v>391</v>
      </c>
      <c r="H168" s="218">
        <v>28</v>
      </c>
      <c r="I168" s="219"/>
      <c r="J168" s="220">
        <f>ROUND(I168*H168,2)</f>
        <v>0</v>
      </c>
      <c r="K168" s="216" t="s">
        <v>177</v>
      </c>
      <c r="L168" s="45"/>
      <c r="M168" s="221" t="s">
        <v>20</v>
      </c>
      <c r="N168" s="222" t="s">
        <v>47</v>
      </c>
      <c r="O168" s="85"/>
      <c r="P168" s="223">
        <f>O168*H168</f>
        <v>0</v>
      </c>
      <c r="Q168" s="223">
        <v>0.163706</v>
      </c>
      <c r="R168" s="223">
        <f>Q168*H168</f>
        <v>4.583768</v>
      </c>
      <c r="S168" s="223">
        <v>0</v>
      </c>
      <c r="T168" s="224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25" t="s">
        <v>178</v>
      </c>
      <c r="AT168" s="225" t="s">
        <v>173</v>
      </c>
      <c r="AU168" s="225" t="s">
        <v>84</v>
      </c>
      <c r="AY168" s="18" t="s">
        <v>171</v>
      </c>
      <c r="BE168" s="226">
        <f>IF(N168="základní",J168,0)</f>
        <v>0</v>
      </c>
      <c r="BF168" s="226">
        <f>IF(N168="snížená",J168,0)</f>
        <v>0</v>
      </c>
      <c r="BG168" s="226">
        <f>IF(N168="zákl. přenesená",J168,0)</f>
        <v>0</v>
      </c>
      <c r="BH168" s="226">
        <f>IF(N168="sníž. přenesená",J168,0)</f>
        <v>0</v>
      </c>
      <c r="BI168" s="226">
        <f>IF(N168="nulová",J168,0)</f>
        <v>0</v>
      </c>
      <c r="BJ168" s="18" t="s">
        <v>22</v>
      </c>
      <c r="BK168" s="226">
        <f>ROUND(I168*H168,2)</f>
        <v>0</v>
      </c>
      <c r="BL168" s="18" t="s">
        <v>178</v>
      </c>
      <c r="BM168" s="225" t="s">
        <v>1779</v>
      </c>
    </row>
    <row r="169" spans="1:47" s="2" customFormat="1" ht="12">
      <c r="A169" s="39"/>
      <c r="B169" s="40"/>
      <c r="C169" s="41"/>
      <c r="D169" s="227" t="s">
        <v>180</v>
      </c>
      <c r="E169" s="41"/>
      <c r="F169" s="228" t="s">
        <v>1780</v>
      </c>
      <c r="G169" s="41"/>
      <c r="H169" s="41"/>
      <c r="I169" s="229"/>
      <c r="J169" s="41"/>
      <c r="K169" s="41"/>
      <c r="L169" s="45"/>
      <c r="M169" s="230"/>
      <c r="N169" s="231"/>
      <c r="O169" s="85"/>
      <c r="P169" s="85"/>
      <c r="Q169" s="85"/>
      <c r="R169" s="85"/>
      <c r="S169" s="85"/>
      <c r="T169" s="86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T169" s="18" t="s">
        <v>180</v>
      </c>
      <c r="AU169" s="18" t="s">
        <v>84</v>
      </c>
    </row>
    <row r="170" spans="1:47" s="2" customFormat="1" ht="12">
      <c r="A170" s="39"/>
      <c r="B170" s="40"/>
      <c r="C170" s="41"/>
      <c r="D170" s="232" t="s">
        <v>182</v>
      </c>
      <c r="E170" s="41"/>
      <c r="F170" s="233" t="s">
        <v>1781</v>
      </c>
      <c r="G170" s="41"/>
      <c r="H170" s="41"/>
      <c r="I170" s="229"/>
      <c r="J170" s="41"/>
      <c r="K170" s="41"/>
      <c r="L170" s="45"/>
      <c r="M170" s="230"/>
      <c r="N170" s="231"/>
      <c r="O170" s="85"/>
      <c r="P170" s="85"/>
      <c r="Q170" s="85"/>
      <c r="R170" s="85"/>
      <c r="S170" s="85"/>
      <c r="T170" s="86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T170" s="18" t="s">
        <v>182</v>
      </c>
      <c r="AU170" s="18" t="s">
        <v>84</v>
      </c>
    </row>
    <row r="171" spans="1:51" s="13" customFormat="1" ht="12">
      <c r="A171" s="13"/>
      <c r="B171" s="234"/>
      <c r="C171" s="235"/>
      <c r="D171" s="227" t="s">
        <v>184</v>
      </c>
      <c r="E171" s="236" t="s">
        <v>20</v>
      </c>
      <c r="F171" s="237" t="s">
        <v>1731</v>
      </c>
      <c r="G171" s="235"/>
      <c r="H171" s="236" t="s">
        <v>20</v>
      </c>
      <c r="I171" s="238"/>
      <c r="J171" s="235"/>
      <c r="K171" s="235"/>
      <c r="L171" s="239"/>
      <c r="M171" s="240"/>
      <c r="N171" s="241"/>
      <c r="O171" s="241"/>
      <c r="P171" s="241"/>
      <c r="Q171" s="241"/>
      <c r="R171" s="241"/>
      <c r="S171" s="241"/>
      <c r="T171" s="242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3" t="s">
        <v>184</v>
      </c>
      <c r="AU171" s="243" t="s">
        <v>84</v>
      </c>
      <c r="AV171" s="13" t="s">
        <v>22</v>
      </c>
      <c r="AW171" s="13" t="s">
        <v>37</v>
      </c>
      <c r="AX171" s="13" t="s">
        <v>76</v>
      </c>
      <c r="AY171" s="243" t="s">
        <v>171</v>
      </c>
    </row>
    <row r="172" spans="1:51" s="13" customFormat="1" ht="12">
      <c r="A172" s="13"/>
      <c r="B172" s="234"/>
      <c r="C172" s="235"/>
      <c r="D172" s="227" t="s">
        <v>184</v>
      </c>
      <c r="E172" s="236" t="s">
        <v>20</v>
      </c>
      <c r="F172" s="237" t="s">
        <v>1732</v>
      </c>
      <c r="G172" s="235"/>
      <c r="H172" s="236" t="s">
        <v>20</v>
      </c>
      <c r="I172" s="238"/>
      <c r="J172" s="235"/>
      <c r="K172" s="235"/>
      <c r="L172" s="239"/>
      <c r="M172" s="240"/>
      <c r="N172" s="241"/>
      <c r="O172" s="241"/>
      <c r="P172" s="241"/>
      <c r="Q172" s="241"/>
      <c r="R172" s="241"/>
      <c r="S172" s="241"/>
      <c r="T172" s="242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3" t="s">
        <v>184</v>
      </c>
      <c r="AU172" s="243" t="s">
        <v>84</v>
      </c>
      <c r="AV172" s="13" t="s">
        <v>22</v>
      </c>
      <c r="AW172" s="13" t="s">
        <v>37</v>
      </c>
      <c r="AX172" s="13" t="s">
        <v>76</v>
      </c>
      <c r="AY172" s="243" t="s">
        <v>171</v>
      </c>
    </row>
    <row r="173" spans="1:51" s="14" customFormat="1" ht="12">
      <c r="A173" s="14"/>
      <c r="B173" s="244"/>
      <c r="C173" s="245"/>
      <c r="D173" s="227" t="s">
        <v>184</v>
      </c>
      <c r="E173" s="246" t="s">
        <v>20</v>
      </c>
      <c r="F173" s="247" t="s">
        <v>1782</v>
      </c>
      <c r="G173" s="245"/>
      <c r="H173" s="248">
        <v>28</v>
      </c>
      <c r="I173" s="249"/>
      <c r="J173" s="245"/>
      <c r="K173" s="245"/>
      <c r="L173" s="250"/>
      <c r="M173" s="251"/>
      <c r="N173" s="252"/>
      <c r="O173" s="252"/>
      <c r="P173" s="252"/>
      <c r="Q173" s="252"/>
      <c r="R173" s="252"/>
      <c r="S173" s="252"/>
      <c r="T173" s="253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54" t="s">
        <v>184</v>
      </c>
      <c r="AU173" s="254" t="s">
        <v>84</v>
      </c>
      <c r="AV173" s="14" t="s">
        <v>84</v>
      </c>
      <c r="AW173" s="14" t="s">
        <v>37</v>
      </c>
      <c r="AX173" s="14" t="s">
        <v>76</v>
      </c>
      <c r="AY173" s="254" t="s">
        <v>171</v>
      </c>
    </row>
    <row r="174" spans="1:65" s="2" customFormat="1" ht="16.5" customHeight="1">
      <c r="A174" s="39"/>
      <c r="B174" s="40"/>
      <c r="C174" s="256" t="s">
        <v>276</v>
      </c>
      <c r="D174" s="256" t="s">
        <v>286</v>
      </c>
      <c r="E174" s="257" t="s">
        <v>1783</v>
      </c>
      <c r="F174" s="258" t="s">
        <v>1784</v>
      </c>
      <c r="G174" s="259" t="s">
        <v>391</v>
      </c>
      <c r="H174" s="260">
        <v>56.56</v>
      </c>
      <c r="I174" s="261"/>
      <c r="J174" s="262">
        <f>ROUND(I174*H174,2)</f>
        <v>0</v>
      </c>
      <c r="K174" s="258" t="s">
        <v>177</v>
      </c>
      <c r="L174" s="263"/>
      <c r="M174" s="264" t="s">
        <v>20</v>
      </c>
      <c r="N174" s="265" t="s">
        <v>47</v>
      </c>
      <c r="O174" s="85"/>
      <c r="P174" s="223">
        <f>O174*H174</f>
        <v>0</v>
      </c>
      <c r="Q174" s="223">
        <v>0.134</v>
      </c>
      <c r="R174" s="223">
        <f>Q174*H174</f>
        <v>7.579040000000001</v>
      </c>
      <c r="S174" s="223">
        <v>0</v>
      </c>
      <c r="T174" s="224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25" t="s">
        <v>235</v>
      </c>
      <c r="AT174" s="225" t="s">
        <v>286</v>
      </c>
      <c r="AU174" s="225" t="s">
        <v>84</v>
      </c>
      <c r="AY174" s="18" t="s">
        <v>171</v>
      </c>
      <c r="BE174" s="226">
        <f>IF(N174="základní",J174,0)</f>
        <v>0</v>
      </c>
      <c r="BF174" s="226">
        <f>IF(N174="snížená",J174,0)</f>
        <v>0</v>
      </c>
      <c r="BG174" s="226">
        <f>IF(N174="zákl. přenesená",J174,0)</f>
        <v>0</v>
      </c>
      <c r="BH174" s="226">
        <f>IF(N174="sníž. přenesená",J174,0)</f>
        <v>0</v>
      </c>
      <c r="BI174" s="226">
        <f>IF(N174="nulová",J174,0)</f>
        <v>0</v>
      </c>
      <c r="BJ174" s="18" t="s">
        <v>22</v>
      </c>
      <c r="BK174" s="226">
        <f>ROUND(I174*H174,2)</f>
        <v>0</v>
      </c>
      <c r="BL174" s="18" t="s">
        <v>178</v>
      </c>
      <c r="BM174" s="225" t="s">
        <v>1785</v>
      </c>
    </row>
    <row r="175" spans="1:47" s="2" customFormat="1" ht="12">
      <c r="A175" s="39"/>
      <c r="B175" s="40"/>
      <c r="C175" s="41"/>
      <c r="D175" s="227" t="s">
        <v>180</v>
      </c>
      <c r="E175" s="41"/>
      <c r="F175" s="228" t="s">
        <v>1784</v>
      </c>
      <c r="G175" s="41"/>
      <c r="H175" s="41"/>
      <c r="I175" s="229"/>
      <c r="J175" s="41"/>
      <c r="K175" s="41"/>
      <c r="L175" s="45"/>
      <c r="M175" s="230"/>
      <c r="N175" s="231"/>
      <c r="O175" s="85"/>
      <c r="P175" s="85"/>
      <c r="Q175" s="85"/>
      <c r="R175" s="85"/>
      <c r="S175" s="85"/>
      <c r="T175" s="86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T175" s="18" t="s">
        <v>180</v>
      </c>
      <c r="AU175" s="18" t="s">
        <v>84</v>
      </c>
    </row>
    <row r="176" spans="1:51" s="14" customFormat="1" ht="12">
      <c r="A176" s="14"/>
      <c r="B176" s="244"/>
      <c r="C176" s="245"/>
      <c r="D176" s="227" t="s">
        <v>184</v>
      </c>
      <c r="E176" s="245"/>
      <c r="F176" s="247" t="s">
        <v>1786</v>
      </c>
      <c r="G176" s="245"/>
      <c r="H176" s="248">
        <v>56.56</v>
      </c>
      <c r="I176" s="249"/>
      <c r="J176" s="245"/>
      <c r="K176" s="245"/>
      <c r="L176" s="250"/>
      <c r="M176" s="251"/>
      <c r="N176" s="252"/>
      <c r="O176" s="252"/>
      <c r="P176" s="252"/>
      <c r="Q176" s="252"/>
      <c r="R176" s="252"/>
      <c r="S176" s="252"/>
      <c r="T176" s="253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54" t="s">
        <v>184</v>
      </c>
      <c r="AU176" s="254" t="s">
        <v>84</v>
      </c>
      <c r="AV176" s="14" t="s">
        <v>84</v>
      </c>
      <c r="AW176" s="14" t="s">
        <v>4</v>
      </c>
      <c r="AX176" s="14" t="s">
        <v>22</v>
      </c>
      <c r="AY176" s="254" t="s">
        <v>171</v>
      </c>
    </row>
    <row r="177" spans="1:65" s="2" customFormat="1" ht="33" customHeight="1">
      <c r="A177" s="39"/>
      <c r="B177" s="40"/>
      <c r="C177" s="214" t="s">
        <v>285</v>
      </c>
      <c r="D177" s="214" t="s">
        <v>173</v>
      </c>
      <c r="E177" s="215" t="s">
        <v>1787</v>
      </c>
      <c r="F177" s="216" t="s">
        <v>1788</v>
      </c>
      <c r="G177" s="217" t="s">
        <v>410</v>
      </c>
      <c r="H177" s="218">
        <v>4</v>
      </c>
      <c r="I177" s="219"/>
      <c r="J177" s="220">
        <f>ROUND(I177*H177,2)</f>
        <v>0</v>
      </c>
      <c r="K177" s="216" t="s">
        <v>20</v>
      </c>
      <c r="L177" s="45"/>
      <c r="M177" s="221" t="s">
        <v>20</v>
      </c>
      <c r="N177" s="222" t="s">
        <v>47</v>
      </c>
      <c r="O177" s="85"/>
      <c r="P177" s="223">
        <f>O177*H177</f>
        <v>0</v>
      </c>
      <c r="Q177" s="223">
        <v>6E-05</v>
      </c>
      <c r="R177" s="223">
        <f>Q177*H177</f>
        <v>0.00024</v>
      </c>
      <c r="S177" s="223">
        <v>0</v>
      </c>
      <c r="T177" s="224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25" t="s">
        <v>178</v>
      </c>
      <c r="AT177" s="225" t="s">
        <v>173</v>
      </c>
      <c r="AU177" s="225" t="s">
        <v>84</v>
      </c>
      <c r="AY177" s="18" t="s">
        <v>171</v>
      </c>
      <c r="BE177" s="226">
        <f>IF(N177="základní",J177,0)</f>
        <v>0</v>
      </c>
      <c r="BF177" s="226">
        <f>IF(N177="snížená",J177,0)</f>
        <v>0</v>
      </c>
      <c r="BG177" s="226">
        <f>IF(N177="zákl. přenesená",J177,0)</f>
        <v>0</v>
      </c>
      <c r="BH177" s="226">
        <f>IF(N177="sníž. přenesená",J177,0)</f>
        <v>0</v>
      </c>
      <c r="BI177" s="226">
        <f>IF(N177="nulová",J177,0)</f>
        <v>0</v>
      </c>
      <c r="BJ177" s="18" t="s">
        <v>22</v>
      </c>
      <c r="BK177" s="226">
        <f>ROUND(I177*H177,2)</f>
        <v>0</v>
      </c>
      <c r="BL177" s="18" t="s">
        <v>178</v>
      </c>
      <c r="BM177" s="225" t="s">
        <v>1789</v>
      </c>
    </row>
    <row r="178" spans="1:47" s="2" customFormat="1" ht="12">
      <c r="A178" s="39"/>
      <c r="B178" s="40"/>
      <c r="C178" s="41"/>
      <c r="D178" s="227" t="s">
        <v>180</v>
      </c>
      <c r="E178" s="41"/>
      <c r="F178" s="228" t="s">
        <v>1788</v>
      </c>
      <c r="G178" s="41"/>
      <c r="H178" s="41"/>
      <c r="I178" s="229"/>
      <c r="J178" s="41"/>
      <c r="K178" s="41"/>
      <c r="L178" s="45"/>
      <c r="M178" s="230"/>
      <c r="N178" s="231"/>
      <c r="O178" s="85"/>
      <c r="P178" s="85"/>
      <c r="Q178" s="85"/>
      <c r="R178" s="85"/>
      <c r="S178" s="85"/>
      <c r="T178" s="86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T178" s="18" t="s">
        <v>180</v>
      </c>
      <c r="AU178" s="18" t="s">
        <v>84</v>
      </c>
    </row>
    <row r="179" spans="1:47" s="2" customFormat="1" ht="12">
      <c r="A179" s="39"/>
      <c r="B179" s="40"/>
      <c r="C179" s="41"/>
      <c r="D179" s="227" t="s">
        <v>224</v>
      </c>
      <c r="E179" s="41"/>
      <c r="F179" s="255" t="s">
        <v>1790</v>
      </c>
      <c r="G179" s="41"/>
      <c r="H179" s="41"/>
      <c r="I179" s="229"/>
      <c r="J179" s="41"/>
      <c r="K179" s="41"/>
      <c r="L179" s="45"/>
      <c r="M179" s="230"/>
      <c r="N179" s="231"/>
      <c r="O179" s="85"/>
      <c r="P179" s="85"/>
      <c r="Q179" s="85"/>
      <c r="R179" s="85"/>
      <c r="S179" s="85"/>
      <c r="T179" s="86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T179" s="18" t="s">
        <v>224</v>
      </c>
      <c r="AU179" s="18" t="s">
        <v>84</v>
      </c>
    </row>
    <row r="180" spans="1:51" s="13" customFormat="1" ht="12">
      <c r="A180" s="13"/>
      <c r="B180" s="234"/>
      <c r="C180" s="235"/>
      <c r="D180" s="227" t="s">
        <v>184</v>
      </c>
      <c r="E180" s="236" t="s">
        <v>20</v>
      </c>
      <c r="F180" s="237" t="s">
        <v>1746</v>
      </c>
      <c r="G180" s="235"/>
      <c r="H180" s="236" t="s">
        <v>20</v>
      </c>
      <c r="I180" s="238"/>
      <c r="J180" s="235"/>
      <c r="K180" s="235"/>
      <c r="L180" s="239"/>
      <c r="M180" s="240"/>
      <c r="N180" s="241"/>
      <c r="O180" s="241"/>
      <c r="P180" s="241"/>
      <c r="Q180" s="241"/>
      <c r="R180" s="241"/>
      <c r="S180" s="241"/>
      <c r="T180" s="242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3" t="s">
        <v>184</v>
      </c>
      <c r="AU180" s="243" t="s">
        <v>84</v>
      </c>
      <c r="AV180" s="13" t="s">
        <v>22</v>
      </c>
      <c r="AW180" s="13" t="s">
        <v>37</v>
      </c>
      <c r="AX180" s="13" t="s">
        <v>76</v>
      </c>
      <c r="AY180" s="243" t="s">
        <v>171</v>
      </c>
    </row>
    <row r="181" spans="1:51" s="13" customFormat="1" ht="12">
      <c r="A181" s="13"/>
      <c r="B181" s="234"/>
      <c r="C181" s="235"/>
      <c r="D181" s="227" t="s">
        <v>184</v>
      </c>
      <c r="E181" s="236" t="s">
        <v>20</v>
      </c>
      <c r="F181" s="237" t="s">
        <v>1791</v>
      </c>
      <c r="G181" s="235"/>
      <c r="H181" s="236" t="s">
        <v>20</v>
      </c>
      <c r="I181" s="238"/>
      <c r="J181" s="235"/>
      <c r="K181" s="235"/>
      <c r="L181" s="239"/>
      <c r="M181" s="240"/>
      <c r="N181" s="241"/>
      <c r="O181" s="241"/>
      <c r="P181" s="241"/>
      <c r="Q181" s="241"/>
      <c r="R181" s="241"/>
      <c r="S181" s="241"/>
      <c r="T181" s="242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3" t="s">
        <v>184</v>
      </c>
      <c r="AU181" s="243" t="s">
        <v>84</v>
      </c>
      <c r="AV181" s="13" t="s">
        <v>22</v>
      </c>
      <c r="AW181" s="13" t="s">
        <v>37</v>
      </c>
      <c r="AX181" s="13" t="s">
        <v>76</v>
      </c>
      <c r="AY181" s="243" t="s">
        <v>171</v>
      </c>
    </row>
    <row r="182" spans="1:51" s="14" customFormat="1" ht="12">
      <c r="A182" s="14"/>
      <c r="B182" s="244"/>
      <c r="C182" s="245"/>
      <c r="D182" s="227" t="s">
        <v>184</v>
      </c>
      <c r="E182" s="246" t="s">
        <v>20</v>
      </c>
      <c r="F182" s="247" t="s">
        <v>1792</v>
      </c>
      <c r="G182" s="245"/>
      <c r="H182" s="248">
        <v>4</v>
      </c>
      <c r="I182" s="249"/>
      <c r="J182" s="245"/>
      <c r="K182" s="245"/>
      <c r="L182" s="250"/>
      <c r="M182" s="251"/>
      <c r="N182" s="252"/>
      <c r="O182" s="252"/>
      <c r="P182" s="252"/>
      <c r="Q182" s="252"/>
      <c r="R182" s="252"/>
      <c r="S182" s="252"/>
      <c r="T182" s="253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54" t="s">
        <v>184</v>
      </c>
      <c r="AU182" s="254" t="s">
        <v>84</v>
      </c>
      <c r="AV182" s="14" t="s">
        <v>84</v>
      </c>
      <c r="AW182" s="14" t="s">
        <v>37</v>
      </c>
      <c r="AX182" s="14" t="s">
        <v>76</v>
      </c>
      <c r="AY182" s="254" t="s">
        <v>171</v>
      </c>
    </row>
    <row r="183" spans="1:65" s="2" customFormat="1" ht="16.5" customHeight="1">
      <c r="A183" s="39"/>
      <c r="B183" s="40"/>
      <c r="C183" s="214" t="s">
        <v>8</v>
      </c>
      <c r="D183" s="214" t="s">
        <v>173</v>
      </c>
      <c r="E183" s="215" t="s">
        <v>1793</v>
      </c>
      <c r="F183" s="216" t="s">
        <v>1794</v>
      </c>
      <c r="G183" s="217" t="s">
        <v>391</v>
      </c>
      <c r="H183" s="218">
        <v>72</v>
      </c>
      <c r="I183" s="219"/>
      <c r="J183" s="220">
        <f>ROUND(I183*H183,2)</f>
        <v>0</v>
      </c>
      <c r="K183" s="216" t="s">
        <v>177</v>
      </c>
      <c r="L183" s="45"/>
      <c r="M183" s="221" t="s">
        <v>20</v>
      </c>
      <c r="N183" s="222" t="s">
        <v>47</v>
      </c>
      <c r="O183" s="85"/>
      <c r="P183" s="223">
        <f>O183*H183</f>
        <v>0</v>
      </c>
      <c r="Q183" s="223">
        <v>0.0002066</v>
      </c>
      <c r="R183" s="223">
        <f>Q183*H183</f>
        <v>0.0148752</v>
      </c>
      <c r="S183" s="223">
        <v>0.017</v>
      </c>
      <c r="T183" s="224">
        <f>S183*H183</f>
        <v>1.2240000000000002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25" t="s">
        <v>178</v>
      </c>
      <c r="AT183" s="225" t="s">
        <v>173</v>
      </c>
      <c r="AU183" s="225" t="s">
        <v>84</v>
      </c>
      <c r="AY183" s="18" t="s">
        <v>171</v>
      </c>
      <c r="BE183" s="226">
        <f>IF(N183="základní",J183,0)</f>
        <v>0</v>
      </c>
      <c r="BF183" s="226">
        <f>IF(N183="snížená",J183,0)</f>
        <v>0</v>
      </c>
      <c r="BG183" s="226">
        <f>IF(N183="zákl. přenesená",J183,0)</f>
        <v>0</v>
      </c>
      <c r="BH183" s="226">
        <f>IF(N183="sníž. přenesená",J183,0)</f>
        <v>0</v>
      </c>
      <c r="BI183" s="226">
        <f>IF(N183="nulová",J183,0)</f>
        <v>0</v>
      </c>
      <c r="BJ183" s="18" t="s">
        <v>22</v>
      </c>
      <c r="BK183" s="226">
        <f>ROUND(I183*H183,2)</f>
        <v>0</v>
      </c>
      <c r="BL183" s="18" t="s">
        <v>178</v>
      </c>
      <c r="BM183" s="225" t="s">
        <v>1795</v>
      </c>
    </row>
    <row r="184" spans="1:47" s="2" customFormat="1" ht="12">
      <c r="A184" s="39"/>
      <c r="B184" s="40"/>
      <c r="C184" s="41"/>
      <c r="D184" s="227" t="s">
        <v>180</v>
      </c>
      <c r="E184" s="41"/>
      <c r="F184" s="228" t="s">
        <v>1796</v>
      </c>
      <c r="G184" s="41"/>
      <c r="H184" s="41"/>
      <c r="I184" s="229"/>
      <c r="J184" s="41"/>
      <c r="K184" s="41"/>
      <c r="L184" s="45"/>
      <c r="M184" s="230"/>
      <c r="N184" s="231"/>
      <c r="O184" s="85"/>
      <c r="P184" s="85"/>
      <c r="Q184" s="85"/>
      <c r="R184" s="85"/>
      <c r="S184" s="85"/>
      <c r="T184" s="86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T184" s="18" t="s">
        <v>180</v>
      </c>
      <c r="AU184" s="18" t="s">
        <v>84</v>
      </c>
    </row>
    <row r="185" spans="1:47" s="2" customFormat="1" ht="12">
      <c r="A185" s="39"/>
      <c r="B185" s="40"/>
      <c r="C185" s="41"/>
      <c r="D185" s="232" t="s">
        <v>182</v>
      </c>
      <c r="E185" s="41"/>
      <c r="F185" s="233" t="s">
        <v>1797</v>
      </c>
      <c r="G185" s="41"/>
      <c r="H185" s="41"/>
      <c r="I185" s="229"/>
      <c r="J185" s="41"/>
      <c r="K185" s="41"/>
      <c r="L185" s="45"/>
      <c r="M185" s="230"/>
      <c r="N185" s="231"/>
      <c r="O185" s="85"/>
      <c r="P185" s="85"/>
      <c r="Q185" s="85"/>
      <c r="R185" s="85"/>
      <c r="S185" s="85"/>
      <c r="T185" s="86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T185" s="18" t="s">
        <v>182</v>
      </c>
      <c r="AU185" s="18" t="s">
        <v>84</v>
      </c>
    </row>
    <row r="186" spans="1:47" s="2" customFormat="1" ht="12">
      <c r="A186" s="39"/>
      <c r="B186" s="40"/>
      <c r="C186" s="41"/>
      <c r="D186" s="227" t="s">
        <v>224</v>
      </c>
      <c r="E186" s="41"/>
      <c r="F186" s="255" t="s">
        <v>1798</v>
      </c>
      <c r="G186" s="41"/>
      <c r="H186" s="41"/>
      <c r="I186" s="229"/>
      <c r="J186" s="41"/>
      <c r="K186" s="41"/>
      <c r="L186" s="45"/>
      <c r="M186" s="230"/>
      <c r="N186" s="231"/>
      <c r="O186" s="85"/>
      <c r="P186" s="85"/>
      <c r="Q186" s="85"/>
      <c r="R186" s="85"/>
      <c r="S186" s="85"/>
      <c r="T186" s="86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T186" s="18" t="s">
        <v>224</v>
      </c>
      <c r="AU186" s="18" t="s">
        <v>84</v>
      </c>
    </row>
    <row r="187" spans="1:51" s="13" customFormat="1" ht="12">
      <c r="A187" s="13"/>
      <c r="B187" s="234"/>
      <c r="C187" s="235"/>
      <c r="D187" s="227" t="s">
        <v>184</v>
      </c>
      <c r="E187" s="236" t="s">
        <v>20</v>
      </c>
      <c r="F187" s="237" t="s">
        <v>1774</v>
      </c>
      <c r="G187" s="235"/>
      <c r="H187" s="236" t="s">
        <v>20</v>
      </c>
      <c r="I187" s="238"/>
      <c r="J187" s="235"/>
      <c r="K187" s="235"/>
      <c r="L187" s="239"/>
      <c r="M187" s="240"/>
      <c r="N187" s="241"/>
      <c r="O187" s="241"/>
      <c r="P187" s="241"/>
      <c r="Q187" s="241"/>
      <c r="R187" s="241"/>
      <c r="S187" s="241"/>
      <c r="T187" s="242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3" t="s">
        <v>184</v>
      </c>
      <c r="AU187" s="243" t="s">
        <v>84</v>
      </c>
      <c r="AV187" s="13" t="s">
        <v>22</v>
      </c>
      <c r="AW187" s="13" t="s">
        <v>37</v>
      </c>
      <c r="AX187" s="13" t="s">
        <v>76</v>
      </c>
      <c r="AY187" s="243" t="s">
        <v>171</v>
      </c>
    </row>
    <row r="188" spans="1:51" s="13" customFormat="1" ht="12">
      <c r="A188" s="13"/>
      <c r="B188" s="234"/>
      <c r="C188" s="235"/>
      <c r="D188" s="227" t="s">
        <v>184</v>
      </c>
      <c r="E188" s="236" t="s">
        <v>20</v>
      </c>
      <c r="F188" s="237" t="s">
        <v>1775</v>
      </c>
      <c r="G188" s="235"/>
      <c r="H188" s="236" t="s">
        <v>20</v>
      </c>
      <c r="I188" s="238"/>
      <c r="J188" s="235"/>
      <c r="K188" s="235"/>
      <c r="L188" s="239"/>
      <c r="M188" s="240"/>
      <c r="N188" s="241"/>
      <c r="O188" s="241"/>
      <c r="P188" s="241"/>
      <c r="Q188" s="241"/>
      <c r="R188" s="241"/>
      <c r="S188" s="241"/>
      <c r="T188" s="242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3" t="s">
        <v>184</v>
      </c>
      <c r="AU188" s="243" t="s">
        <v>84</v>
      </c>
      <c r="AV188" s="13" t="s">
        <v>22</v>
      </c>
      <c r="AW188" s="13" t="s">
        <v>37</v>
      </c>
      <c r="AX188" s="13" t="s">
        <v>76</v>
      </c>
      <c r="AY188" s="243" t="s">
        <v>171</v>
      </c>
    </row>
    <row r="189" spans="1:51" s="14" customFormat="1" ht="12">
      <c r="A189" s="14"/>
      <c r="B189" s="244"/>
      <c r="C189" s="245"/>
      <c r="D189" s="227" t="s">
        <v>184</v>
      </c>
      <c r="E189" s="246" t="s">
        <v>20</v>
      </c>
      <c r="F189" s="247" t="s">
        <v>1799</v>
      </c>
      <c r="G189" s="245"/>
      <c r="H189" s="248">
        <v>72</v>
      </c>
      <c r="I189" s="249"/>
      <c r="J189" s="245"/>
      <c r="K189" s="245"/>
      <c r="L189" s="250"/>
      <c r="M189" s="251"/>
      <c r="N189" s="252"/>
      <c r="O189" s="252"/>
      <c r="P189" s="252"/>
      <c r="Q189" s="252"/>
      <c r="R189" s="252"/>
      <c r="S189" s="252"/>
      <c r="T189" s="253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54" t="s">
        <v>184</v>
      </c>
      <c r="AU189" s="254" t="s">
        <v>84</v>
      </c>
      <c r="AV189" s="14" t="s">
        <v>84</v>
      </c>
      <c r="AW189" s="14" t="s">
        <v>37</v>
      </c>
      <c r="AX189" s="14" t="s">
        <v>76</v>
      </c>
      <c r="AY189" s="254" t="s">
        <v>171</v>
      </c>
    </row>
    <row r="190" spans="1:65" s="2" customFormat="1" ht="24.15" customHeight="1">
      <c r="A190" s="39"/>
      <c r="B190" s="40"/>
      <c r="C190" s="214" t="s">
        <v>298</v>
      </c>
      <c r="D190" s="214" t="s">
        <v>173</v>
      </c>
      <c r="E190" s="215" t="s">
        <v>1800</v>
      </c>
      <c r="F190" s="216" t="s">
        <v>1801</v>
      </c>
      <c r="G190" s="217" t="s">
        <v>410</v>
      </c>
      <c r="H190" s="218">
        <v>4</v>
      </c>
      <c r="I190" s="219"/>
      <c r="J190" s="220">
        <f>ROUND(I190*H190,2)</f>
        <v>0</v>
      </c>
      <c r="K190" s="216" t="s">
        <v>20</v>
      </c>
      <c r="L190" s="45"/>
      <c r="M190" s="221" t="s">
        <v>20</v>
      </c>
      <c r="N190" s="222" t="s">
        <v>47</v>
      </c>
      <c r="O190" s="85"/>
      <c r="P190" s="223">
        <f>O190*H190</f>
        <v>0</v>
      </c>
      <c r="Q190" s="223">
        <v>0.00029</v>
      </c>
      <c r="R190" s="223">
        <f>Q190*H190</f>
        <v>0.00116</v>
      </c>
      <c r="S190" s="223">
        <v>0.375</v>
      </c>
      <c r="T190" s="224">
        <f>S190*H190</f>
        <v>1.5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25" t="s">
        <v>178</v>
      </c>
      <c r="AT190" s="225" t="s">
        <v>173</v>
      </c>
      <c r="AU190" s="225" t="s">
        <v>84</v>
      </c>
      <c r="AY190" s="18" t="s">
        <v>171</v>
      </c>
      <c r="BE190" s="226">
        <f>IF(N190="základní",J190,0)</f>
        <v>0</v>
      </c>
      <c r="BF190" s="226">
        <f>IF(N190="snížená",J190,0)</f>
        <v>0</v>
      </c>
      <c r="BG190" s="226">
        <f>IF(N190="zákl. přenesená",J190,0)</f>
        <v>0</v>
      </c>
      <c r="BH190" s="226">
        <f>IF(N190="sníž. přenesená",J190,0)</f>
        <v>0</v>
      </c>
      <c r="BI190" s="226">
        <f>IF(N190="nulová",J190,0)</f>
        <v>0</v>
      </c>
      <c r="BJ190" s="18" t="s">
        <v>22</v>
      </c>
      <c r="BK190" s="226">
        <f>ROUND(I190*H190,2)</f>
        <v>0</v>
      </c>
      <c r="BL190" s="18" t="s">
        <v>178</v>
      </c>
      <c r="BM190" s="225" t="s">
        <v>1802</v>
      </c>
    </row>
    <row r="191" spans="1:47" s="2" customFormat="1" ht="12">
      <c r="A191" s="39"/>
      <c r="B191" s="40"/>
      <c r="C191" s="41"/>
      <c r="D191" s="227" t="s">
        <v>180</v>
      </c>
      <c r="E191" s="41"/>
      <c r="F191" s="228" t="s">
        <v>1801</v>
      </c>
      <c r="G191" s="41"/>
      <c r="H191" s="41"/>
      <c r="I191" s="229"/>
      <c r="J191" s="41"/>
      <c r="K191" s="41"/>
      <c r="L191" s="45"/>
      <c r="M191" s="230"/>
      <c r="N191" s="231"/>
      <c r="O191" s="85"/>
      <c r="P191" s="85"/>
      <c r="Q191" s="85"/>
      <c r="R191" s="85"/>
      <c r="S191" s="85"/>
      <c r="T191" s="86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T191" s="18" t="s">
        <v>180</v>
      </c>
      <c r="AU191" s="18" t="s">
        <v>84</v>
      </c>
    </row>
    <row r="192" spans="1:51" s="13" customFormat="1" ht="12">
      <c r="A192" s="13"/>
      <c r="B192" s="234"/>
      <c r="C192" s="235"/>
      <c r="D192" s="227" t="s">
        <v>184</v>
      </c>
      <c r="E192" s="236" t="s">
        <v>20</v>
      </c>
      <c r="F192" s="237" t="s">
        <v>1746</v>
      </c>
      <c r="G192" s="235"/>
      <c r="H192" s="236" t="s">
        <v>20</v>
      </c>
      <c r="I192" s="238"/>
      <c r="J192" s="235"/>
      <c r="K192" s="235"/>
      <c r="L192" s="239"/>
      <c r="M192" s="240"/>
      <c r="N192" s="241"/>
      <c r="O192" s="241"/>
      <c r="P192" s="241"/>
      <c r="Q192" s="241"/>
      <c r="R192" s="241"/>
      <c r="S192" s="241"/>
      <c r="T192" s="242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3" t="s">
        <v>184</v>
      </c>
      <c r="AU192" s="243" t="s">
        <v>84</v>
      </c>
      <c r="AV192" s="13" t="s">
        <v>22</v>
      </c>
      <c r="AW192" s="13" t="s">
        <v>37</v>
      </c>
      <c r="AX192" s="13" t="s">
        <v>76</v>
      </c>
      <c r="AY192" s="243" t="s">
        <v>171</v>
      </c>
    </row>
    <row r="193" spans="1:51" s="13" customFormat="1" ht="12">
      <c r="A193" s="13"/>
      <c r="B193" s="234"/>
      <c r="C193" s="235"/>
      <c r="D193" s="227" t="s">
        <v>184</v>
      </c>
      <c r="E193" s="236" t="s">
        <v>20</v>
      </c>
      <c r="F193" s="237" t="s">
        <v>1758</v>
      </c>
      <c r="G193" s="235"/>
      <c r="H193" s="236" t="s">
        <v>20</v>
      </c>
      <c r="I193" s="238"/>
      <c r="J193" s="235"/>
      <c r="K193" s="235"/>
      <c r="L193" s="239"/>
      <c r="M193" s="240"/>
      <c r="N193" s="241"/>
      <c r="O193" s="241"/>
      <c r="P193" s="241"/>
      <c r="Q193" s="241"/>
      <c r="R193" s="241"/>
      <c r="S193" s="241"/>
      <c r="T193" s="242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3" t="s">
        <v>184</v>
      </c>
      <c r="AU193" s="243" t="s">
        <v>84</v>
      </c>
      <c r="AV193" s="13" t="s">
        <v>22</v>
      </c>
      <c r="AW193" s="13" t="s">
        <v>37</v>
      </c>
      <c r="AX193" s="13" t="s">
        <v>76</v>
      </c>
      <c r="AY193" s="243" t="s">
        <v>171</v>
      </c>
    </row>
    <row r="194" spans="1:51" s="14" customFormat="1" ht="12">
      <c r="A194" s="14"/>
      <c r="B194" s="244"/>
      <c r="C194" s="245"/>
      <c r="D194" s="227" t="s">
        <v>184</v>
      </c>
      <c r="E194" s="246" t="s">
        <v>20</v>
      </c>
      <c r="F194" s="247" t="s">
        <v>1803</v>
      </c>
      <c r="G194" s="245"/>
      <c r="H194" s="248">
        <v>4</v>
      </c>
      <c r="I194" s="249"/>
      <c r="J194" s="245"/>
      <c r="K194" s="245"/>
      <c r="L194" s="250"/>
      <c r="M194" s="251"/>
      <c r="N194" s="252"/>
      <c r="O194" s="252"/>
      <c r="P194" s="252"/>
      <c r="Q194" s="252"/>
      <c r="R194" s="252"/>
      <c r="S194" s="252"/>
      <c r="T194" s="253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54" t="s">
        <v>184</v>
      </c>
      <c r="AU194" s="254" t="s">
        <v>84</v>
      </c>
      <c r="AV194" s="14" t="s">
        <v>84</v>
      </c>
      <c r="AW194" s="14" t="s">
        <v>37</v>
      </c>
      <c r="AX194" s="14" t="s">
        <v>76</v>
      </c>
      <c r="AY194" s="254" t="s">
        <v>171</v>
      </c>
    </row>
    <row r="195" spans="1:65" s="2" customFormat="1" ht="33" customHeight="1">
      <c r="A195" s="39"/>
      <c r="B195" s="40"/>
      <c r="C195" s="214" t="s">
        <v>308</v>
      </c>
      <c r="D195" s="214" t="s">
        <v>173</v>
      </c>
      <c r="E195" s="215" t="s">
        <v>1804</v>
      </c>
      <c r="F195" s="216" t="s">
        <v>1805</v>
      </c>
      <c r="G195" s="217" t="s">
        <v>176</v>
      </c>
      <c r="H195" s="218">
        <v>65</v>
      </c>
      <c r="I195" s="219"/>
      <c r="J195" s="220">
        <f>ROUND(I195*H195,2)</f>
        <v>0</v>
      </c>
      <c r="K195" s="216" t="s">
        <v>177</v>
      </c>
      <c r="L195" s="45"/>
      <c r="M195" s="221" t="s">
        <v>20</v>
      </c>
      <c r="N195" s="222" t="s">
        <v>47</v>
      </c>
      <c r="O195" s="85"/>
      <c r="P195" s="223">
        <f>O195*H195</f>
        <v>0</v>
      </c>
      <c r="Q195" s="223">
        <v>0</v>
      </c>
      <c r="R195" s="223">
        <f>Q195*H195</f>
        <v>0</v>
      </c>
      <c r="S195" s="223">
        <v>0.075</v>
      </c>
      <c r="T195" s="224">
        <f>S195*H195</f>
        <v>4.875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25" t="s">
        <v>178</v>
      </c>
      <c r="AT195" s="225" t="s">
        <v>173</v>
      </c>
      <c r="AU195" s="225" t="s">
        <v>84</v>
      </c>
      <c r="AY195" s="18" t="s">
        <v>171</v>
      </c>
      <c r="BE195" s="226">
        <f>IF(N195="základní",J195,0)</f>
        <v>0</v>
      </c>
      <c r="BF195" s="226">
        <f>IF(N195="snížená",J195,0)</f>
        <v>0</v>
      </c>
      <c r="BG195" s="226">
        <f>IF(N195="zákl. přenesená",J195,0)</f>
        <v>0</v>
      </c>
      <c r="BH195" s="226">
        <f>IF(N195="sníž. přenesená",J195,0)</f>
        <v>0</v>
      </c>
      <c r="BI195" s="226">
        <f>IF(N195="nulová",J195,0)</f>
        <v>0</v>
      </c>
      <c r="BJ195" s="18" t="s">
        <v>22</v>
      </c>
      <c r="BK195" s="226">
        <f>ROUND(I195*H195,2)</f>
        <v>0</v>
      </c>
      <c r="BL195" s="18" t="s">
        <v>178</v>
      </c>
      <c r="BM195" s="225" t="s">
        <v>1806</v>
      </c>
    </row>
    <row r="196" spans="1:47" s="2" customFormat="1" ht="12">
      <c r="A196" s="39"/>
      <c r="B196" s="40"/>
      <c r="C196" s="41"/>
      <c r="D196" s="227" t="s">
        <v>180</v>
      </c>
      <c r="E196" s="41"/>
      <c r="F196" s="228" t="s">
        <v>1807</v>
      </c>
      <c r="G196" s="41"/>
      <c r="H196" s="41"/>
      <c r="I196" s="229"/>
      <c r="J196" s="41"/>
      <c r="K196" s="41"/>
      <c r="L196" s="45"/>
      <c r="M196" s="230"/>
      <c r="N196" s="231"/>
      <c r="O196" s="85"/>
      <c r="P196" s="85"/>
      <c r="Q196" s="85"/>
      <c r="R196" s="85"/>
      <c r="S196" s="85"/>
      <c r="T196" s="86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T196" s="18" t="s">
        <v>180</v>
      </c>
      <c r="AU196" s="18" t="s">
        <v>84</v>
      </c>
    </row>
    <row r="197" spans="1:47" s="2" customFormat="1" ht="12">
      <c r="A197" s="39"/>
      <c r="B197" s="40"/>
      <c r="C197" s="41"/>
      <c r="D197" s="232" t="s">
        <v>182</v>
      </c>
      <c r="E197" s="41"/>
      <c r="F197" s="233" t="s">
        <v>1808</v>
      </c>
      <c r="G197" s="41"/>
      <c r="H197" s="41"/>
      <c r="I197" s="229"/>
      <c r="J197" s="41"/>
      <c r="K197" s="41"/>
      <c r="L197" s="45"/>
      <c r="M197" s="230"/>
      <c r="N197" s="231"/>
      <c r="O197" s="85"/>
      <c r="P197" s="85"/>
      <c r="Q197" s="85"/>
      <c r="R197" s="85"/>
      <c r="S197" s="85"/>
      <c r="T197" s="86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T197" s="18" t="s">
        <v>182</v>
      </c>
      <c r="AU197" s="18" t="s">
        <v>84</v>
      </c>
    </row>
    <row r="198" spans="1:51" s="13" customFormat="1" ht="12">
      <c r="A198" s="13"/>
      <c r="B198" s="234"/>
      <c r="C198" s="235"/>
      <c r="D198" s="227" t="s">
        <v>184</v>
      </c>
      <c r="E198" s="236" t="s">
        <v>20</v>
      </c>
      <c r="F198" s="237" t="s">
        <v>1718</v>
      </c>
      <c r="G198" s="235"/>
      <c r="H198" s="236" t="s">
        <v>20</v>
      </c>
      <c r="I198" s="238"/>
      <c r="J198" s="235"/>
      <c r="K198" s="235"/>
      <c r="L198" s="239"/>
      <c r="M198" s="240"/>
      <c r="N198" s="241"/>
      <c r="O198" s="241"/>
      <c r="P198" s="241"/>
      <c r="Q198" s="241"/>
      <c r="R198" s="241"/>
      <c r="S198" s="241"/>
      <c r="T198" s="242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3" t="s">
        <v>184</v>
      </c>
      <c r="AU198" s="243" t="s">
        <v>84</v>
      </c>
      <c r="AV198" s="13" t="s">
        <v>22</v>
      </c>
      <c r="AW198" s="13" t="s">
        <v>37</v>
      </c>
      <c r="AX198" s="13" t="s">
        <v>76</v>
      </c>
      <c r="AY198" s="243" t="s">
        <v>171</v>
      </c>
    </row>
    <row r="199" spans="1:51" s="13" customFormat="1" ht="12">
      <c r="A199" s="13"/>
      <c r="B199" s="234"/>
      <c r="C199" s="235"/>
      <c r="D199" s="227" t="s">
        <v>184</v>
      </c>
      <c r="E199" s="236" t="s">
        <v>20</v>
      </c>
      <c r="F199" s="237" t="s">
        <v>1719</v>
      </c>
      <c r="G199" s="235"/>
      <c r="H199" s="236" t="s">
        <v>20</v>
      </c>
      <c r="I199" s="238"/>
      <c r="J199" s="235"/>
      <c r="K199" s="235"/>
      <c r="L199" s="239"/>
      <c r="M199" s="240"/>
      <c r="N199" s="241"/>
      <c r="O199" s="241"/>
      <c r="P199" s="241"/>
      <c r="Q199" s="241"/>
      <c r="R199" s="241"/>
      <c r="S199" s="241"/>
      <c r="T199" s="242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3" t="s">
        <v>184</v>
      </c>
      <c r="AU199" s="243" t="s">
        <v>84</v>
      </c>
      <c r="AV199" s="13" t="s">
        <v>22</v>
      </c>
      <c r="AW199" s="13" t="s">
        <v>37</v>
      </c>
      <c r="AX199" s="13" t="s">
        <v>76</v>
      </c>
      <c r="AY199" s="243" t="s">
        <v>171</v>
      </c>
    </row>
    <row r="200" spans="1:51" s="14" customFormat="1" ht="12">
      <c r="A200" s="14"/>
      <c r="B200" s="244"/>
      <c r="C200" s="245"/>
      <c r="D200" s="227" t="s">
        <v>184</v>
      </c>
      <c r="E200" s="246" t="s">
        <v>20</v>
      </c>
      <c r="F200" s="247" t="s">
        <v>1809</v>
      </c>
      <c r="G200" s="245"/>
      <c r="H200" s="248">
        <v>65</v>
      </c>
      <c r="I200" s="249"/>
      <c r="J200" s="245"/>
      <c r="K200" s="245"/>
      <c r="L200" s="250"/>
      <c r="M200" s="251"/>
      <c r="N200" s="252"/>
      <c r="O200" s="252"/>
      <c r="P200" s="252"/>
      <c r="Q200" s="252"/>
      <c r="R200" s="252"/>
      <c r="S200" s="252"/>
      <c r="T200" s="253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54" t="s">
        <v>184</v>
      </c>
      <c r="AU200" s="254" t="s">
        <v>84</v>
      </c>
      <c r="AV200" s="14" t="s">
        <v>84</v>
      </c>
      <c r="AW200" s="14" t="s">
        <v>37</v>
      </c>
      <c r="AX200" s="14" t="s">
        <v>76</v>
      </c>
      <c r="AY200" s="254" t="s">
        <v>171</v>
      </c>
    </row>
    <row r="201" spans="1:65" s="2" customFormat="1" ht="24.15" customHeight="1">
      <c r="A201" s="39"/>
      <c r="B201" s="40"/>
      <c r="C201" s="214" t="s">
        <v>316</v>
      </c>
      <c r="D201" s="214" t="s">
        <v>173</v>
      </c>
      <c r="E201" s="215" t="s">
        <v>1810</v>
      </c>
      <c r="F201" s="216" t="s">
        <v>1811</v>
      </c>
      <c r="G201" s="217" t="s">
        <v>176</v>
      </c>
      <c r="H201" s="218">
        <v>65</v>
      </c>
      <c r="I201" s="219"/>
      <c r="J201" s="220">
        <f>ROUND(I201*H201,2)</f>
        <v>0</v>
      </c>
      <c r="K201" s="216" t="s">
        <v>177</v>
      </c>
      <c r="L201" s="45"/>
      <c r="M201" s="221" t="s">
        <v>20</v>
      </c>
      <c r="N201" s="222" t="s">
        <v>47</v>
      </c>
      <c r="O201" s="85"/>
      <c r="P201" s="223">
        <f>O201*H201</f>
        <v>0</v>
      </c>
      <c r="Q201" s="223">
        <v>0</v>
      </c>
      <c r="R201" s="223">
        <f>Q201*H201</f>
        <v>0</v>
      </c>
      <c r="S201" s="223">
        <v>0</v>
      </c>
      <c r="T201" s="224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25" t="s">
        <v>178</v>
      </c>
      <c r="AT201" s="225" t="s">
        <v>173</v>
      </c>
      <c r="AU201" s="225" t="s">
        <v>84</v>
      </c>
      <c r="AY201" s="18" t="s">
        <v>171</v>
      </c>
      <c r="BE201" s="226">
        <f>IF(N201="základní",J201,0)</f>
        <v>0</v>
      </c>
      <c r="BF201" s="226">
        <f>IF(N201="snížená",J201,0)</f>
        <v>0</v>
      </c>
      <c r="BG201" s="226">
        <f>IF(N201="zákl. přenesená",J201,0)</f>
        <v>0</v>
      </c>
      <c r="BH201" s="226">
        <f>IF(N201="sníž. přenesená",J201,0)</f>
        <v>0</v>
      </c>
      <c r="BI201" s="226">
        <f>IF(N201="nulová",J201,0)</f>
        <v>0</v>
      </c>
      <c r="BJ201" s="18" t="s">
        <v>22</v>
      </c>
      <c r="BK201" s="226">
        <f>ROUND(I201*H201,2)</f>
        <v>0</v>
      </c>
      <c r="BL201" s="18" t="s">
        <v>178</v>
      </c>
      <c r="BM201" s="225" t="s">
        <v>1812</v>
      </c>
    </row>
    <row r="202" spans="1:47" s="2" customFormat="1" ht="12">
      <c r="A202" s="39"/>
      <c r="B202" s="40"/>
      <c r="C202" s="41"/>
      <c r="D202" s="227" t="s">
        <v>180</v>
      </c>
      <c r="E202" s="41"/>
      <c r="F202" s="228" t="s">
        <v>1813</v>
      </c>
      <c r="G202" s="41"/>
      <c r="H202" s="41"/>
      <c r="I202" s="229"/>
      <c r="J202" s="41"/>
      <c r="K202" s="41"/>
      <c r="L202" s="45"/>
      <c r="M202" s="230"/>
      <c r="N202" s="231"/>
      <c r="O202" s="85"/>
      <c r="P202" s="85"/>
      <c r="Q202" s="85"/>
      <c r="R202" s="85"/>
      <c r="S202" s="85"/>
      <c r="T202" s="86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T202" s="18" t="s">
        <v>180</v>
      </c>
      <c r="AU202" s="18" t="s">
        <v>84</v>
      </c>
    </row>
    <row r="203" spans="1:47" s="2" customFormat="1" ht="12">
      <c r="A203" s="39"/>
      <c r="B203" s="40"/>
      <c r="C203" s="41"/>
      <c r="D203" s="232" t="s">
        <v>182</v>
      </c>
      <c r="E203" s="41"/>
      <c r="F203" s="233" t="s">
        <v>1814</v>
      </c>
      <c r="G203" s="41"/>
      <c r="H203" s="41"/>
      <c r="I203" s="229"/>
      <c r="J203" s="41"/>
      <c r="K203" s="41"/>
      <c r="L203" s="45"/>
      <c r="M203" s="230"/>
      <c r="N203" s="231"/>
      <c r="O203" s="85"/>
      <c r="P203" s="85"/>
      <c r="Q203" s="85"/>
      <c r="R203" s="85"/>
      <c r="S203" s="85"/>
      <c r="T203" s="86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T203" s="18" t="s">
        <v>182</v>
      </c>
      <c r="AU203" s="18" t="s">
        <v>84</v>
      </c>
    </row>
    <row r="204" spans="1:51" s="13" customFormat="1" ht="12">
      <c r="A204" s="13"/>
      <c r="B204" s="234"/>
      <c r="C204" s="235"/>
      <c r="D204" s="227" t="s">
        <v>184</v>
      </c>
      <c r="E204" s="236" t="s">
        <v>20</v>
      </c>
      <c r="F204" s="237" t="s">
        <v>1718</v>
      </c>
      <c r="G204" s="235"/>
      <c r="H204" s="236" t="s">
        <v>20</v>
      </c>
      <c r="I204" s="238"/>
      <c r="J204" s="235"/>
      <c r="K204" s="235"/>
      <c r="L204" s="239"/>
      <c r="M204" s="240"/>
      <c r="N204" s="241"/>
      <c r="O204" s="241"/>
      <c r="P204" s="241"/>
      <c r="Q204" s="241"/>
      <c r="R204" s="241"/>
      <c r="S204" s="241"/>
      <c r="T204" s="242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3" t="s">
        <v>184</v>
      </c>
      <c r="AU204" s="243" t="s">
        <v>84</v>
      </c>
      <c r="AV204" s="13" t="s">
        <v>22</v>
      </c>
      <c r="AW204" s="13" t="s">
        <v>37</v>
      </c>
      <c r="AX204" s="13" t="s">
        <v>76</v>
      </c>
      <c r="AY204" s="243" t="s">
        <v>171</v>
      </c>
    </row>
    <row r="205" spans="1:51" s="13" customFormat="1" ht="12">
      <c r="A205" s="13"/>
      <c r="B205" s="234"/>
      <c r="C205" s="235"/>
      <c r="D205" s="227" t="s">
        <v>184</v>
      </c>
      <c r="E205" s="236" t="s">
        <v>20</v>
      </c>
      <c r="F205" s="237" t="s">
        <v>1719</v>
      </c>
      <c r="G205" s="235"/>
      <c r="H205" s="236" t="s">
        <v>20</v>
      </c>
      <c r="I205" s="238"/>
      <c r="J205" s="235"/>
      <c r="K205" s="235"/>
      <c r="L205" s="239"/>
      <c r="M205" s="240"/>
      <c r="N205" s="241"/>
      <c r="O205" s="241"/>
      <c r="P205" s="241"/>
      <c r="Q205" s="241"/>
      <c r="R205" s="241"/>
      <c r="S205" s="241"/>
      <c r="T205" s="242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43" t="s">
        <v>184</v>
      </c>
      <c r="AU205" s="243" t="s">
        <v>84</v>
      </c>
      <c r="AV205" s="13" t="s">
        <v>22</v>
      </c>
      <c r="AW205" s="13" t="s">
        <v>37</v>
      </c>
      <c r="AX205" s="13" t="s">
        <v>76</v>
      </c>
      <c r="AY205" s="243" t="s">
        <v>171</v>
      </c>
    </row>
    <row r="206" spans="1:51" s="14" customFormat="1" ht="12">
      <c r="A206" s="14"/>
      <c r="B206" s="244"/>
      <c r="C206" s="245"/>
      <c r="D206" s="227" t="s">
        <v>184</v>
      </c>
      <c r="E206" s="246" t="s">
        <v>20</v>
      </c>
      <c r="F206" s="247" t="s">
        <v>1815</v>
      </c>
      <c r="G206" s="245"/>
      <c r="H206" s="248">
        <v>65</v>
      </c>
      <c r="I206" s="249"/>
      <c r="J206" s="245"/>
      <c r="K206" s="245"/>
      <c r="L206" s="250"/>
      <c r="M206" s="251"/>
      <c r="N206" s="252"/>
      <c r="O206" s="252"/>
      <c r="P206" s="252"/>
      <c r="Q206" s="252"/>
      <c r="R206" s="252"/>
      <c r="S206" s="252"/>
      <c r="T206" s="253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54" t="s">
        <v>184</v>
      </c>
      <c r="AU206" s="254" t="s">
        <v>84</v>
      </c>
      <c r="AV206" s="14" t="s">
        <v>84</v>
      </c>
      <c r="AW206" s="14" t="s">
        <v>37</v>
      </c>
      <c r="AX206" s="14" t="s">
        <v>76</v>
      </c>
      <c r="AY206" s="254" t="s">
        <v>171</v>
      </c>
    </row>
    <row r="207" spans="1:65" s="2" customFormat="1" ht="24.15" customHeight="1">
      <c r="A207" s="39"/>
      <c r="B207" s="40"/>
      <c r="C207" s="214" t="s">
        <v>328</v>
      </c>
      <c r="D207" s="214" t="s">
        <v>173</v>
      </c>
      <c r="E207" s="215" t="s">
        <v>1816</v>
      </c>
      <c r="F207" s="216" t="s">
        <v>1817</v>
      </c>
      <c r="G207" s="217" t="s">
        <v>176</v>
      </c>
      <c r="H207" s="218">
        <v>3.25</v>
      </c>
      <c r="I207" s="219"/>
      <c r="J207" s="220">
        <f>ROUND(I207*H207,2)</f>
        <v>0</v>
      </c>
      <c r="K207" s="216" t="s">
        <v>177</v>
      </c>
      <c r="L207" s="45"/>
      <c r="M207" s="221" t="s">
        <v>20</v>
      </c>
      <c r="N207" s="222" t="s">
        <v>47</v>
      </c>
      <c r="O207" s="85"/>
      <c r="P207" s="223">
        <f>O207*H207</f>
        <v>0</v>
      </c>
      <c r="Q207" s="223">
        <v>0.03885</v>
      </c>
      <c r="R207" s="223">
        <f>Q207*H207</f>
        <v>0.1262625</v>
      </c>
      <c r="S207" s="223">
        <v>0</v>
      </c>
      <c r="T207" s="224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25" t="s">
        <v>178</v>
      </c>
      <c r="AT207" s="225" t="s">
        <v>173</v>
      </c>
      <c r="AU207" s="225" t="s">
        <v>84</v>
      </c>
      <c r="AY207" s="18" t="s">
        <v>171</v>
      </c>
      <c r="BE207" s="226">
        <f>IF(N207="základní",J207,0)</f>
        <v>0</v>
      </c>
      <c r="BF207" s="226">
        <f>IF(N207="snížená",J207,0)</f>
        <v>0</v>
      </c>
      <c r="BG207" s="226">
        <f>IF(N207="zákl. přenesená",J207,0)</f>
        <v>0</v>
      </c>
      <c r="BH207" s="226">
        <f>IF(N207="sníž. přenesená",J207,0)</f>
        <v>0</v>
      </c>
      <c r="BI207" s="226">
        <f>IF(N207="nulová",J207,0)</f>
        <v>0</v>
      </c>
      <c r="BJ207" s="18" t="s">
        <v>22</v>
      </c>
      <c r="BK207" s="226">
        <f>ROUND(I207*H207,2)</f>
        <v>0</v>
      </c>
      <c r="BL207" s="18" t="s">
        <v>178</v>
      </c>
      <c r="BM207" s="225" t="s">
        <v>1818</v>
      </c>
    </row>
    <row r="208" spans="1:47" s="2" customFormat="1" ht="12">
      <c r="A208" s="39"/>
      <c r="B208" s="40"/>
      <c r="C208" s="41"/>
      <c r="D208" s="227" t="s">
        <v>180</v>
      </c>
      <c r="E208" s="41"/>
      <c r="F208" s="228" t="s">
        <v>1819</v>
      </c>
      <c r="G208" s="41"/>
      <c r="H208" s="41"/>
      <c r="I208" s="229"/>
      <c r="J208" s="41"/>
      <c r="K208" s="41"/>
      <c r="L208" s="45"/>
      <c r="M208" s="230"/>
      <c r="N208" s="231"/>
      <c r="O208" s="85"/>
      <c r="P208" s="85"/>
      <c r="Q208" s="85"/>
      <c r="R208" s="85"/>
      <c r="S208" s="85"/>
      <c r="T208" s="86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T208" s="18" t="s">
        <v>180</v>
      </c>
      <c r="AU208" s="18" t="s">
        <v>84</v>
      </c>
    </row>
    <row r="209" spans="1:47" s="2" customFormat="1" ht="12">
      <c r="A209" s="39"/>
      <c r="B209" s="40"/>
      <c r="C209" s="41"/>
      <c r="D209" s="232" t="s">
        <v>182</v>
      </c>
      <c r="E209" s="41"/>
      <c r="F209" s="233" t="s">
        <v>1820</v>
      </c>
      <c r="G209" s="41"/>
      <c r="H209" s="41"/>
      <c r="I209" s="229"/>
      <c r="J209" s="41"/>
      <c r="K209" s="41"/>
      <c r="L209" s="45"/>
      <c r="M209" s="230"/>
      <c r="N209" s="231"/>
      <c r="O209" s="85"/>
      <c r="P209" s="85"/>
      <c r="Q209" s="85"/>
      <c r="R209" s="85"/>
      <c r="S209" s="85"/>
      <c r="T209" s="86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T209" s="18" t="s">
        <v>182</v>
      </c>
      <c r="AU209" s="18" t="s">
        <v>84</v>
      </c>
    </row>
    <row r="210" spans="1:51" s="13" customFormat="1" ht="12">
      <c r="A210" s="13"/>
      <c r="B210" s="234"/>
      <c r="C210" s="235"/>
      <c r="D210" s="227" t="s">
        <v>184</v>
      </c>
      <c r="E210" s="236" t="s">
        <v>20</v>
      </c>
      <c r="F210" s="237" t="s">
        <v>1746</v>
      </c>
      <c r="G210" s="235"/>
      <c r="H210" s="236" t="s">
        <v>20</v>
      </c>
      <c r="I210" s="238"/>
      <c r="J210" s="235"/>
      <c r="K210" s="235"/>
      <c r="L210" s="239"/>
      <c r="M210" s="240"/>
      <c r="N210" s="241"/>
      <c r="O210" s="241"/>
      <c r="P210" s="241"/>
      <c r="Q210" s="241"/>
      <c r="R210" s="241"/>
      <c r="S210" s="241"/>
      <c r="T210" s="242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3" t="s">
        <v>184</v>
      </c>
      <c r="AU210" s="243" t="s">
        <v>84</v>
      </c>
      <c r="AV210" s="13" t="s">
        <v>22</v>
      </c>
      <c r="AW210" s="13" t="s">
        <v>37</v>
      </c>
      <c r="AX210" s="13" t="s">
        <v>76</v>
      </c>
      <c r="AY210" s="243" t="s">
        <v>171</v>
      </c>
    </row>
    <row r="211" spans="1:51" s="13" customFormat="1" ht="12">
      <c r="A211" s="13"/>
      <c r="B211" s="234"/>
      <c r="C211" s="235"/>
      <c r="D211" s="227" t="s">
        <v>184</v>
      </c>
      <c r="E211" s="236" t="s">
        <v>20</v>
      </c>
      <c r="F211" s="237" t="s">
        <v>1719</v>
      </c>
      <c r="G211" s="235"/>
      <c r="H211" s="236" t="s">
        <v>20</v>
      </c>
      <c r="I211" s="238"/>
      <c r="J211" s="235"/>
      <c r="K211" s="235"/>
      <c r="L211" s="239"/>
      <c r="M211" s="240"/>
      <c r="N211" s="241"/>
      <c r="O211" s="241"/>
      <c r="P211" s="241"/>
      <c r="Q211" s="241"/>
      <c r="R211" s="241"/>
      <c r="S211" s="241"/>
      <c r="T211" s="242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43" t="s">
        <v>184</v>
      </c>
      <c r="AU211" s="243" t="s">
        <v>84</v>
      </c>
      <c r="AV211" s="13" t="s">
        <v>22</v>
      </c>
      <c r="AW211" s="13" t="s">
        <v>37</v>
      </c>
      <c r="AX211" s="13" t="s">
        <v>76</v>
      </c>
      <c r="AY211" s="243" t="s">
        <v>171</v>
      </c>
    </row>
    <row r="212" spans="1:51" s="14" customFormat="1" ht="12">
      <c r="A212" s="14"/>
      <c r="B212" s="244"/>
      <c r="C212" s="245"/>
      <c r="D212" s="227" t="s">
        <v>184</v>
      </c>
      <c r="E212" s="246" t="s">
        <v>20</v>
      </c>
      <c r="F212" s="247" t="s">
        <v>1821</v>
      </c>
      <c r="G212" s="245"/>
      <c r="H212" s="248">
        <v>3.25</v>
      </c>
      <c r="I212" s="249"/>
      <c r="J212" s="245"/>
      <c r="K212" s="245"/>
      <c r="L212" s="250"/>
      <c r="M212" s="251"/>
      <c r="N212" s="252"/>
      <c r="O212" s="252"/>
      <c r="P212" s="252"/>
      <c r="Q212" s="252"/>
      <c r="R212" s="252"/>
      <c r="S212" s="252"/>
      <c r="T212" s="253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54" t="s">
        <v>184</v>
      </c>
      <c r="AU212" s="254" t="s">
        <v>84</v>
      </c>
      <c r="AV212" s="14" t="s">
        <v>84</v>
      </c>
      <c r="AW212" s="14" t="s">
        <v>37</v>
      </c>
      <c r="AX212" s="14" t="s">
        <v>76</v>
      </c>
      <c r="AY212" s="254" t="s">
        <v>171</v>
      </c>
    </row>
    <row r="213" spans="1:65" s="2" customFormat="1" ht="24.15" customHeight="1">
      <c r="A213" s="39"/>
      <c r="B213" s="40"/>
      <c r="C213" s="214" t="s">
        <v>336</v>
      </c>
      <c r="D213" s="214" t="s">
        <v>173</v>
      </c>
      <c r="E213" s="215" t="s">
        <v>1822</v>
      </c>
      <c r="F213" s="216" t="s">
        <v>1823</v>
      </c>
      <c r="G213" s="217" t="s">
        <v>176</v>
      </c>
      <c r="H213" s="218">
        <v>3.25</v>
      </c>
      <c r="I213" s="219"/>
      <c r="J213" s="220">
        <f>ROUND(I213*H213,2)</f>
        <v>0</v>
      </c>
      <c r="K213" s="216" t="s">
        <v>177</v>
      </c>
      <c r="L213" s="45"/>
      <c r="M213" s="221" t="s">
        <v>20</v>
      </c>
      <c r="N213" s="222" t="s">
        <v>47</v>
      </c>
      <c r="O213" s="85"/>
      <c r="P213" s="223">
        <f>O213*H213</f>
        <v>0</v>
      </c>
      <c r="Q213" s="223">
        <v>0</v>
      </c>
      <c r="R213" s="223">
        <f>Q213*H213</f>
        <v>0</v>
      </c>
      <c r="S213" s="223">
        <v>0</v>
      </c>
      <c r="T213" s="224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25" t="s">
        <v>178</v>
      </c>
      <c r="AT213" s="225" t="s">
        <v>173</v>
      </c>
      <c r="AU213" s="225" t="s">
        <v>84</v>
      </c>
      <c r="AY213" s="18" t="s">
        <v>171</v>
      </c>
      <c r="BE213" s="226">
        <f>IF(N213="základní",J213,0)</f>
        <v>0</v>
      </c>
      <c r="BF213" s="226">
        <f>IF(N213="snížená",J213,0)</f>
        <v>0</v>
      </c>
      <c r="BG213" s="226">
        <f>IF(N213="zákl. přenesená",J213,0)</f>
        <v>0</v>
      </c>
      <c r="BH213" s="226">
        <f>IF(N213="sníž. přenesená",J213,0)</f>
        <v>0</v>
      </c>
      <c r="BI213" s="226">
        <f>IF(N213="nulová",J213,0)</f>
        <v>0</v>
      </c>
      <c r="BJ213" s="18" t="s">
        <v>22</v>
      </c>
      <c r="BK213" s="226">
        <f>ROUND(I213*H213,2)</f>
        <v>0</v>
      </c>
      <c r="BL213" s="18" t="s">
        <v>178</v>
      </c>
      <c r="BM213" s="225" t="s">
        <v>1824</v>
      </c>
    </row>
    <row r="214" spans="1:47" s="2" customFormat="1" ht="12">
      <c r="A214" s="39"/>
      <c r="B214" s="40"/>
      <c r="C214" s="41"/>
      <c r="D214" s="227" t="s">
        <v>180</v>
      </c>
      <c r="E214" s="41"/>
      <c r="F214" s="228" t="s">
        <v>1825</v>
      </c>
      <c r="G214" s="41"/>
      <c r="H214" s="41"/>
      <c r="I214" s="229"/>
      <c r="J214" s="41"/>
      <c r="K214" s="41"/>
      <c r="L214" s="45"/>
      <c r="M214" s="230"/>
      <c r="N214" s="231"/>
      <c r="O214" s="85"/>
      <c r="P214" s="85"/>
      <c r="Q214" s="85"/>
      <c r="R214" s="85"/>
      <c r="S214" s="85"/>
      <c r="T214" s="86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T214" s="18" t="s">
        <v>180</v>
      </c>
      <c r="AU214" s="18" t="s">
        <v>84</v>
      </c>
    </row>
    <row r="215" spans="1:47" s="2" customFormat="1" ht="12">
      <c r="A215" s="39"/>
      <c r="B215" s="40"/>
      <c r="C215" s="41"/>
      <c r="D215" s="232" t="s">
        <v>182</v>
      </c>
      <c r="E215" s="41"/>
      <c r="F215" s="233" t="s">
        <v>1826</v>
      </c>
      <c r="G215" s="41"/>
      <c r="H215" s="41"/>
      <c r="I215" s="229"/>
      <c r="J215" s="41"/>
      <c r="K215" s="41"/>
      <c r="L215" s="45"/>
      <c r="M215" s="230"/>
      <c r="N215" s="231"/>
      <c r="O215" s="85"/>
      <c r="P215" s="85"/>
      <c r="Q215" s="85"/>
      <c r="R215" s="85"/>
      <c r="S215" s="85"/>
      <c r="T215" s="86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T215" s="18" t="s">
        <v>182</v>
      </c>
      <c r="AU215" s="18" t="s">
        <v>84</v>
      </c>
    </row>
    <row r="216" spans="1:65" s="2" customFormat="1" ht="24.15" customHeight="1">
      <c r="A216" s="39"/>
      <c r="B216" s="40"/>
      <c r="C216" s="214" t="s">
        <v>7</v>
      </c>
      <c r="D216" s="214" t="s">
        <v>173</v>
      </c>
      <c r="E216" s="215" t="s">
        <v>1827</v>
      </c>
      <c r="F216" s="216" t="s">
        <v>1828</v>
      </c>
      <c r="G216" s="217" t="s">
        <v>176</v>
      </c>
      <c r="H216" s="218">
        <v>3.25</v>
      </c>
      <c r="I216" s="219"/>
      <c r="J216" s="220">
        <f>ROUND(I216*H216,2)</f>
        <v>0</v>
      </c>
      <c r="K216" s="216" t="s">
        <v>177</v>
      </c>
      <c r="L216" s="45"/>
      <c r="M216" s="221" t="s">
        <v>20</v>
      </c>
      <c r="N216" s="222" t="s">
        <v>47</v>
      </c>
      <c r="O216" s="85"/>
      <c r="P216" s="223">
        <f>O216*H216</f>
        <v>0</v>
      </c>
      <c r="Q216" s="223">
        <v>0</v>
      </c>
      <c r="R216" s="223">
        <f>Q216*H216</f>
        <v>0</v>
      </c>
      <c r="S216" s="223">
        <v>0</v>
      </c>
      <c r="T216" s="224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25" t="s">
        <v>178</v>
      </c>
      <c r="AT216" s="225" t="s">
        <v>173</v>
      </c>
      <c r="AU216" s="225" t="s">
        <v>84</v>
      </c>
      <c r="AY216" s="18" t="s">
        <v>171</v>
      </c>
      <c r="BE216" s="226">
        <f>IF(N216="základní",J216,0)</f>
        <v>0</v>
      </c>
      <c r="BF216" s="226">
        <f>IF(N216="snížená",J216,0)</f>
        <v>0</v>
      </c>
      <c r="BG216" s="226">
        <f>IF(N216="zákl. přenesená",J216,0)</f>
        <v>0</v>
      </c>
      <c r="BH216" s="226">
        <f>IF(N216="sníž. přenesená",J216,0)</f>
        <v>0</v>
      </c>
      <c r="BI216" s="226">
        <f>IF(N216="nulová",J216,0)</f>
        <v>0</v>
      </c>
      <c r="BJ216" s="18" t="s">
        <v>22</v>
      </c>
      <c r="BK216" s="226">
        <f>ROUND(I216*H216,2)</f>
        <v>0</v>
      </c>
      <c r="BL216" s="18" t="s">
        <v>178</v>
      </c>
      <c r="BM216" s="225" t="s">
        <v>1829</v>
      </c>
    </row>
    <row r="217" spans="1:47" s="2" customFormat="1" ht="12">
      <c r="A217" s="39"/>
      <c r="B217" s="40"/>
      <c r="C217" s="41"/>
      <c r="D217" s="227" t="s">
        <v>180</v>
      </c>
      <c r="E217" s="41"/>
      <c r="F217" s="228" t="s">
        <v>1830</v>
      </c>
      <c r="G217" s="41"/>
      <c r="H217" s="41"/>
      <c r="I217" s="229"/>
      <c r="J217" s="41"/>
      <c r="K217" s="41"/>
      <c r="L217" s="45"/>
      <c r="M217" s="230"/>
      <c r="N217" s="231"/>
      <c r="O217" s="85"/>
      <c r="P217" s="85"/>
      <c r="Q217" s="85"/>
      <c r="R217" s="85"/>
      <c r="S217" s="85"/>
      <c r="T217" s="86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T217" s="18" t="s">
        <v>180</v>
      </c>
      <c r="AU217" s="18" t="s">
        <v>84</v>
      </c>
    </row>
    <row r="218" spans="1:47" s="2" customFormat="1" ht="12">
      <c r="A218" s="39"/>
      <c r="B218" s="40"/>
      <c r="C218" s="41"/>
      <c r="D218" s="232" t="s">
        <v>182</v>
      </c>
      <c r="E218" s="41"/>
      <c r="F218" s="233" t="s">
        <v>1831</v>
      </c>
      <c r="G218" s="41"/>
      <c r="H218" s="41"/>
      <c r="I218" s="229"/>
      <c r="J218" s="41"/>
      <c r="K218" s="41"/>
      <c r="L218" s="45"/>
      <c r="M218" s="230"/>
      <c r="N218" s="231"/>
      <c r="O218" s="85"/>
      <c r="P218" s="85"/>
      <c r="Q218" s="85"/>
      <c r="R218" s="85"/>
      <c r="S218" s="85"/>
      <c r="T218" s="86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T218" s="18" t="s">
        <v>182</v>
      </c>
      <c r="AU218" s="18" t="s">
        <v>84</v>
      </c>
    </row>
    <row r="219" spans="1:65" s="2" customFormat="1" ht="21.75" customHeight="1">
      <c r="A219" s="39"/>
      <c r="B219" s="40"/>
      <c r="C219" s="214" t="s">
        <v>350</v>
      </c>
      <c r="D219" s="214" t="s">
        <v>173</v>
      </c>
      <c r="E219" s="215" t="s">
        <v>1832</v>
      </c>
      <c r="F219" s="216" t="s">
        <v>1833</v>
      </c>
      <c r="G219" s="217" t="s">
        <v>176</v>
      </c>
      <c r="H219" s="218">
        <v>65</v>
      </c>
      <c r="I219" s="219"/>
      <c r="J219" s="220">
        <f>ROUND(I219*H219,2)</f>
        <v>0</v>
      </c>
      <c r="K219" s="216" t="s">
        <v>177</v>
      </c>
      <c r="L219" s="45"/>
      <c r="M219" s="221" t="s">
        <v>20</v>
      </c>
      <c r="N219" s="222" t="s">
        <v>47</v>
      </c>
      <c r="O219" s="85"/>
      <c r="P219" s="223">
        <f>O219*H219</f>
        <v>0</v>
      </c>
      <c r="Q219" s="223">
        <v>0.00397</v>
      </c>
      <c r="R219" s="223">
        <f>Q219*H219</f>
        <v>0.25804999999999995</v>
      </c>
      <c r="S219" s="223">
        <v>0</v>
      </c>
      <c r="T219" s="224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25" t="s">
        <v>178</v>
      </c>
      <c r="AT219" s="225" t="s">
        <v>173</v>
      </c>
      <c r="AU219" s="225" t="s">
        <v>84</v>
      </c>
      <c r="AY219" s="18" t="s">
        <v>171</v>
      </c>
      <c r="BE219" s="226">
        <f>IF(N219="základní",J219,0)</f>
        <v>0</v>
      </c>
      <c r="BF219" s="226">
        <f>IF(N219="snížená",J219,0)</f>
        <v>0</v>
      </c>
      <c r="BG219" s="226">
        <f>IF(N219="zákl. přenesená",J219,0)</f>
        <v>0</v>
      </c>
      <c r="BH219" s="226">
        <f>IF(N219="sníž. přenesená",J219,0)</f>
        <v>0</v>
      </c>
      <c r="BI219" s="226">
        <f>IF(N219="nulová",J219,0)</f>
        <v>0</v>
      </c>
      <c r="BJ219" s="18" t="s">
        <v>22</v>
      </c>
      <c r="BK219" s="226">
        <f>ROUND(I219*H219,2)</f>
        <v>0</v>
      </c>
      <c r="BL219" s="18" t="s">
        <v>178</v>
      </c>
      <c r="BM219" s="225" t="s">
        <v>1834</v>
      </c>
    </row>
    <row r="220" spans="1:47" s="2" customFormat="1" ht="12">
      <c r="A220" s="39"/>
      <c r="B220" s="40"/>
      <c r="C220" s="41"/>
      <c r="D220" s="227" t="s">
        <v>180</v>
      </c>
      <c r="E220" s="41"/>
      <c r="F220" s="228" t="s">
        <v>1835</v>
      </c>
      <c r="G220" s="41"/>
      <c r="H220" s="41"/>
      <c r="I220" s="229"/>
      <c r="J220" s="41"/>
      <c r="K220" s="41"/>
      <c r="L220" s="45"/>
      <c r="M220" s="230"/>
      <c r="N220" s="231"/>
      <c r="O220" s="85"/>
      <c r="P220" s="85"/>
      <c r="Q220" s="85"/>
      <c r="R220" s="85"/>
      <c r="S220" s="85"/>
      <c r="T220" s="86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T220" s="18" t="s">
        <v>180</v>
      </c>
      <c r="AU220" s="18" t="s">
        <v>84</v>
      </c>
    </row>
    <row r="221" spans="1:47" s="2" customFormat="1" ht="12">
      <c r="A221" s="39"/>
      <c r="B221" s="40"/>
      <c r="C221" s="41"/>
      <c r="D221" s="232" t="s">
        <v>182</v>
      </c>
      <c r="E221" s="41"/>
      <c r="F221" s="233" t="s">
        <v>1836</v>
      </c>
      <c r="G221" s="41"/>
      <c r="H221" s="41"/>
      <c r="I221" s="229"/>
      <c r="J221" s="41"/>
      <c r="K221" s="41"/>
      <c r="L221" s="45"/>
      <c r="M221" s="230"/>
      <c r="N221" s="231"/>
      <c r="O221" s="85"/>
      <c r="P221" s="85"/>
      <c r="Q221" s="85"/>
      <c r="R221" s="85"/>
      <c r="S221" s="85"/>
      <c r="T221" s="86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T221" s="18" t="s">
        <v>182</v>
      </c>
      <c r="AU221" s="18" t="s">
        <v>84</v>
      </c>
    </row>
    <row r="222" spans="1:51" s="13" customFormat="1" ht="12">
      <c r="A222" s="13"/>
      <c r="B222" s="234"/>
      <c r="C222" s="235"/>
      <c r="D222" s="227" t="s">
        <v>184</v>
      </c>
      <c r="E222" s="236" t="s">
        <v>20</v>
      </c>
      <c r="F222" s="237" t="s">
        <v>1746</v>
      </c>
      <c r="G222" s="235"/>
      <c r="H222" s="236" t="s">
        <v>20</v>
      </c>
      <c r="I222" s="238"/>
      <c r="J222" s="235"/>
      <c r="K222" s="235"/>
      <c r="L222" s="239"/>
      <c r="M222" s="240"/>
      <c r="N222" s="241"/>
      <c r="O222" s="241"/>
      <c r="P222" s="241"/>
      <c r="Q222" s="241"/>
      <c r="R222" s="241"/>
      <c r="S222" s="241"/>
      <c r="T222" s="242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43" t="s">
        <v>184</v>
      </c>
      <c r="AU222" s="243" t="s">
        <v>84</v>
      </c>
      <c r="AV222" s="13" t="s">
        <v>22</v>
      </c>
      <c r="AW222" s="13" t="s">
        <v>37</v>
      </c>
      <c r="AX222" s="13" t="s">
        <v>76</v>
      </c>
      <c r="AY222" s="243" t="s">
        <v>171</v>
      </c>
    </row>
    <row r="223" spans="1:51" s="13" customFormat="1" ht="12">
      <c r="A223" s="13"/>
      <c r="B223" s="234"/>
      <c r="C223" s="235"/>
      <c r="D223" s="227" t="s">
        <v>184</v>
      </c>
      <c r="E223" s="236" t="s">
        <v>20</v>
      </c>
      <c r="F223" s="237" t="s">
        <v>1719</v>
      </c>
      <c r="G223" s="235"/>
      <c r="H223" s="236" t="s">
        <v>20</v>
      </c>
      <c r="I223" s="238"/>
      <c r="J223" s="235"/>
      <c r="K223" s="235"/>
      <c r="L223" s="239"/>
      <c r="M223" s="240"/>
      <c r="N223" s="241"/>
      <c r="O223" s="241"/>
      <c r="P223" s="241"/>
      <c r="Q223" s="241"/>
      <c r="R223" s="241"/>
      <c r="S223" s="241"/>
      <c r="T223" s="242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43" t="s">
        <v>184</v>
      </c>
      <c r="AU223" s="243" t="s">
        <v>84</v>
      </c>
      <c r="AV223" s="13" t="s">
        <v>22</v>
      </c>
      <c r="AW223" s="13" t="s">
        <v>37</v>
      </c>
      <c r="AX223" s="13" t="s">
        <v>76</v>
      </c>
      <c r="AY223" s="243" t="s">
        <v>171</v>
      </c>
    </row>
    <row r="224" spans="1:51" s="14" customFormat="1" ht="12">
      <c r="A224" s="14"/>
      <c r="B224" s="244"/>
      <c r="C224" s="245"/>
      <c r="D224" s="227" t="s">
        <v>184</v>
      </c>
      <c r="E224" s="246" t="s">
        <v>20</v>
      </c>
      <c r="F224" s="247" t="s">
        <v>1837</v>
      </c>
      <c r="G224" s="245"/>
      <c r="H224" s="248">
        <v>65</v>
      </c>
      <c r="I224" s="249"/>
      <c r="J224" s="245"/>
      <c r="K224" s="245"/>
      <c r="L224" s="250"/>
      <c r="M224" s="251"/>
      <c r="N224" s="252"/>
      <c r="O224" s="252"/>
      <c r="P224" s="252"/>
      <c r="Q224" s="252"/>
      <c r="R224" s="252"/>
      <c r="S224" s="252"/>
      <c r="T224" s="253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54" t="s">
        <v>184</v>
      </c>
      <c r="AU224" s="254" t="s">
        <v>84</v>
      </c>
      <c r="AV224" s="14" t="s">
        <v>84</v>
      </c>
      <c r="AW224" s="14" t="s">
        <v>37</v>
      </c>
      <c r="AX224" s="14" t="s">
        <v>76</v>
      </c>
      <c r="AY224" s="254" t="s">
        <v>171</v>
      </c>
    </row>
    <row r="225" spans="1:65" s="2" customFormat="1" ht="24.15" customHeight="1">
      <c r="A225" s="39"/>
      <c r="B225" s="40"/>
      <c r="C225" s="214" t="s">
        <v>357</v>
      </c>
      <c r="D225" s="214" t="s">
        <v>173</v>
      </c>
      <c r="E225" s="215" t="s">
        <v>1838</v>
      </c>
      <c r="F225" s="216" t="s">
        <v>1839</v>
      </c>
      <c r="G225" s="217" t="s">
        <v>176</v>
      </c>
      <c r="H225" s="218">
        <v>65</v>
      </c>
      <c r="I225" s="219"/>
      <c r="J225" s="220">
        <f>ROUND(I225*H225,2)</f>
        <v>0</v>
      </c>
      <c r="K225" s="216" t="s">
        <v>177</v>
      </c>
      <c r="L225" s="45"/>
      <c r="M225" s="221" t="s">
        <v>20</v>
      </c>
      <c r="N225" s="222" t="s">
        <v>47</v>
      </c>
      <c r="O225" s="85"/>
      <c r="P225" s="223">
        <f>O225*H225</f>
        <v>0</v>
      </c>
      <c r="Q225" s="223">
        <v>0</v>
      </c>
      <c r="R225" s="223">
        <f>Q225*H225</f>
        <v>0</v>
      </c>
      <c r="S225" s="223">
        <v>0</v>
      </c>
      <c r="T225" s="224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25" t="s">
        <v>178</v>
      </c>
      <c r="AT225" s="225" t="s">
        <v>173</v>
      </c>
      <c r="AU225" s="225" t="s">
        <v>84</v>
      </c>
      <c r="AY225" s="18" t="s">
        <v>171</v>
      </c>
      <c r="BE225" s="226">
        <f>IF(N225="základní",J225,0)</f>
        <v>0</v>
      </c>
      <c r="BF225" s="226">
        <f>IF(N225="snížená",J225,0)</f>
        <v>0</v>
      </c>
      <c r="BG225" s="226">
        <f>IF(N225="zákl. přenesená",J225,0)</f>
        <v>0</v>
      </c>
      <c r="BH225" s="226">
        <f>IF(N225="sníž. přenesená",J225,0)</f>
        <v>0</v>
      </c>
      <c r="BI225" s="226">
        <f>IF(N225="nulová",J225,0)</f>
        <v>0</v>
      </c>
      <c r="BJ225" s="18" t="s">
        <v>22</v>
      </c>
      <c r="BK225" s="226">
        <f>ROUND(I225*H225,2)</f>
        <v>0</v>
      </c>
      <c r="BL225" s="18" t="s">
        <v>178</v>
      </c>
      <c r="BM225" s="225" t="s">
        <v>1840</v>
      </c>
    </row>
    <row r="226" spans="1:47" s="2" customFormat="1" ht="12">
      <c r="A226" s="39"/>
      <c r="B226" s="40"/>
      <c r="C226" s="41"/>
      <c r="D226" s="227" t="s">
        <v>180</v>
      </c>
      <c r="E226" s="41"/>
      <c r="F226" s="228" t="s">
        <v>1841</v>
      </c>
      <c r="G226" s="41"/>
      <c r="H226" s="41"/>
      <c r="I226" s="229"/>
      <c r="J226" s="41"/>
      <c r="K226" s="41"/>
      <c r="L226" s="45"/>
      <c r="M226" s="230"/>
      <c r="N226" s="231"/>
      <c r="O226" s="85"/>
      <c r="P226" s="85"/>
      <c r="Q226" s="85"/>
      <c r="R226" s="85"/>
      <c r="S226" s="85"/>
      <c r="T226" s="86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T226" s="18" t="s">
        <v>180</v>
      </c>
      <c r="AU226" s="18" t="s">
        <v>84</v>
      </c>
    </row>
    <row r="227" spans="1:47" s="2" customFormat="1" ht="12">
      <c r="A227" s="39"/>
      <c r="B227" s="40"/>
      <c r="C227" s="41"/>
      <c r="D227" s="232" t="s">
        <v>182</v>
      </c>
      <c r="E227" s="41"/>
      <c r="F227" s="233" t="s">
        <v>1842</v>
      </c>
      <c r="G227" s="41"/>
      <c r="H227" s="41"/>
      <c r="I227" s="229"/>
      <c r="J227" s="41"/>
      <c r="K227" s="41"/>
      <c r="L227" s="45"/>
      <c r="M227" s="230"/>
      <c r="N227" s="231"/>
      <c r="O227" s="85"/>
      <c r="P227" s="85"/>
      <c r="Q227" s="85"/>
      <c r="R227" s="85"/>
      <c r="S227" s="85"/>
      <c r="T227" s="86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T227" s="18" t="s">
        <v>182</v>
      </c>
      <c r="AU227" s="18" t="s">
        <v>84</v>
      </c>
    </row>
    <row r="228" spans="1:65" s="2" customFormat="1" ht="24.15" customHeight="1">
      <c r="A228" s="39"/>
      <c r="B228" s="40"/>
      <c r="C228" s="214" t="s">
        <v>364</v>
      </c>
      <c r="D228" s="214" t="s">
        <v>173</v>
      </c>
      <c r="E228" s="215" t="s">
        <v>1843</v>
      </c>
      <c r="F228" s="216" t="s">
        <v>1844</v>
      </c>
      <c r="G228" s="217" t="s">
        <v>176</v>
      </c>
      <c r="H228" s="218">
        <v>3.25</v>
      </c>
      <c r="I228" s="219"/>
      <c r="J228" s="220">
        <f>ROUND(I228*H228,2)</f>
        <v>0</v>
      </c>
      <c r="K228" s="216" t="s">
        <v>177</v>
      </c>
      <c r="L228" s="45"/>
      <c r="M228" s="221" t="s">
        <v>20</v>
      </c>
      <c r="N228" s="222" t="s">
        <v>47</v>
      </c>
      <c r="O228" s="85"/>
      <c r="P228" s="223">
        <f>O228*H228</f>
        <v>0</v>
      </c>
      <c r="Q228" s="223">
        <v>0.00153</v>
      </c>
      <c r="R228" s="223">
        <f>Q228*H228</f>
        <v>0.0049724999999999995</v>
      </c>
      <c r="S228" s="223">
        <v>0</v>
      </c>
      <c r="T228" s="224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25" t="s">
        <v>178</v>
      </c>
      <c r="AT228" s="225" t="s">
        <v>173</v>
      </c>
      <c r="AU228" s="225" t="s">
        <v>84</v>
      </c>
      <c r="AY228" s="18" t="s">
        <v>171</v>
      </c>
      <c r="BE228" s="226">
        <f>IF(N228="základní",J228,0)</f>
        <v>0</v>
      </c>
      <c r="BF228" s="226">
        <f>IF(N228="snížená",J228,0)</f>
        <v>0</v>
      </c>
      <c r="BG228" s="226">
        <f>IF(N228="zákl. přenesená",J228,0)</f>
        <v>0</v>
      </c>
      <c r="BH228" s="226">
        <f>IF(N228="sníž. přenesená",J228,0)</f>
        <v>0</v>
      </c>
      <c r="BI228" s="226">
        <f>IF(N228="nulová",J228,0)</f>
        <v>0</v>
      </c>
      <c r="BJ228" s="18" t="s">
        <v>22</v>
      </c>
      <c r="BK228" s="226">
        <f>ROUND(I228*H228,2)</f>
        <v>0</v>
      </c>
      <c r="BL228" s="18" t="s">
        <v>178</v>
      </c>
      <c r="BM228" s="225" t="s">
        <v>1845</v>
      </c>
    </row>
    <row r="229" spans="1:47" s="2" customFormat="1" ht="12">
      <c r="A229" s="39"/>
      <c r="B229" s="40"/>
      <c r="C229" s="41"/>
      <c r="D229" s="227" t="s">
        <v>180</v>
      </c>
      <c r="E229" s="41"/>
      <c r="F229" s="228" t="s">
        <v>1846</v>
      </c>
      <c r="G229" s="41"/>
      <c r="H229" s="41"/>
      <c r="I229" s="229"/>
      <c r="J229" s="41"/>
      <c r="K229" s="41"/>
      <c r="L229" s="45"/>
      <c r="M229" s="230"/>
      <c r="N229" s="231"/>
      <c r="O229" s="85"/>
      <c r="P229" s="85"/>
      <c r="Q229" s="85"/>
      <c r="R229" s="85"/>
      <c r="S229" s="85"/>
      <c r="T229" s="86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T229" s="18" t="s">
        <v>180</v>
      </c>
      <c r="AU229" s="18" t="s">
        <v>84</v>
      </c>
    </row>
    <row r="230" spans="1:47" s="2" customFormat="1" ht="12">
      <c r="A230" s="39"/>
      <c r="B230" s="40"/>
      <c r="C230" s="41"/>
      <c r="D230" s="232" t="s">
        <v>182</v>
      </c>
      <c r="E230" s="41"/>
      <c r="F230" s="233" t="s">
        <v>1847</v>
      </c>
      <c r="G230" s="41"/>
      <c r="H230" s="41"/>
      <c r="I230" s="229"/>
      <c r="J230" s="41"/>
      <c r="K230" s="41"/>
      <c r="L230" s="45"/>
      <c r="M230" s="230"/>
      <c r="N230" s="231"/>
      <c r="O230" s="85"/>
      <c r="P230" s="85"/>
      <c r="Q230" s="85"/>
      <c r="R230" s="85"/>
      <c r="S230" s="85"/>
      <c r="T230" s="86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T230" s="18" t="s">
        <v>182</v>
      </c>
      <c r="AU230" s="18" t="s">
        <v>84</v>
      </c>
    </row>
    <row r="231" spans="1:51" s="13" customFormat="1" ht="12">
      <c r="A231" s="13"/>
      <c r="B231" s="234"/>
      <c r="C231" s="235"/>
      <c r="D231" s="227" t="s">
        <v>184</v>
      </c>
      <c r="E231" s="236" t="s">
        <v>20</v>
      </c>
      <c r="F231" s="237" t="s">
        <v>1746</v>
      </c>
      <c r="G231" s="235"/>
      <c r="H231" s="236" t="s">
        <v>20</v>
      </c>
      <c r="I231" s="238"/>
      <c r="J231" s="235"/>
      <c r="K231" s="235"/>
      <c r="L231" s="239"/>
      <c r="M231" s="240"/>
      <c r="N231" s="241"/>
      <c r="O231" s="241"/>
      <c r="P231" s="241"/>
      <c r="Q231" s="241"/>
      <c r="R231" s="241"/>
      <c r="S231" s="241"/>
      <c r="T231" s="242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43" t="s">
        <v>184</v>
      </c>
      <c r="AU231" s="243" t="s">
        <v>84</v>
      </c>
      <c r="AV231" s="13" t="s">
        <v>22</v>
      </c>
      <c r="AW231" s="13" t="s">
        <v>37</v>
      </c>
      <c r="AX231" s="13" t="s">
        <v>76</v>
      </c>
      <c r="AY231" s="243" t="s">
        <v>171</v>
      </c>
    </row>
    <row r="232" spans="1:51" s="13" customFormat="1" ht="12">
      <c r="A232" s="13"/>
      <c r="B232" s="234"/>
      <c r="C232" s="235"/>
      <c r="D232" s="227" t="s">
        <v>184</v>
      </c>
      <c r="E232" s="236" t="s">
        <v>20</v>
      </c>
      <c r="F232" s="237" t="s">
        <v>1719</v>
      </c>
      <c r="G232" s="235"/>
      <c r="H232" s="236" t="s">
        <v>20</v>
      </c>
      <c r="I232" s="238"/>
      <c r="J232" s="235"/>
      <c r="K232" s="235"/>
      <c r="L232" s="239"/>
      <c r="M232" s="240"/>
      <c r="N232" s="241"/>
      <c r="O232" s="241"/>
      <c r="P232" s="241"/>
      <c r="Q232" s="241"/>
      <c r="R232" s="241"/>
      <c r="S232" s="241"/>
      <c r="T232" s="242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43" t="s">
        <v>184</v>
      </c>
      <c r="AU232" s="243" t="s">
        <v>84</v>
      </c>
      <c r="AV232" s="13" t="s">
        <v>22</v>
      </c>
      <c r="AW232" s="13" t="s">
        <v>37</v>
      </c>
      <c r="AX232" s="13" t="s">
        <v>76</v>
      </c>
      <c r="AY232" s="243" t="s">
        <v>171</v>
      </c>
    </row>
    <row r="233" spans="1:51" s="14" customFormat="1" ht="12">
      <c r="A233" s="14"/>
      <c r="B233" s="244"/>
      <c r="C233" s="245"/>
      <c r="D233" s="227" t="s">
        <v>184</v>
      </c>
      <c r="E233" s="246" t="s">
        <v>20</v>
      </c>
      <c r="F233" s="247" t="s">
        <v>1848</v>
      </c>
      <c r="G233" s="245"/>
      <c r="H233" s="248">
        <v>3.25</v>
      </c>
      <c r="I233" s="249"/>
      <c r="J233" s="245"/>
      <c r="K233" s="245"/>
      <c r="L233" s="250"/>
      <c r="M233" s="251"/>
      <c r="N233" s="252"/>
      <c r="O233" s="252"/>
      <c r="P233" s="252"/>
      <c r="Q233" s="252"/>
      <c r="R233" s="252"/>
      <c r="S233" s="252"/>
      <c r="T233" s="253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54" t="s">
        <v>184</v>
      </c>
      <c r="AU233" s="254" t="s">
        <v>84</v>
      </c>
      <c r="AV233" s="14" t="s">
        <v>84</v>
      </c>
      <c r="AW233" s="14" t="s">
        <v>37</v>
      </c>
      <c r="AX233" s="14" t="s">
        <v>76</v>
      </c>
      <c r="AY233" s="254" t="s">
        <v>171</v>
      </c>
    </row>
    <row r="234" spans="1:65" s="2" customFormat="1" ht="24.15" customHeight="1">
      <c r="A234" s="39"/>
      <c r="B234" s="40"/>
      <c r="C234" s="214" t="s">
        <v>374</v>
      </c>
      <c r="D234" s="214" t="s">
        <v>173</v>
      </c>
      <c r="E234" s="215" t="s">
        <v>1849</v>
      </c>
      <c r="F234" s="216" t="s">
        <v>1850</v>
      </c>
      <c r="G234" s="217" t="s">
        <v>176</v>
      </c>
      <c r="H234" s="218">
        <v>3.25</v>
      </c>
      <c r="I234" s="219"/>
      <c r="J234" s="220">
        <f>ROUND(I234*H234,2)</f>
        <v>0</v>
      </c>
      <c r="K234" s="216" t="s">
        <v>177</v>
      </c>
      <c r="L234" s="45"/>
      <c r="M234" s="221" t="s">
        <v>20</v>
      </c>
      <c r="N234" s="222" t="s">
        <v>47</v>
      </c>
      <c r="O234" s="85"/>
      <c r="P234" s="223">
        <f>O234*H234</f>
        <v>0</v>
      </c>
      <c r="Q234" s="223">
        <v>0</v>
      </c>
      <c r="R234" s="223">
        <f>Q234*H234</f>
        <v>0</v>
      </c>
      <c r="S234" s="223">
        <v>0</v>
      </c>
      <c r="T234" s="224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25" t="s">
        <v>178</v>
      </c>
      <c r="AT234" s="225" t="s">
        <v>173</v>
      </c>
      <c r="AU234" s="225" t="s">
        <v>84</v>
      </c>
      <c r="AY234" s="18" t="s">
        <v>171</v>
      </c>
      <c r="BE234" s="226">
        <f>IF(N234="základní",J234,0)</f>
        <v>0</v>
      </c>
      <c r="BF234" s="226">
        <f>IF(N234="snížená",J234,0)</f>
        <v>0</v>
      </c>
      <c r="BG234" s="226">
        <f>IF(N234="zákl. přenesená",J234,0)</f>
        <v>0</v>
      </c>
      <c r="BH234" s="226">
        <f>IF(N234="sníž. přenesená",J234,0)</f>
        <v>0</v>
      </c>
      <c r="BI234" s="226">
        <f>IF(N234="nulová",J234,0)</f>
        <v>0</v>
      </c>
      <c r="BJ234" s="18" t="s">
        <v>22</v>
      </c>
      <c r="BK234" s="226">
        <f>ROUND(I234*H234,2)</f>
        <v>0</v>
      </c>
      <c r="BL234" s="18" t="s">
        <v>178</v>
      </c>
      <c r="BM234" s="225" t="s">
        <v>1851</v>
      </c>
    </row>
    <row r="235" spans="1:47" s="2" customFormat="1" ht="12">
      <c r="A235" s="39"/>
      <c r="B235" s="40"/>
      <c r="C235" s="41"/>
      <c r="D235" s="227" t="s">
        <v>180</v>
      </c>
      <c r="E235" s="41"/>
      <c r="F235" s="228" t="s">
        <v>1852</v>
      </c>
      <c r="G235" s="41"/>
      <c r="H235" s="41"/>
      <c r="I235" s="229"/>
      <c r="J235" s="41"/>
      <c r="K235" s="41"/>
      <c r="L235" s="45"/>
      <c r="M235" s="230"/>
      <c r="N235" s="231"/>
      <c r="O235" s="85"/>
      <c r="P235" s="85"/>
      <c r="Q235" s="85"/>
      <c r="R235" s="85"/>
      <c r="S235" s="85"/>
      <c r="T235" s="86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T235" s="18" t="s">
        <v>180</v>
      </c>
      <c r="AU235" s="18" t="s">
        <v>84</v>
      </c>
    </row>
    <row r="236" spans="1:47" s="2" customFormat="1" ht="12">
      <c r="A236" s="39"/>
      <c r="B236" s="40"/>
      <c r="C236" s="41"/>
      <c r="D236" s="232" t="s">
        <v>182</v>
      </c>
      <c r="E236" s="41"/>
      <c r="F236" s="233" t="s">
        <v>1853</v>
      </c>
      <c r="G236" s="41"/>
      <c r="H236" s="41"/>
      <c r="I236" s="229"/>
      <c r="J236" s="41"/>
      <c r="K236" s="41"/>
      <c r="L236" s="45"/>
      <c r="M236" s="230"/>
      <c r="N236" s="231"/>
      <c r="O236" s="85"/>
      <c r="P236" s="85"/>
      <c r="Q236" s="85"/>
      <c r="R236" s="85"/>
      <c r="S236" s="85"/>
      <c r="T236" s="86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T236" s="18" t="s">
        <v>182</v>
      </c>
      <c r="AU236" s="18" t="s">
        <v>84</v>
      </c>
    </row>
    <row r="237" spans="1:65" s="2" customFormat="1" ht="24.15" customHeight="1">
      <c r="A237" s="39"/>
      <c r="B237" s="40"/>
      <c r="C237" s="214" t="s">
        <v>380</v>
      </c>
      <c r="D237" s="214" t="s">
        <v>173</v>
      </c>
      <c r="E237" s="215" t="s">
        <v>1854</v>
      </c>
      <c r="F237" s="216" t="s">
        <v>1855</v>
      </c>
      <c r="G237" s="217" t="s">
        <v>176</v>
      </c>
      <c r="H237" s="218">
        <v>3.25</v>
      </c>
      <c r="I237" s="219"/>
      <c r="J237" s="220">
        <f>ROUND(I237*H237,2)</f>
        <v>0</v>
      </c>
      <c r="K237" s="216" t="s">
        <v>177</v>
      </c>
      <c r="L237" s="45"/>
      <c r="M237" s="221" t="s">
        <v>20</v>
      </c>
      <c r="N237" s="222" t="s">
        <v>47</v>
      </c>
      <c r="O237" s="85"/>
      <c r="P237" s="223">
        <f>O237*H237</f>
        <v>0</v>
      </c>
      <c r="Q237" s="223">
        <v>0</v>
      </c>
      <c r="R237" s="223">
        <f>Q237*H237</f>
        <v>0</v>
      </c>
      <c r="S237" s="223">
        <v>0</v>
      </c>
      <c r="T237" s="224">
        <f>S237*H237</f>
        <v>0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225" t="s">
        <v>178</v>
      </c>
      <c r="AT237" s="225" t="s">
        <v>173</v>
      </c>
      <c r="AU237" s="225" t="s">
        <v>84</v>
      </c>
      <c r="AY237" s="18" t="s">
        <v>171</v>
      </c>
      <c r="BE237" s="226">
        <f>IF(N237="základní",J237,0)</f>
        <v>0</v>
      </c>
      <c r="BF237" s="226">
        <f>IF(N237="snížená",J237,0)</f>
        <v>0</v>
      </c>
      <c r="BG237" s="226">
        <f>IF(N237="zákl. přenesená",J237,0)</f>
        <v>0</v>
      </c>
      <c r="BH237" s="226">
        <f>IF(N237="sníž. přenesená",J237,0)</f>
        <v>0</v>
      </c>
      <c r="BI237" s="226">
        <f>IF(N237="nulová",J237,0)</f>
        <v>0</v>
      </c>
      <c r="BJ237" s="18" t="s">
        <v>22</v>
      </c>
      <c r="BK237" s="226">
        <f>ROUND(I237*H237,2)</f>
        <v>0</v>
      </c>
      <c r="BL237" s="18" t="s">
        <v>178</v>
      </c>
      <c r="BM237" s="225" t="s">
        <v>1856</v>
      </c>
    </row>
    <row r="238" spans="1:47" s="2" customFormat="1" ht="12">
      <c r="A238" s="39"/>
      <c r="B238" s="40"/>
      <c r="C238" s="41"/>
      <c r="D238" s="227" t="s">
        <v>180</v>
      </c>
      <c r="E238" s="41"/>
      <c r="F238" s="228" t="s">
        <v>1857</v>
      </c>
      <c r="G238" s="41"/>
      <c r="H238" s="41"/>
      <c r="I238" s="229"/>
      <c r="J238" s="41"/>
      <c r="K238" s="41"/>
      <c r="L238" s="45"/>
      <c r="M238" s="230"/>
      <c r="N238" s="231"/>
      <c r="O238" s="85"/>
      <c r="P238" s="85"/>
      <c r="Q238" s="85"/>
      <c r="R238" s="85"/>
      <c r="S238" s="85"/>
      <c r="T238" s="86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T238" s="18" t="s">
        <v>180</v>
      </c>
      <c r="AU238" s="18" t="s">
        <v>84</v>
      </c>
    </row>
    <row r="239" spans="1:47" s="2" customFormat="1" ht="12">
      <c r="A239" s="39"/>
      <c r="B239" s="40"/>
      <c r="C239" s="41"/>
      <c r="D239" s="232" t="s">
        <v>182</v>
      </c>
      <c r="E239" s="41"/>
      <c r="F239" s="233" t="s">
        <v>1858</v>
      </c>
      <c r="G239" s="41"/>
      <c r="H239" s="41"/>
      <c r="I239" s="229"/>
      <c r="J239" s="41"/>
      <c r="K239" s="41"/>
      <c r="L239" s="45"/>
      <c r="M239" s="230"/>
      <c r="N239" s="231"/>
      <c r="O239" s="85"/>
      <c r="P239" s="85"/>
      <c r="Q239" s="85"/>
      <c r="R239" s="85"/>
      <c r="S239" s="85"/>
      <c r="T239" s="86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T239" s="18" t="s">
        <v>182</v>
      </c>
      <c r="AU239" s="18" t="s">
        <v>84</v>
      </c>
    </row>
    <row r="240" spans="1:65" s="2" customFormat="1" ht="16.5" customHeight="1">
      <c r="A240" s="39"/>
      <c r="B240" s="40"/>
      <c r="C240" s="214" t="s">
        <v>388</v>
      </c>
      <c r="D240" s="214" t="s">
        <v>173</v>
      </c>
      <c r="E240" s="215" t="s">
        <v>1859</v>
      </c>
      <c r="F240" s="216" t="s">
        <v>1860</v>
      </c>
      <c r="G240" s="217" t="s">
        <v>176</v>
      </c>
      <c r="H240" s="218">
        <v>65</v>
      </c>
      <c r="I240" s="219"/>
      <c r="J240" s="220">
        <f>ROUND(I240*H240,2)</f>
        <v>0</v>
      </c>
      <c r="K240" s="216" t="s">
        <v>177</v>
      </c>
      <c r="L240" s="45"/>
      <c r="M240" s="221" t="s">
        <v>20</v>
      </c>
      <c r="N240" s="222" t="s">
        <v>47</v>
      </c>
      <c r="O240" s="85"/>
      <c r="P240" s="223">
        <f>O240*H240</f>
        <v>0</v>
      </c>
      <c r="Q240" s="223">
        <v>0.0004724</v>
      </c>
      <c r="R240" s="223">
        <f>Q240*H240</f>
        <v>0.030706</v>
      </c>
      <c r="S240" s="223">
        <v>0</v>
      </c>
      <c r="T240" s="224">
        <f>S240*H240</f>
        <v>0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225" t="s">
        <v>178</v>
      </c>
      <c r="AT240" s="225" t="s">
        <v>173</v>
      </c>
      <c r="AU240" s="225" t="s">
        <v>84</v>
      </c>
      <c r="AY240" s="18" t="s">
        <v>171</v>
      </c>
      <c r="BE240" s="226">
        <f>IF(N240="základní",J240,0)</f>
        <v>0</v>
      </c>
      <c r="BF240" s="226">
        <f>IF(N240="snížená",J240,0)</f>
        <v>0</v>
      </c>
      <c r="BG240" s="226">
        <f>IF(N240="zákl. přenesená",J240,0)</f>
        <v>0</v>
      </c>
      <c r="BH240" s="226">
        <f>IF(N240="sníž. přenesená",J240,0)</f>
        <v>0</v>
      </c>
      <c r="BI240" s="226">
        <f>IF(N240="nulová",J240,0)</f>
        <v>0</v>
      </c>
      <c r="BJ240" s="18" t="s">
        <v>22</v>
      </c>
      <c r="BK240" s="226">
        <f>ROUND(I240*H240,2)</f>
        <v>0</v>
      </c>
      <c r="BL240" s="18" t="s">
        <v>178</v>
      </c>
      <c r="BM240" s="225" t="s">
        <v>1861</v>
      </c>
    </row>
    <row r="241" spans="1:47" s="2" customFormat="1" ht="12">
      <c r="A241" s="39"/>
      <c r="B241" s="40"/>
      <c r="C241" s="41"/>
      <c r="D241" s="227" t="s">
        <v>180</v>
      </c>
      <c r="E241" s="41"/>
      <c r="F241" s="228" t="s">
        <v>1862</v>
      </c>
      <c r="G241" s="41"/>
      <c r="H241" s="41"/>
      <c r="I241" s="229"/>
      <c r="J241" s="41"/>
      <c r="K241" s="41"/>
      <c r="L241" s="45"/>
      <c r="M241" s="230"/>
      <c r="N241" s="231"/>
      <c r="O241" s="85"/>
      <c r="P241" s="85"/>
      <c r="Q241" s="85"/>
      <c r="R241" s="85"/>
      <c r="S241" s="85"/>
      <c r="T241" s="86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T241" s="18" t="s">
        <v>180</v>
      </c>
      <c r="AU241" s="18" t="s">
        <v>84</v>
      </c>
    </row>
    <row r="242" spans="1:47" s="2" customFormat="1" ht="12">
      <c r="A242" s="39"/>
      <c r="B242" s="40"/>
      <c r="C242" s="41"/>
      <c r="D242" s="232" t="s">
        <v>182</v>
      </c>
      <c r="E242" s="41"/>
      <c r="F242" s="233" t="s">
        <v>1863</v>
      </c>
      <c r="G242" s="41"/>
      <c r="H242" s="41"/>
      <c r="I242" s="229"/>
      <c r="J242" s="41"/>
      <c r="K242" s="41"/>
      <c r="L242" s="45"/>
      <c r="M242" s="230"/>
      <c r="N242" s="231"/>
      <c r="O242" s="85"/>
      <c r="P242" s="85"/>
      <c r="Q242" s="85"/>
      <c r="R242" s="85"/>
      <c r="S242" s="85"/>
      <c r="T242" s="86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T242" s="18" t="s">
        <v>182</v>
      </c>
      <c r="AU242" s="18" t="s">
        <v>84</v>
      </c>
    </row>
    <row r="243" spans="1:51" s="13" customFormat="1" ht="12">
      <c r="A243" s="13"/>
      <c r="B243" s="234"/>
      <c r="C243" s="235"/>
      <c r="D243" s="227" t="s">
        <v>184</v>
      </c>
      <c r="E243" s="236" t="s">
        <v>20</v>
      </c>
      <c r="F243" s="237" t="s">
        <v>1746</v>
      </c>
      <c r="G243" s="235"/>
      <c r="H243" s="236" t="s">
        <v>20</v>
      </c>
      <c r="I243" s="238"/>
      <c r="J243" s="235"/>
      <c r="K243" s="235"/>
      <c r="L243" s="239"/>
      <c r="M243" s="240"/>
      <c r="N243" s="241"/>
      <c r="O243" s="241"/>
      <c r="P243" s="241"/>
      <c r="Q243" s="241"/>
      <c r="R243" s="241"/>
      <c r="S243" s="241"/>
      <c r="T243" s="242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43" t="s">
        <v>184</v>
      </c>
      <c r="AU243" s="243" t="s">
        <v>84</v>
      </c>
      <c r="AV243" s="13" t="s">
        <v>22</v>
      </c>
      <c r="AW243" s="13" t="s">
        <v>37</v>
      </c>
      <c r="AX243" s="13" t="s">
        <v>76</v>
      </c>
      <c r="AY243" s="243" t="s">
        <v>171</v>
      </c>
    </row>
    <row r="244" spans="1:51" s="13" customFormat="1" ht="12">
      <c r="A244" s="13"/>
      <c r="B244" s="234"/>
      <c r="C244" s="235"/>
      <c r="D244" s="227" t="s">
        <v>184</v>
      </c>
      <c r="E244" s="236" t="s">
        <v>20</v>
      </c>
      <c r="F244" s="237" t="s">
        <v>1719</v>
      </c>
      <c r="G244" s="235"/>
      <c r="H244" s="236" t="s">
        <v>20</v>
      </c>
      <c r="I244" s="238"/>
      <c r="J244" s="235"/>
      <c r="K244" s="235"/>
      <c r="L244" s="239"/>
      <c r="M244" s="240"/>
      <c r="N244" s="241"/>
      <c r="O244" s="241"/>
      <c r="P244" s="241"/>
      <c r="Q244" s="241"/>
      <c r="R244" s="241"/>
      <c r="S244" s="241"/>
      <c r="T244" s="242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43" t="s">
        <v>184</v>
      </c>
      <c r="AU244" s="243" t="s">
        <v>84</v>
      </c>
      <c r="AV244" s="13" t="s">
        <v>22</v>
      </c>
      <c r="AW244" s="13" t="s">
        <v>37</v>
      </c>
      <c r="AX244" s="13" t="s">
        <v>76</v>
      </c>
      <c r="AY244" s="243" t="s">
        <v>171</v>
      </c>
    </row>
    <row r="245" spans="1:51" s="14" customFormat="1" ht="12">
      <c r="A245" s="14"/>
      <c r="B245" s="244"/>
      <c r="C245" s="245"/>
      <c r="D245" s="227" t="s">
        <v>184</v>
      </c>
      <c r="E245" s="246" t="s">
        <v>20</v>
      </c>
      <c r="F245" s="247" t="s">
        <v>1864</v>
      </c>
      <c r="G245" s="245"/>
      <c r="H245" s="248">
        <v>65</v>
      </c>
      <c r="I245" s="249"/>
      <c r="J245" s="245"/>
      <c r="K245" s="245"/>
      <c r="L245" s="250"/>
      <c r="M245" s="251"/>
      <c r="N245" s="252"/>
      <c r="O245" s="252"/>
      <c r="P245" s="252"/>
      <c r="Q245" s="252"/>
      <c r="R245" s="252"/>
      <c r="S245" s="252"/>
      <c r="T245" s="253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54" t="s">
        <v>184</v>
      </c>
      <c r="AU245" s="254" t="s">
        <v>84</v>
      </c>
      <c r="AV245" s="14" t="s">
        <v>84</v>
      </c>
      <c r="AW245" s="14" t="s">
        <v>37</v>
      </c>
      <c r="AX245" s="14" t="s">
        <v>76</v>
      </c>
      <c r="AY245" s="254" t="s">
        <v>171</v>
      </c>
    </row>
    <row r="246" spans="1:65" s="2" customFormat="1" ht="24.15" customHeight="1">
      <c r="A246" s="39"/>
      <c r="B246" s="40"/>
      <c r="C246" s="214" t="s">
        <v>401</v>
      </c>
      <c r="D246" s="214" t="s">
        <v>173</v>
      </c>
      <c r="E246" s="215" t="s">
        <v>1865</v>
      </c>
      <c r="F246" s="216" t="s">
        <v>1866</v>
      </c>
      <c r="G246" s="217" t="s">
        <v>176</v>
      </c>
      <c r="H246" s="218">
        <v>65</v>
      </c>
      <c r="I246" s="219"/>
      <c r="J246" s="220">
        <f>ROUND(I246*H246,2)</f>
        <v>0</v>
      </c>
      <c r="K246" s="216" t="s">
        <v>177</v>
      </c>
      <c r="L246" s="45"/>
      <c r="M246" s="221" t="s">
        <v>20</v>
      </c>
      <c r="N246" s="222" t="s">
        <v>47</v>
      </c>
      <c r="O246" s="85"/>
      <c r="P246" s="223">
        <f>O246*H246</f>
        <v>0</v>
      </c>
      <c r="Q246" s="223">
        <v>0</v>
      </c>
      <c r="R246" s="223">
        <f>Q246*H246</f>
        <v>0</v>
      </c>
      <c r="S246" s="223">
        <v>0</v>
      </c>
      <c r="T246" s="224">
        <f>S246*H246</f>
        <v>0</v>
      </c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R246" s="225" t="s">
        <v>178</v>
      </c>
      <c r="AT246" s="225" t="s">
        <v>173</v>
      </c>
      <c r="AU246" s="225" t="s">
        <v>84</v>
      </c>
      <c r="AY246" s="18" t="s">
        <v>171</v>
      </c>
      <c r="BE246" s="226">
        <f>IF(N246="základní",J246,0)</f>
        <v>0</v>
      </c>
      <c r="BF246" s="226">
        <f>IF(N246="snížená",J246,0)</f>
        <v>0</v>
      </c>
      <c r="BG246" s="226">
        <f>IF(N246="zákl. přenesená",J246,0)</f>
        <v>0</v>
      </c>
      <c r="BH246" s="226">
        <f>IF(N246="sníž. přenesená",J246,0)</f>
        <v>0</v>
      </c>
      <c r="BI246" s="226">
        <f>IF(N246="nulová",J246,0)</f>
        <v>0</v>
      </c>
      <c r="BJ246" s="18" t="s">
        <v>22</v>
      </c>
      <c r="BK246" s="226">
        <f>ROUND(I246*H246,2)</f>
        <v>0</v>
      </c>
      <c r="BL246" s="18" t="s">
        <v>178</v>
      </c>
      <c r="BM246" s="225" t="s">
        <v>1867</v>
      </c>
    </row>
    <row r="247" spans="1:47" s="2" customFormat="1" ht="12">
      <c r="A247" s="39"/>
      <c r="B247" s="40"/>
      <c r="C247" s="41"/>
      <c r="D247" s="227" t="s">
        <v>180</v>
      </c>
      <c r="E247" s="41"/>
      <c r="F247" s="228" t="s">
        <v>1868</v>
      </c>
      <c r="G247" s="41"/>
      <c r="H247" s="41"/>
      <c r="I247" s="229"/>
      <c r="J247" s="41"/>
      <c r="K247" s="41"/>
      <c r="L247" s="45"/>
      <c r="M247" s="230"/>
      <c r="N247" s="231"/>
      <c r="O247" s="85"/>
      <c r="P247" s="85"/>
      <c r="Q247" s="85"/>
      <c r="R247" s="85"/>
      <c r="S247" s="85"/>
      <c r="T247" s="86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T247" s="18" t="s">
        <v>180</v>
      </c>
      <c r="AU247" s="18" t="s">
        <v>84</v>
      </c>
    </row>
    <row r="248" spans="1:47" s="2" customFormat="1" ht="12">
      <c r="A248" s="39"/>
      <c r="B248" s="40"/>
      <c r="C248" s="41"/>
      <c r="D248" s="232" t="s">
        <v>182</v>
      </c>
      <c r="E248" s="41"/>
      <c r="F248" s="233" t="s">
        <v>1869</v>
      </c>
      <c r="G248" s="41"/>
      <c r="H248" s="41"/>
      <c r="I248" s="229"/>
      <c r="J248" s="41"/>
      <c r="K248" s="41"/>
      <c r="L248" s="45"/>
      <c r="M248" s="230"/>
      <c r="N248" s="231"/>
      <c r="O248" s="85"/>
      <c r="P248" s="85"/>
      <c r="Q248" s="85"/>
      <c r="R248" s="85"/>
      <c r="S248" s="85"/>
      <c r="T248" s="86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T248" s="18" t="s">
        <v>182</v>
      </c>
      <c r="AU248" s="18" t="s">
        <v>84</v>
      </c>
    </row>
    <row r="249" spans="1:63" s="12" customFormat="1" ht="22.8" customHeight="1">
      <c r="A249" s="12"/>
      <c r="B249" s="198"/>
      <c r="C249" s="199"/>
      <c r="D249" s="200" t="s">
        <v>75</v>
      </c>
      <c r="E249" s="212" t="s">
        <v>624</v>
      </c>
      <c r="F249" s="212" t="s">
        <v>625</v>
      </c>
      <c r="G249" s="199"/>
      <c r="H249" s="199"/>
      <c r="I249" s="202"/>
      <c r="J249" s="213">
        <f>BK249</f>
        <v>0</v>
      </c>
      <c r="K249" s="199"/>
      <c r="L249" s="204"/>
      <c r="M249" s="205"/>
      <c r="N249" s="206"/>
      <c r="O249" s="206"/>
      <c r="P249" s="207">
        <f>SUM(P250:P257)</f>
        <v>0</v>
      </c>
      <c r="Q249" s="206"/>
      <c r="R249" s="207">
        <f>SUM(R250:R257)</f>
        <v>0</v>
      </c>
      <c r="S249" s="206"/>
      <c r="T249" s="208">
        <f>SUM(T250:T257)</f>
        <v>0</v>
      </c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R249" s="209" t="s">
        <v>22</v>
      </c>
      <c r="AT249" s="210" t="s">
        <v>75</v>
      </c>
      <c r="AU249" s="210" t="s">
        <v>22</v>
      </c>
      <c r="AY249" s="209" t="s">
        <v>171</v>
      </c>
      <c r="BK249" s="211">
        <f>SUM(BK250:BK257)</f>
        <v>0</v>
      </c>
    </row>
    <row r="250" spans="1:65" s="2" customFormat="1" ht="37.8" customHeight="1">
      <c r="A250" s="39"/>
      <c r="B250" s="40"/>
      <c r="C250" s="214" t="s">
        <v>407</v>
      </c>
      <c r="D250" s="214" t="s">
        <v>173</v>
      </c>
      <c r="E250" s="215" t="s">
        <v>635</v>
      </c>
      <c r="F250" s="216" t="s">
        <v>636</v>
      </c>
      <c r="G250" s="217" t="s">
        <v>244</v>
      </c>
      <c r="H250" s="218">
        <v>45.54</v>
      </c>
      <c r="I250" s="219"/>
      <c r="J250" s="220">
        <f>ROUND(I250*H250,2)</f>
        <v>0</v>
      </c>
      <c r="K250" s="216" t="s">
        <v>20</v>
      </c>
      <c r="L250" s="45"/>
      <c r="M250" s="221" t="s">
        <v>20</v>
      </c>
      <c r="N250" s="222" t="s">
        <v>47</v>
      </c>
      <c r="O250" s="85"/>
      <c r="P250" s="223">
        <f>O250*H250</f>
        <v>0</v>
      </c>
      <c r="Q250" s="223">
        <v>0</v>
      </c>
      <c r="R250" s="223">
        <f>Q250*H250</f>
        <v>0</v>
      </c>
      <c r="S250" s="223">
        <v>0</v>
      </c>
      <c r="T250" s="224">
        <f>S250*H250</f>
        <v>0</v>
      </c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R250" s="225" t="s">
        <v>178</v>
      </c>
      <c r="AT250" s="225" t="s">
        <v>173</v>
      </c>
      <c r="AU250" s="225" t="s">
        <v>84</v>
      </c>
      <c r="AY250" s="18" t="s">
        <v>171</v>
      </c>
      <c r="BE250" s="226">
        <f>IF(N250="základní",J250,0)</f>
        <v>0</v>
      </c>
      <c r="BF250" s="226">
        <f>IF(N250="snížená",J250,0)</f>
        <v>0</v>
      </c>
      <c r="BG250" s="226">
        <f>IF(N250="zákl. přenesená",J250,0)</f>
        <v>0</v>
      </c>
      <c r="BH250" s="226">
        <f>IF(N250="sníž. přenesená",J250,0)</f>
        <v>0</v>
      </c>
      <c r="BI250" s="226">
        <f>IF(N250="nulová",J250,0)</f>
        <v>0</v>
      </c>
      <c r="BJ250" s="18" t="s">
        <v>22</v>
      </c>
      <c r="BK250" s="226">
        <f>ROUND(I250*H250,2)</f>
        <v>0</v>
      </c>
      <c r="BL250" s="18" t="s">
        <v>178</v>
      </c>
      <c r="BM250" s="225" t="s">
        <v>1870</v>
      </c>
    </row>
    <row r="251" spans="1:47" s="2" customFormat="1" ht="12">
      <c r="A251" s="39"/>
      <c r="B251" s="40"/>
      <c r="C251" s="41"/>
      <c r="D251" s="227" t="s">
        <v>180</v>
      </c>
      <c r="E251" s="41"/>
      <c r="F251" s="228" t="s">
        <v>638</v>
      </c>
      <c r="G251" s="41"/>
      <c r="H251" s="41"/>
      <c r="I251" s="229"/>
      <c r="J251" s="41"/>
      <c r="K251" s="41"/>
      <c r="L251" s="45"/>
      <c r="M251" s="230"/>
      <c r="N251" s="231"/>
      <c r="O251" s="85"/>
      <c r="P251" s="85"/>
      <c r="Q251" s="85"/>
      <c r="R251" s="85"/>
      <c r="S251" s="85"/>
      <c r="T251" s="86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T251" s="18" t="s">
        <v>180</v>
      </c>
      <c r="AU251" s="18" t="s">
        <v>84</v>
      </c>
    </row>
    <row r="252" spans="1:47" s="2" customFormat="1" ht="12">
      <c r="A252" s="39"/>
      <c r="B252" s="40"/>
      <c r="C252" s="41"/>
      <c r="D252" s="227" t="s">
        <v>224</v>
      </c>
      <c r="E252" s="41"/>
      <c r="F252" s="255" t="s">
        <v>639</v>
      </c>
      <c r="G252" s="41"/>
      <c r="H252" s="41"/>
      <c r="I252" s="229"/>
      <c r="J252" s="41"/>
      <c r="K252" s="41"/>
      <c r="L252" s="45"/>
      <c r="M252" s="230"/>
      <c r="N252" s="231"/>
      <c r="O252" s="85"/>
      <c r="P252" s="85"/>
      <c r="Q252" s="85"/>
      <c r="R252" s="85"/>
      <c r="S252" s="85"/>
      <c r="T252" s="86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T252" s="18" t="s">
        <v>224</v>
      </c>
      <c r="AU252" s="18" t="s">
        <v>84</v>
      </c>
    </row>
    <row r="253" spans="1:51" s="14" customFormat="1" ht="12">
      <c r="A253" s="14"/>
      <c r="B253" s="244"/>
      <c r="C253" s="245"/>
      <c r="D253" s="227" t="s">
        <v>184</v>
      </c>
      <c r="E253" s="246" t="s">
        <v>20</v>
      </c>
      <c r="F253" s="247" t="s">
        <v>1871</v>
      </c>
      <c r="G253" s="245"/>
      <c r="H253" s="248">
        <v>45.54</v>
      </c>
      <c r="I253" s="249"/>
      <c r="J253" s="245"/>
      <c r="K253" s="245"/>
      <c r="L253" s="250"/>
      <c r="M253" s="251"/>
      <c r="N253" s="252"/>
      <c r="O253" s="252"/>
      <c r="P253" s="252"/>
      <c r="Q253" s="252"/>
      <c r="R253" s="252"/>
      <c r="S253" s="252"/>
      <c r="T253" s="253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54" t="s">
        <v>184</v>
      </c>
      <c r="AU253" s="254" t="s">
        <v>84</v>
      </c>
      <c r="AV253" s="14" t="s">
        <v>84</v>
      </c>
      <c r="AW253" s="14" t="s">
        <v>37</v>
      </c>
      <c r="AX253" s="14" t="s">
        <v>76</v>
      </c>
      <c r="AY253" s="254" t="s">
        <v>171</v>
      </c>
    </row>
    <row r="254" spans="1:65" s="2" customFormat="1" ht="44.25" customHeight="1">
      <c r="A254" s="39"/>
      <c r="B254" s="40"/>
      <c r="C254" s="214" t="s">
        <v>416</v>
      </c>
      <c r="D254" s="214" t="s">
        <v>173</v>
      </c>
      <c r="E254" s="215" t="s">
        <v>665</v>
      </c>
      <c r="F254" s="216" t="s">
        <v>666</v>
      </c>
      <c r="G254" s="217" t="s">
        <v>244</v>
      </c>
      <c r="H254" s="218">
        <v>45.54</v>
      </c>
      <c r="I254" s="219"/>
      <c r="J254" s="220">
        <f>ROUND(I254*H254,2)</f>
        <v>0</v>
      </c>
      <c r="K254" s="216" t="s">
        <v>177</v>
      </c>
      <c r="L254" s="45"/>
      <c r="M254" s="221" t="s">
        <v>20</v>
      </c>
      <c r="N254" s="222" t="s">
        <v>47</v>
      </c>
      <c r="O254" s="85"/>
      <c r="P254" s="223">
        <f>O254*H254</f>
        <v>0</v>
      </c>
      <c r="Q254" s="223">
        <v>0</v>
      </c>
      <c r="R254" s="223">
        <f>Q254*H254</f>
        <v>0</v>
      </c>
      <c r="S254" s="223">
        <v>0</v>
      </c>
      <c r="T254" s="224">
        <f>S254*H254</f>
        <v>0</v>
      </c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R254" s="225" t="s">
        <v>178</v>
      </c>
      <c r="AT254" s="225" t="s">
        <v>173</v>
      </c>
      <c r="AU254" s="225" t="s">
        <v>84</v>
      </c>
      <c r="AY254" s="18" t="s">
        <v>171</v>
      </c>
      <c r="BE254" s="226">
        <f>IF(N254="základní",J254,0)</f>
        <v>0</v>
      </c>
      <c r="BF254" s="226">
        <f>IF(N254="snížená",J254,0)</f>
        <v>0</v>
      </c>
      <c r="BG254" s="226">
        <f>IF(N254="zákl. přenesená",J254,0)</f>
        <v>0</v>
      </c>
      <c r="BH254" s="226">
        <f>IF(N254="sníž. přenesená",J254,0)</f>
        <v>0</v>
      </c>
      <c r="BI254" s="226">
        <f>IF(N254="nulová",J254,0)</f>
        <v>0</v>
      </c>
      <c r="BJ254" s="18" t="s">
        <v>22</v>
      </c>
      <c r="BK254" s="226">
        <f>ROUND(I254*H254,2)</f>
        <v>0</v>
      </c>
      <c r="BL254" s="18" t="s">
        <v>178</v>
      </c>
      <c r="BM254" s="225" t="s">
        <v>1872</v>
      </c>
    </row>
    <row r="255" spans="1:47" s="2" customFormat="1" ht="12">
      <c r="A255" s="39"/>
      <c r="B255" s="40"/>
      <c r="C255" s="41"/>
      <c r="D255" s="227" t="s">
        <v>180</v>
      </c>
      <c r="E255" s="41"/>
      <c r="F255" s="228" t="s">
        <v>668</v>
      </c>
      <c r="G255" s="41"/>
      <c r="H255" s="41"/>
      <c r="I255" s="229"/>
      <c r="J255" s="41"/>
      <c r="K255" s="41"/>
      <c r="L255" s="45"/>
      <c r="M255" s="230"/>
      <c r="N255" s="231"/>
      <c r="O255" s="85"/>
      <c r="P255" s="85"/>
      <c r="Q255" s="85"/>
      <c r="R255" s="85"/>
      <c r="S255" s="85"/>
      <c r="T255" s="86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T255" s="18" t="s">
        <v>180</v>
      </c>
      <c r="AU255" s="18" t="s">
        <v>84</v>
      </c>
    </row>
    <row r="256" spans="1:47" s="2" customFormat="1" ht="12">
      <c r="A256" s="39"/>
      <c r="B256" s="40"/>
      <c r="C256" s="41"/>
      <c r="D256" s="232" t="s">
        <v>182</v>
      </c>
      <c r="E256" s="41"/>
      <c r="F256" s="233" t="s">
        <v>669</v>
      </c>
      <c r="G256" s="41"/>
      <c r="H256" s="41"/>
      <c r="I256" s="229"/>
      <c r="J256" s="41"/>
      <c r="K256" s="41"/>
      <c r="L256" s="45"/>
      <c r="M256" s="230"/>
      <c r="N256" s="231"/>
      <c r="O256" s="85"/>
      <c r="P256" s="85"/>
      <c r="Q256" s="85"/>
      <c r="R256" s="85"/>
      <c r="S256" s="85"/>
      <c r="T256" s="86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T256" s="18" t="s">
        <v>182</v>
      </c>
      <c r="AU256" s="18" t="s">
        <v>84</v>
      </c>
    </row>
    <row r="257" spans="1:51" s="14" customFormat="1" ht="12">
      <c r="A257" s="14"/>
      <c r="B257" s="244"/>
      <c r="C257" s="245"/>
      <c r="D257" s="227" t="s">
        <v>184</v>
      </c>
      <c r="E257" s="246" t="s">
        <v>20</v>
      </c>
      <c r="F257" s="247" t="s">
        <v>1871</v>
      </c>
      <c r="G257" s="245"/>
      <c r="H257" s="248">
        <v>45.54</v>
      </c>
      <c r="I257" s="249"/>
      <c r="J257" s="245"/>
      <c r="K257" s="245"/>
      <c r="L257" s="250"/>
      <c r="M257" s="251"/>
      <c r="N257" s="252"/>
      <c r="O257" s="252"/>
      <c r="P257" s="252"/>
      <c r="Q257" s="252"/>
      <c r="R257" s="252"/>
      <c r="S257" s="252"/>
      <c r="T257" s="253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54" t="s">
        <v>184</v>
      </c>
      <c r="AU257" s="254" t="s">
        <v>84</v>
      </c>
      <c r="AV257" s="14" t="s">
        <v>84</v>
      </c>
      <c r="AW257" s="14" t="s">
        <v>37</v>
      </c>
      <c r="AX257" s="14" t="s">
        <v>76</v>
      </c>
      <c r="AY257" s="254" t="s">
        <v>171</v>
      </c>
    </row>
    <row r="258" spans="1:63" s="12" customFormat="1" ht="22.8" customHeight="1">
      <c r="A258" s="12"/>
      <c r="B258" s="198"/>
      <c r="C258" s="199"/>
      <c r="D258" s="200" t="s">
        <v>75</v>
      </c>
      <c r="E258" s="212" t="s">
        <v>670</v>
      </c>
      <c r="F258" s="212" t="s">
        <v>671</v>
      </c>
      <c r="G258" s="199"/>
      <c r="H258" s="199"/>
      <c r="I258" s="202"/>
      <c r="J258" s="213">
        <f>BK258</f>
        <v>0</v>
      </c>
      <c r="K258" s="199"/>
      <c r="L258" s="204"/>
      <c r="M258" s="205"/>
      <c r="N258" s="206"/>
      <c r="O258" s="206"/>
      <c r="P258" s="207">
        <f>SUM(P259:P261)</f>
        <v>0</v>
      </c>
      <c r="Q258" s="206"/>
      <c r="R258" s="207">
        <f>SUM(R259:R261)</f>
        <v>0</v>
      </c>
      <c r="S258" s="206"/>
      <c r="T258" s="208">
        <f>SUM(T259:T261)</f>
        <v>0</v>
      </c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R258" s="209" t="s">
        <v>22</v>
      </c>
      <c r="AT258" s="210" t="s">
        <v>75</v>
      </c>
      <c r="AU258" s="210" t="s">
        <v>22</v>
      </c>
      <c r="AY258" s="209" t="s">
        <v>171</v>
      </c>
      <c r="BK258" s="211">
        <f>SUM(BK259:BK261)</f>
        <v>0</v>
      </c>
    </row>
    <row r="259" spans="1:65" s="2" customFormat="1" ht="33" customHeight="1">
      <c r="A259" s="39"/>
      <c r="B259" s="40"/>
      <c r="C259" s="214" t="s">
        <v>420</v>
      </c>
      <c r="D259" s="214" t="s">
        <v>173</v>
      </c>
      <c r="E259" s="215" t="s">
        <v>673</v>
      </c>
      <c r="F259" s="216" t="s">
        <v>674</v>
      </c>
      <c r="G259" s="217" t="s">
        <v>244</v>
      </c>
      <c r="H259" s="218">
        <v>84.31</v>
      </c>
      <c r="I259" s="219"/>
      <c r="J259" s="220">
        <f>ROUND(I259*H259,2)</f>
        <v>0</v>
      </c>
      <c r="K259" s="216" t="s">
        <v>177</v>
      </c>
      <c r="L259" s="45"/>
      <c r="M259" s="221" t="s">
        <v>20</v>
      </c>
      <c r="N259" s="222" t="s">
        <v>47</v>
      </c>
      <c r="O259" s="85"/>
      <c r="P259" s="223">
        <f>O259*H259</f>
        <v>0</v>
      </c>
      <c r="Q259" s="223">
        <v>0</v>
      </c>
      <c r="R259" s="223">
        <f>Q259*H259</f>
        <v>0</v>
      </c>
      <c r="S259" s="223">
        <v>0</v>
      </c>
      <c r="T259" s="224">
        <f>S259*H259</f>
        <v>0</v>
      </c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R259" s="225" t="s">
        <v>178</v>
      </c>
      <c r="AT259" s="225" t="s">
        <v>173</v>
      </c>
      <c r="AU259" s="225" t="s">
        <v>84</v>
      </c>
      <c r="AY259" s="18" t="s">
        <v>171</v>
      </c>
      <c r="BE259" s="226">
        <f>IF(N259="základní",J259,0)</f>
        <v>0</v>
      </c>
      <c r="BF259" s="226">
        <f>IF(N259="snížená",J259,0)</f>
        <v>0</v>
      </c>
      <c r="BG259" s="226">
        <f>IF(N259="zákl. přenesená",J259,0)</f>
        <v>0</v>
      </c>
      <c r="BH259" s="226">
        <f>IF(N259="sníž. přenesená",J259,0)</f>
        <v>0</v>
      </c>
      <c r="BI259" s="226">
        <f>IF(N259="nulová",J259,0)</f>
        <v>0</v>
      </c>
      <c r="BJ259" s="18" t="s">
        <v>22</v>
      </c>
      <c r="BK259" s="226">
        <f>ROUND(I259*H259,2)</f>
        <v>0</v>
      </c>
      <c r="BL259" s="18" t="s">
        <v>178</v>
      </c>
      <c r="BM259" s="225" t="s">
        <v>1873</v>
      </c>
    </row>
    <row r="260" spans="1:47" s="2" customFormat="1" ht="12">
      <c r="A260" s="39"/>
      <c r="B260" s="40"/>
      <c r="C260" s="41"/>
      <c r="D260" s="227" t="s">
        <v>180</v>
      </c>
      <c r="E260" s="41"/>
      <c r="F260" s="228" t="s">
        <v>676</v>
      </c>
      <c r="G260" s="41"/>
      <c r="H260" s="41"/>
      <c r="I260" s="229"/>
      <c r="J260" s="41"/>
      <c r="K260" s="41"/>
      <c r="L260" s="45"/>
      <c r="M260" s="230"/>
      <c r="N260" s="231"/>
      <c r="O260" s="85"/>
      <c r="P260" s="85"/>
      <c r="Q260" s="85"/>
      <c r="R260" s="85"/>
      <c r="S260" s="85"/>
      <c r="T260" s="86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T260" s="18" t="s">
        <v>180</v>
      </c>
      <c r="AU260" s="18" t="s">
        <v>84</v>
      </c>
    </row>
    <row r="261" spans="1:47" s="2" customFormat="1" ht="12">
      <c r="A261" s="39"/>
      <c r="B261" s="40"/>
      <c r="C261" s="41"/>
      <c r="D261" s="232" t="s">
        <v>182</v>
      </c>
      <c r="E261" s="41"/>
      <c r="F261" s="233" t="s">
        <v>677</v>
      </c>
      <c r="G261" s="41"/>
      <c r="H261" s="41"/>
      <c r="I261" s="229"/>
      <c r="J261" s="41"/>
      <c r="K261" s="41"/>
      <c r="L261" s="45"/>
      <c r="M261" s="230"/>
      <c r="N261" s="231"/>
      <c r="O261" s="85"/>
      <c r="P261" s="85"/>
      <c r="Q261" s="85"/>
      <c r="R261" s="85"/>
      <c r="S261" s="85"/>
      <c r="T261" s="86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T261" s="18" t="s">
        <v>182</v>
      </c>
      <c r="AU261" s="18" t="s">
        <v>84</v>
      </c>
    </row>
    <row r="262" spans="1:63" s="12" customFormat="1" ht="25.9" customHeight="1">
      <c r="A262" s="12"/>
      <c r="B262" s="198"/>
      <c r="C262" s="199"/>
      <c r="D262" s="200" t="s">
        <v>75</v>
      </c>
      <c r="E262" s="201" t="s">
        <v>1874</v>
      </c>
      <c r="F262" s="201" t="s">
        <v>1875</v>
      </c>
      <c r="G262" s="199"/>
      <c r="H262" s="199"/>
      <c r="I262" s="202"/>
      <c r="J262" s="203">
        <f>BK262</f>
        <v>0</v>
      </c>
      <c r="K262" s="199"/>
      <c r="L262" s="204"/>
      <c r="M262" s="205"/>
      <c r="N262" s="206"/>
      <c r="O262" s="206"/>
      <c r="P262" s="207">
        <f>SUM(P263:P267)</f>
        <v>0</v>
      </c>
      <c r="Q262" s="206"/>
      <c r="R262" s="207">
        <f>SUM(R263:R267)</f>
        <v>0</v>
      </c>
      <c r="S262" s="206"/>
      <c r="T262" s="208">
        <f>SUM(T263:T267)</f>
        <v>0</v>
      </c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R262" s="209" t="s">
        <v>178</v>
      </c>
      <c r="AT262" s="210" t="s">
        <v>75</v>
      </c>
      <c r="AU262" s="210" t="s">
        <v>76</v>
      </c>
      <c r="AY262" s="209" t="s">
        <v>171</v>
      </c>
      <c r="BK262" s="211">
        <f>SUM(BK263:BK267)</f>
        <v>0</v>
      </c>
    </row>
    <row r="263" spans="1:65" s="2" customFormat="1" ht="24.15" customHeight="1">
      <c r="A263" s="39"/>
      <c r="B263" s="40"/>
      <c r="C263" s="214" t="s">
        <v>424</v>
      </c>
      <c r="D263" s="214" t="s">
        <v>173</v>
      </c>
      <c r="E263" s="215" t="s">
        <v>1876</v>
      </c>
      <c r="F263" s="216" t="s">
        <v>1877</v>
      </c>
      <c r="G263" s="217" t="s">
        <v>980</v>
      </c>
      <c r="H263" s="218">
        <v>100</v>
      </c>
      <c r="I263" s="219"/>
      <c r="J263" s="220">
        <f>ROUND(I263*H263,2)</f>
        <v>0</v>
      </c>
      <c r="K263" s="216" t="s">
        <v>177</v>
      </c>
      <c r="L263" s="45"/>
      <c r="M263" s="221" t="s">
        <v>20</v>
      </c>
      <c r="N263" s="222" t="s">
        <v>47</v>
      </c>
      <c r="O263" s="85"/>
      <c r="P263" s="223">
        <f>O263*H263</f>
        <v>0</v>
      </c>
      <c r="Q263" s="223">
        <v>0</v>
      </c>
      <c r="R263" s="223">
        <f>Q263*H263</f>
        <v>0</v>
      </c>
      <c r="S263" s="223">
        <v>0</v>
      </c>
      <c r="T263" s="224">
        <f>S263*H263</f>
        <v>0</v>
      </c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R263" s="225" t="s">
        <v>1878</v>
      </c>
      <c r="AT263" s="225" t="s">
        <v>173</v>
      </c>
      <c r="AU263" s="225" t="s">
        <v>22</v>
      </c>
      <c r="AY263" s="18" t="s">
        <v>171</v>
      </c>
      <c r="BE263" s="226">
        <f>IF(N263="základní",J263,0)</f>
        <v>0</v>
      </c>
      <c r="BF263" s="226">
        <f>IF(N263="snížená",J263,0)</f>
        <v>0</v>
      </c>
      <c r="BG263" s="226">
        <f>IF(N263="zákl. přenesená",J263,0)</f>
        <v>0</v>
      </c>
      <c r="BH263" s="226">
        <f>IF(N263="sníž. přenesená",J263,0)</f>
        <v>0</v>
      </c>
      <c r="BI263" s="226">
        <f>IF(N263="nulová",J263,0)</f>
        <v>0</v>
      </c>
      <c r="BJ263" s="18" t="s">
        <v>22</v>
      </c>
      <c r="BK263" s="226">
        <f>ROUND(I263*H263,2)</f>
        <v>0</v>
      </c>
      <c r="BL263" s="18" t="s">
        <v>1878</v>
      </c>
      <c r="BM263" s="225" t="s">
        <v>1879</v>
      </c>
    </row>
    <row r="264" spans="1:47" s="2" customFormat="1" ht="12">
      <c r="A264" s="39"/>
      <c r="B264" s="40"/>
      <c r="C264" s="41"/>
      <c r="D264" s="227" t="s">
        <v>180</v>
      </c>
      <c r="E264" s="41"/>
      <c r="F264" s="228" t="s">
        <v>1880</v>
      </c>
      <c r="G264" s="41"/>
      <c r="H264" s="41"/>
      <c r="I264" s="229"/>
      <c r="J264" s="41"/>
      <c r="K264" s="41"/>
      <c r="L264" s="45"/>
      <c r="M264" s="230"/>
      <c r="N264" s="231"/>
      <c r="O264" s="85"/>
      <c r="P264" s="85"/>
      <c r="Q264" s="85"/>
      <c r="R264" s="85"/>
      <c r="S264" s="85"/>
      <c r="T264" s="86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T264" s="18" t="s">
        <v>180</v>
      </c>
      <c r="AU264" s="18" t="s">
        <v>22</v>
      </c>
    </row>
    <row r="265" spans="1:47" s="2" customFormat="1" ht="12">
      <c r="A265" s="39"/>
      <c r="B265" s="40"/>
      <c r="C265" s="41"/>
      <c r="D265" s="232" t="s">
        <v>182</v>
      </c>
      <c r="E265" s="41"/>
      <c r="F265" s="233" t="s">
        <v>1881</v>
      </c>
      <c r="G265" s="41"/>
      <c r="H265" s="41"/>
      <c r="I265" s="229"/>
      <c r="J265" s="41"/>
      <c r="K265" s="41"/>
      <c r="L265" s="45"/>
      <c r="M265" s="230"/>
      <c r="N265" s="231"/>
      <c r="O265" s="85"/>
      <c r="P265" s="85"/>
      <c r="Q265" s="85"/>
      <c r="R265" s="85"/>
      <c r="S265" s="85"/>
      <c r="T265" s="86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T265" s="18" t="s">
        <v>182</v>
      </c>
      <c r="AU265" s="18" t="s">
        <v>22</v>
      </c>
    </row>
    <row r="266" spans="1:51" s="13" customFormat="1" ht="12">
      <c r="A266" s="13"/>
      <c r="B266" s="234"/>
      <c r="C266" s="235"/>
      <c r="D266" s="227" t="s">
        <v>184</v>
      </c>
      <c r="E266" s="236" t="s">
        <v>20</v>
      </c>
      <c r="F266" s="237" t="s">
        <v>697</v>
      </c>
      <c r="G266" s="235"/>
      <c r="H266" s="236" t="s">
        <v>20</v>
      </c>
      <c r="I266" s="238"/>
      <c r="J266" s="235"/>
      <c r="K266" s="235"/>
      <c r="L266" s="239"/>
      <c r="M266" s="240"/>
      <c r="N266" s="241"/>
      <c r="O266" s="241"/>
      <c r="P266" s="241"/>
      <c r="Q266" s="241"/>
      <c r="R266" s="241"/>
      <c r="S266" s="241"/>
      <c r="T266" s="242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43" t="s">
        <v>184</v>
      </c>
      <c r="AU266" s="243" t="s">
        <v>22</v>
      </c>
      <c r="AV266" s="13" t="s">
        <v>22</v>
      </c>
      <c r="AW266" s="13" t="s">
        <v>37</v>
      </c>
      <c r="AX266" s="13" t="s">
        <v>76</v>
      </c>
      <c r="AY266" s="243" t="s">
        <v>171</v>
      </c>
    </row>
    <row r="267" spans="1:51" s="14" customFormat="1" ht="12">
      <c r="A267" s="14"/>
      <c r="B267" s="244"/>
      <c r="C267" s="245"/>
      <c r="D267" s="227" t="s">
        <v>184</v>
      </c>
      <c r="E267" s="246" t="s">
        <v>20</v>
      </c>
      <c r="F267" s="247" t="s">
        <v>1882</v>
      </c>
      <c r="G267" s="245"/>
      <c r="H267" s="248">
        <v>100</v>
      </c>
      <c r="I267" s="249"/>
      <c r="J267" s="245"/>
      <c r="K267" s="245"/>
      <c r="L267" s="250"/>
      <c r="M267" s="251"/>
      <c r="N267" s="252"/>
      <c r="O267" s="252"/>
      <c r="P267" s="252"/>
      <c r="Q267" s="252"/>
      <c r="R267" s="252"/>
      <c r="S267" s="252"/>
      <c r="T267" s="253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54" t="s">
        <v>184</v>
      </c>
      <c r="AU267" s="254" t="s">
        <v>22</v>
      </c>
      <c r="AV267" s="14" t="s">
        <v>84</v>
      </c>
      <c r="AW267" s="14" t="s">
        <v>37</v>
      </c>
      <c r="AX267" s="14" t="s">
        <v>76</v>
      </c>
      <c r="AY267" s="254" t="s">
        <v>171</v>
      </c>
    </row>
    <row r="268" spans="1:63" s="12" customFormat="1" ht="25.9" customHeight="1">
      <c r="A268" s="12"/>
      <c r="B268" s="198"/>
      <c r="C268" s="199"/>
      <c r="D268" s="200" t="s">
        <v>75</v>
      </c>
      <c r="E268" s="201" t="s">
        <v>1883</v>
      </c>
      <c r="F268" s="201" t="s">
        <v>1884</v>
      </c>
      <c r="G268" s="199"/>
      <c r="H268" s="199"/>
      <c r="I268" s="202"/>
      <c r="J268" s="203">
        <f>BK268</f>
        <v>0</v>
      </c>
      <c r="K268" s="199"/>
      <c r="L268" s="204"/>
      <c r="M268" s="205"/>
      <c r="N268" s="206"/>
      <c r="O268" s="206"/>
      <c r="P268" s="207">
        <f>P269</f>
        <v>0</v>
      </c>
      <c r="Q268" s="206"/>
      <c r="R268" s="207">
        <f>R269</f>
        <v>0</v>
      </c>
      <c r="S268" s="206"/>
      <c r="T268" s="208">
        <f>T269</f>
        <v>0</v>
      </c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R268" s="209" t="s">
        <v>210</v>
      </c>
      <c r="AT268" s="210" t="s">
        <v>75</v>
      </c>
      <c r="AU268" s="210" t="s">
        <v>76</v>
      </c>
      <c r="AY268" s="209" t="s">
        <v>171</v>
      </c>
      <c r="BK268" s="211">
        <f>BK269</f>
        <v>0</v>
      </c>
    </row>
    <row r="269" spans="1:63" s="12" customFormat="1" ht="22.8" customHeight="1">
      <c r="A269" s="12"/>
      <c r="B269" s="198"/>
      <c r="C269" s="199"/>
      <c r="D269" s="200" t="s">
        <v>75</v>
      </c>
      <c r="E269" s="212" t="s">
        <v>1885</v>
      </c>
      <c r="F269" s="212" t="s">
        <v>1886</v>
      </c>
      <c r="G269" s="199"/>
      <c r="H269" s="199"/>
      <c r="I269" s="202"/>
      <c r="J269" s="213">
        <f>BK269</f>
        <v>0</v>
      </c>
      <c r="K269" s="199"/>
      <c r="L269" s="204"/>
      <c r="M269" s="205"/>
      <c r="N269" s="206"/>
      <c r="O269" s="206"/>
      <c r="P269" s="207">
        <f>SUM(P270:P273)</f>
        <v>0</v>
      </c>
      <c r="Q269" s="206"/>
      <c r="R269" s="207">
        <f>SUM(R270:R273)</f>
        <v>0</v>
      </c>
      <c r="S269" s="206"/>
      <c r="T269" s="208">
        <f>SUM(T270:T273)</f>
        <v>0</v>
      </c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R269" s="209" t="s">
        <v>210</v>
      </c>
      <c r="AT269" s="210" t="s">
        <v>75</v>
      </c>
      <c r="AU269" s="210" t="s">
        <v>22</v>
      </c>
      <c r="AY269" s="209" t="s">
        <v>171</v>
      </c>
      <c r="BK269" s="211">
        <f>SUM(BK270:BK273)</f>
        <v>0</v>
      </c>
    </row>
    <row r="270" spans="1:65" s="2" customFormat="1" ht="16.5" customHeight="1">
      <c r="A270" s="39"/>
      <c r="B270" s="40"/>
      <c r="C270" s="214" t="s">
        <v>431</v>
      </c>
      <c r="D270" s="214" t="s">
        <v>173</v>
      </c>
      <c r="E270" s="215" t="s">
        <v>1887</v>
      </c>
      <c r="F270" s="216" t="s">
        <v>1888</v>
      </c>
      <c r="G270" s="217" t="s">
        <v>410</v>
      </c>
      <c r="H270" s="218">
        <v>1</v>
      </c>
      <c r="I270" s="219"/>
      <c r="J270" s="220">
        <f>ROUND(I270*H270,2)</f>
        <v>0</v>
      </c>
      <c r="K270" s="216" t="s">
        <v>177</v>
      </c>
      <c r="L270" s="45"/>
      <c r="M270" s="221" t="s">
        <v>20</v>
      </c>
      <c r="N270" s="222" t="s">
        <v>47</v>
      </c>
      <c r="O270" s="85"/>
      <c r="P270" s="223">
        <f>O270*H270</f>
        <v>0</v>
      </c>
      <c r="Q270" s="223">
        <v>0</v>
      </c>
      <c r="R270" s="223">
        <f>Q270*H270</f>
        <v>0</v>
      </c>
      <c r="S270" s="223">
        <v>0</v>
      </c>
      <c r="T270" s="224">
        <f>S270*H270</f>
        <v>0</v>
      </c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R270" s="225" t="s">
        <v>1889</v>
      </c>
      <c r="AT270" s="225" t="s">
        <v>173</v>
      </c>
      <c r="AU270" s="225" t="s">
        <v>84</v>
      </c>
      <c r="AY270" s="18" t="s">
        <v>171</v>
      </c>
      <c r="BE270" s="226">
        <f>IF(N270="základní",J270,0)</f>
        <v>0</v>
      </c>
      <c r="BF270" s="226">
        <f>IF(N270="snížená",J270,0)</f>
        <v>0</v>
      </c>
      <c r="BG270" s="226">
        <f>IF(N270="zákl. přenesená",J270,0)</f>
        <v>0</v>
      </c>
      <c r="BH270" s="226">
        <f>IF(N270="sníž. přenesená",J270,0)</f>
        <v>0</v>
      </c>
      <c r="BI270" s="226">
        <f>IF(N270="nulová",J270,0)</f>
        <v>0</v>
      </c>
      <c r="BJ270" s="18" t="s">
        <v>22</v>
      </c>
      <c r="BK270" s="226">
        <f>ROUND(I270*H270,2)</f>
        <v>0</v>
      </c>
      <c r="BL270" s="18" t="s">
        <v>1889</v>
      </c>
      <c r="BM270" s="225" t="s">
        <v>1890</v>
      </c>
    </row>
    <row r="271" spans="1:47" s="2" customFormat="1" ht="12">
      <c r="A271" s="39"/>
      <c r="B271" s="40"/>
      <c r="C271" s="41"/>
      <c r="D271" s="227" t="s">
        <v>180</v>
      </c>
      <c r="E271" s="41"/>
      <c r="F271" s="228" t="s">
        <v>1888</v>
      </c>
      <c r="G271" s="41"/>
      <c r="H271" s="41"/>
      <c r="I271" s="229"/>
      <c r="J271" s="41"/>
      <c r="K271" s="41"/>
      <c r="L271" s="45"/>
      <c r="M271" s="230"/>
      <c r="N271" s="231"/>
      <c r="O271" s="85"/>
      <c r="P271" s="85"/>
      <c r="Q271" s="85"/>
      <c r="R271" s="85"/>
      <c r="S271" s="85"/>
      <c r="T271" s="86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T271" s="18" t="s">
        <v>180</v>
      </c>
      <c r="AU271" s="18" t="s">
        <v>84</v>
      </c>
    </row>
    <row r="272" spans="1:47" s="2" customFormat="1" ht="12">
      <c r="A272" s="39"/>
      <c r="B272" s="40"/>
      <c r="C272" s="41"/>
      <c r="D272" s="232" t="s">
        <v>182</v>
      </c>
      <c r="E272" s="41"/>
      <c r="F272" s="233" t="s">
        <v>1891</v>
      </c>
      <c r="G272" s="41"/>
      <c r="H272" s="41"/>
      <c r="I272" s="229"/>
      <c r="J272" s="41"/>
      <c r="K272" s="41"/>
      <c r="L272" s="45"/>
      <c r="M272" s="230"/>
      <c r="N272" s="231"/>
      <c r="O272" s="85"/>
      <c r="P272" s="85"/>
      <c r="Q272" s="85"/>
      <c r="R272" s="85"/>
      <c r="S272" s="85"/>
      <c r="T272" s="86"/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T272" s="18" t="s">
        <v>182</v>
      </c>
      <c r="AU272" s="18" t="s">
        <v>84</v>
      </c>
    </row>
    <row r="273" spans="1:47" s="2" customFormat="1" ht="12">
      <c r="A273" s="39"/>
      <c r="B273" s="40"/>
      <c r="C273" s="41"/>
      <c r="D273" s="227" t="s">
        <v>224</v>
      </c>
      <c r="E273" s="41"/>
      <c r="F273" s="255" t="s">
        <v>1892</v>
      </c>
      <c r="G273" s="41"/>
      <c r="H273" s="41"/>
      <c r="I273" s="229"/>
      <c r="J273" s="41"/>
      <c r="K273" s="41"/>
      <c r="L273" s="45"/>
      <c r="M273" s="266"/>
      <c r="N273" s="267"/>
      <c r="O273" s="268"/>
      <c r="P273" s="268"/>
      <c r="Q273" s="268"/>
      <c r="R273" s="268"/>
      <c r="S273" s="268"/>
      <c r="T273" s="269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T273" s="18" t="s">
        <v>224</v>
      </c>
      <c r="AU273" s="18" t="s">
        <v>84</v>
      </c>
    </row>
    <row r="274" spans="1:31" s="2" customFormat="1" ht="6.95" customHeight="1">
      <c r="A274" s="39"/>
      <c r="B274" s="60"/>
      <c r="C274" s="61"/>
      <c r="D274" s="61"/>
      <c r="E274" s="61"/>
      <c r="F274" s="61"/>
      <c r="G274" s="61"/>
      <c r="H274" s="61"/>
      <c r="I274" s="61"/>
      <c r="J274" s="61"/>
      <c r="K274" s="61"/>
      <c r="L274" s="45"/>
      <c r="M274" s="39"/>
      <c r="O274" s="39"/>
      <c r="P274" s="39"/>
      <c r="Q274" s="39"/>
      <c r="R274" s="39"/>
      <c r="S274" s="39"/>
      <c r="T274" s="39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</row>
  </sheetData>
  <sheetProtection password="CC35" sheet="1" objects="1" scenarios="1" formatColumns="0" formatRows="0" autoFilter="0"/>
  <autoFilter ref="C90:K273"/>
  <mergeCells count="9">
    <mergeCell ref="E7:H7"/>
    <mergeCell ref="E9:H9"/>
    <mergeCell ref="E18:H18"/>
    <mergeCell ref="E27:H27"/>
    <mergeCell ref="E48:H48"/>
    <mergeCell ref="E50:H50"/>
    <mergeCell ref="E81:H81"/>
    <mergeCell ref="E83:H83"/>
    <mergeCell ref="L2:V2"/>
  </mergeCells>
  <hyperlinks>
    <hyperlink ref="F96" r:id="rId1" display="https://podminky.urs.cz/item/CS_URS_2023_02/113154122"/>
    <hyperlink ref="F115" r:id="rId2" display="https://podminky.urs.cz/item/CS_URS_2023_02/465513157"/>
    <hyperlink ref="F122" r:id="rId3" display="https://podminky.urs.cz/item/CS_URS_2023_02/572251122"/>
    <hyperlink ref="F142" r:id="rId4" display="https://podminky.urs.cz/item/CS_URS_2023_02/628613222"/>
    <hyperlink ref="F155" r:id="rId5" display="https://podminky.urs.cz/item/CS_URS_2023_02/915241113"/>
    <hyperlink ref="F163" r:id="rId6" display="https://podminky.urs.cz/item/CS_URS_2023_02/911122212"/>
    <hyperlink ref="F170" r:id="rId7" display="https://podminky.urs.cz/item/CS_URS_2023_02/935112211"/>
    <hyperlink ref="F185" r:id="rId8" display="https://podminky.urs.cz/item/CS_URS_2023_02/966076111"/>
    <hyperlink ref="F197" r:id="rId9" display="https://podminky.urs.cz/item/CS_URS_2023_02/985121123"/>
    <hyperlink ref="F203" r:id="rId10" display="https://podminky.urs.cz/item/CS_URS_2023_02/985131311"/>
    <hyperlink ref="F209" r:id="rId11" display="https://podminky.urs.cz/item/CS_URS_2023_02/985311112"/>
    <hyperlink ref="F215" r:id="rId12" display="https://podminky.urs.cz/item/CS_URS_2023_02/985311911"/>
    <hyperlink ref="F218" r:id="rId13" display="https://podminky.urs.cz/item/CS_URS_2023_02/985311912"/>
    <hyperlink ref="F221" r:id="rId14" display="https://podminky.urs.cz/item/CS_URS_2023_02/985312111"/>
    <hyperlink ref="F227" r:id="rId15" display="https://podminky.urs.cz/item/CS_URS_2023_02/985312191"/>
    <hyperlink ref="F230" r:id="rId16" display="https://podminky.urs.cz/item/CS_URS_2023_02/985321111"/>
    <hyperlink ref="F236" r:id="rId17" display="https://podminky.urs.cz/item/CS_URS_2023_02/985321911"/>
    <hyperlink ref="F239" r:id="rId18" display="https://podminky.urs.cz/item/CS_URS_2023_02/985321912"/>
    <hyperlink ref="F242" r:id="rId19" display="https://podminky.urs.cz/item/CS_URS_2023_02/985324111"/>
    <hyperlink ref="F248" r:id="rId20" display="https://podminky.urs.cz/item/CS_URS_2023_02/985324911"/>
    <hyperlink ref="F256" r:id="rId21" display="https://podminky.urs.cz/item/CS_URS_2023_02/997221875"/>
    <hyperlink ref="F261" r:id="rId22" display="https://podminky.urs.cz/item/CS_URS_2023_02/998225111"/>
    <hyperlink ref="F265" r:id="rId23" display="https://podminky.urs.cz/item/CS_URS_2023_02/HZS1452"/>
    <hyperlink ref="F272" r:id="rId24" display="https://podminky.urs.cz/item/CS_URS_2023_02/013294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25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135</v>
      </c>
    </row>
    <row r="3" spans="2:46" s="1" customFormat="1" ht="6.95" customHeight="1">
      <c r="B3" s="140"/>
      <c r="C3" s="141"/>
      <c r="D3" s="141"/>
      <c r="E3" s="141"/>
      <c r="F3" s="141"/>
      <c r="G3" s="141"/>
      <c r="H3" s="141"/>
      <c r="I3" s="141"/>
      <c r="J3" s="141"/>
      <c r="K3" s="141"/>
      <c r="L3" s="21"/>
      <c r="AT3" s="18" t="s">
        <v>84</v>
      </c>
    </row>
    <row r="4" spans="2:46" s="1" customFormat="1" ht="24.95" customHeight="1">
      <c r="B4" s="21"/>
      <c r="D4" s="142" t="s">
        <v>140</v>
      </c>
      <c r="L4" s="21"/>
      <c r="M4" s="143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4" t="s">
        <v>16</v>
      </c>
      <c r="L6" s="21"/>
    </row>
    <row r="7" spans="2:12" s="1" customFormat="1" ht="16.5" customHeight="1">
      <c r="B7" s="21"/>
      <c r="E7" s="145" t="str">
        <f>'Rekapitulace stavby'!K6</f>
        <v>Rekonstrukce komunikace II/605, úsek č.3 - aktualizace (2023)</v>
      </c>
      <c r="F7" s="144"/>
      <c r="G7" s="144"/>
      <c r="H7" s="144"/>
      <c r="L7" s="21"/>
    </row>
    <row r="8" spans="1:31" s="2" customFormat="1" ht="12" customHeight="1">
      <c r="A8" s="39"/>
      <c r="B8" s="45"/>
      <c r="C8" s="39"/>
      <c r="D8" s="144" t="s">
        <v>141</v>
      </c>
      <c r="E8" s="39"/>
      <c r="F8" s="39"/>
      <c r="G8" s="39"/>
      <c r="H8" s="39"/>
      <c r="I8" s="39"/>
      <c r="J8" s="39"/>
      <c r="K8" s="39"/>
      <c r="L8" s="146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30" customHeight="1">
      <c r="A9" s="39"/>
      <c r="B9" s="45"/>
      <c r="C9" s="39"/>
      <c r="D9" s="39"/>
      <c r="E9" s="147" t="s">
        <v>1893</v>
      </c>
      <c r="F9" s="39"/>
      <c r="G9" s="39"/>
      <c r="H9" s="39"/>
      <c r="I9" s="39"/>
      <c r="J9" s="39"/>
      <c r="K9" s="39"/>
      <c r="L9" s="146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46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4" t="s">
        <v>19</v>
      </c>
      <c r="E11" s="39"/>
      <c r="F11" s="134" t="s">
        <v>20</v>
      </c>
      <c r="G11" s="39"/>
      <c r="H11" s="39"/>
      <c r="I11" s="144" t="s">
        <v>21</v>
      </c>
      <c r="J11" s="134" t="s">
        <v>20</v>
      </c>
      <c r="K11" s="39"/>
      <c r="L11" s="146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4" t="s">
        <v>23</v>
      </c>
      <c r="E12" s="39"/>
      <c r="F12" s="134" t="s">
        <v>24</v>
      </c>
      <c r="G12" s="39"/>
      <c r="H12" s="39"/>
      <c r="I12" s="144" t="s">
        <v>25</v>
      </c>
      <c r="J12" s="148" t="str">
        <f>'Rekapitulace stavby'!AN8</f>
        <v>13. 12. 2023</v>
      </c>
      <c r="K12" s="39"/>
      <c r="L12" s="146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46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4" t="s">
        <v>29</v>
      </c>
      <c r="E14" s="39"/>
      <c r="F14" s="39"/>
      <c r="G14" s="39"/>
      <c r="H14" s="39"/>
      <c r="I14" s="144" t="s">
        <v>30</v>
      </c>
      <c r="J14" s="134" t="s">
        <v>20</v>
      </c>
      <c r="K14" s="39"/>
      <c r="L14" s="146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4" t="s">
        <v>31</v>
      </c>
      <c r="F15" s="39"/>
      <c r="G15" s="39"/>
      <c r="H15" s="39"/>
      <c r="I15" s="144" t="s">
        <v>32</v>
      </c>
      <c r="J15" s="134" t="s">
        <v>20</v>
      </c>
      <c r="K15" s="39"/>
      <c r="L15" s="146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46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4" t="s">
        <v>33</v>
      </c>
      <c r="E17" s="39"/>
      <c r="F17" s="39"/>
      <c r="G17" s="39"/>
      <c r="H17" s="39"/>
      <c r="I17" s="144" t="s">
        <v>30</v>
      </c>
      <c r="J17" s="34" t="str">
        <f>'Rekapitulace stavby'!AN13</f>
        <v>Vyplň údaj</v>
      </c>
      <c r="K17" s="39"/>
      <c r="L17" s="146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4"/>
      <c r="G18" s="134"/>
      <c r="H18" s="134"/>
      <c r="I18" s="144" t="s">
        <v>32</v>
      </c>
      <c r="J18" s="34" t="str">
        <f>'Rekapitulace stavby'!AN14</f>
        <v>Vyplň údaj</v>
      </c>
      <c r="K18" s="39"/>
      <c r="L18" s="146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46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4" t="s">
        <v>35</v>
      </c>
      <c r="E20" s="39"/>
      <c r="F20" s="39"/>
      <c r="G20" s="39"/>
      <c r="H20" s="39"/>
      <c r="I20" s="144" t="s">
        <v>30</v>
      </c>
      <c r="J20" s="134" t="s">
        <v>20</v>
      </c>
      <c r="K20" s="39"/>
      <c r="L20" s="146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4" t="s">
        <v>36</v>
      </c>
      <c r="F21" s="39"/>
      <c r="G21" s="39"/>
      <c r="H21" s="39"/>
      <c r="I21" s="144" t="s">
        <v>32</v>
      </c>
      <c r="J21" s="134" t="s">
        <v>20</v>
      </c>
      <c r="K21" s="39"/>
      <c r="L21" s="146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46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4" t="s">
        <v>38</v>
      </c>
      <c r="E23" s="39"/>
      <c r="F23" s="39"/>
      <c r="G23" s="39"/>
      <c r="H23" s="39"/>
      <c r="I23" s="144" t="s">
        <v>30</v>
      </c>
      <c r="J23" s="134" t="str">
        <f>IF('Rekapitulace stavby'!AN19="","",'Rekapitulace stavby'!AN19)</f>
        <v/>
      </c>
      <c r="K23" s="39"/>
      <c r="L23" s="146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4" t="str">
        <f>IF('Rekapitulace stavby'!E20="","",'Rekapitulace stavby'!E20)</f>
        <v xml:space="preserve"> </v>
      </c>
      <c r="F24" s="39"/>
      <c r="G24" s="39"/>
      <c r="H24" s="39"/>
      <c r="I24" s="144" t="s">
        <v>32</v>
      </c>
      <c r="J24" s="134" t="str">
        <f>IF('Rekapitulace stavby'!AN20="","",'Rekapitulace stavby'!AN20)</f>
        <v/>
      </c>
      <c r="K24" s="39"/>
      <c r="L24" s="146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46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4" t="s">
        <v>40</v>
      </c>
      <c r="E26" s="39"/>
      <c r="F26" s="39"/>
      <c r="G26" s="39"/>
      <c r="H26" s="39"/>
      <c r="I26" s="39"/>
      <c r="J26" s="39"/>
      <c r="K26" s="39"/>
      <c r="L26" s="146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71.25" customHeight="1">
      <c r="A27" s="149"/>
      <c r="B27" s="150"/>
      <c r="C27" s="149"/>
      <c r="D27" s="149"/>
      <c r="E27" s="151" t="s">
        <v>41</v>
      </c>
      <c r="F27" s="151"/>
      <c r="G27" s="151"/>
      <c r="H27" s="151"/>
      <c r="I27" s="149"/>
      <c r="J27" s="149"/>
      <c r="K27" s="149"/>
      <c r="L27" s="152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46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3"/>
      <c r="E29" s="153"/>
      <c r="F29" s="153"/>
      <c r="G29" s="153"/>
      <c r="H29" s="153"/>
      <c r="I29" s="153"/>
      <c r="J29" s="153"/>
      <c r="K29" s="153"/>
      <c r="L29" s="146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4" t="s">
        <v>42</v>
      </c>
      <c r="E30" s="39"/>
      <c r="F30" s="39"/>
      <c r="G30" s="39"/>
      <c r="H30" s="39"/>
      <c r="I30" s="39"/>
      <c r="J30" s="155">
        <f>ROUND(J82,2)</f>
        <v>0</v>
      </c>
      <c r="K30" s="39"/>
      <c r="L30" s="146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3"/>
      <c r="E31" s="153"/>
      <c r="F31" s="153"/>
      <c r="G31" s="153"/>
      <c r="H31" s="153"/>
      <c r="I31" s="153"/>
      <c r="J31" s="153"/>
      <c r="K31" s="153"/>
      <c r="L31" s="146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6" t="s">
        <v>44</v>
      </c>
      <c r="G32" s="39"/>
      <c r="H32" s="39"/>
      <c r="I32" s="156" t="s">
        <v>43</v>
      </c>
      <c r="J32" s="156" t="s">
        <v>45</v>
      </c>
      <c r="K32" s="39"/>
      <c r="L32" s="146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7" t="s">
        <v>46</v>
      </c>
      <c r="E33" s="144" t="s">
        <v>47</v>
      </c>
      <c r="F33" s="158">
        <f>ROUND((SUM(BE82:BE119)),2)</f>
        <v>0</v>
      </c>
      <c r="G33" s="39"/>
      <c r="H33" s="39"/>
      <c r="I33" s="159">
        <v>0.21</v>
      </c>
      <c r="J33" s="158">
        <f>ROUND(((SUM(BE82:BE119))*I33),2)</f>
        <v>0</v>
      </c>
      <c r="K33" s="39"/>
      <c r="L33" s="146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4" t="s">
        <v>48</v>
      </c>
      <c r="F34" s="158">
        <f>ROUND((SUM(BF82:BF119)),2)</f>
        <v>0</v>
      </c>
      <c r="G34" s="39"/>
      <c r="H34" s="39"/>
      <c r="I34" s="159">
        <v>0.15</v>
      </c>
      <c r="J34" s="158">
        <f>ROUND(((SUM(BF82:BF119))*I34),2)</f>
        <v>0</v>
      </c>
      <c r="K34" s="39"/>
      <c r="L34" s="146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4" t="s">
        <v>49</v>
      </c>
      <c r="F35" s="158">
        <f>ROUND((SUM(BG82:BG119)),2)</f>
        <v>0</v>
      </c>
      <c r="G35" s="39"/>
      <c r="H35" s="39"/>
      <c r="I35" s="159">
        <v>0.21</v>
      </c>
      <c r="J35" s="158">
        <f>0</f>
        <v>0</v>
      </c>
      <c r="K35" s="39"/>
      <c r="L35" s="146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4" t="s">
        <v>50</v>
      </c>
      <c r="F36" s="158">
        <f>ROUND((SUM(BH82:BH119)),2)</f>
        <v>0</v>
      </c>
      <c r="G36" s="39"/>
      <c r="H36" s="39"/>
      <c r="I36" s="159">
        <v>0.15</v>
      </c>
      <c r="J36" s="158">
        <f>0</f>
        <v>0</v>
      </c>
      <c r="K36" s="39"/>
      <c r="L36" s="146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4" t="s">
        <v>51</v>
      </c>
      <c r="F37" s="158">
        <f>ROUND((SUM(BI82:BI119)),2)</f>
        <v>0</v>
      </c>
      <c r="G37" s="39"/>
      <c r="H37" s="39"/>
      <c r="I37" s="159">
        <v>0</v>
      </c>
      <c r="J37" s="158">
        <f>0</f>
        <v>0</v>
      </c>
      <c r="K37" s="39"/>
      <c r="L37" s="146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46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60"/>
      <c r="D39" s="161" t="s">
        <v>52</v>
      </c>
      <c r="E39" s="162"/>
      <c r="F39" s="162"/>
      <c r="G39" s="163" t="s">
        <v>53</v>
      </c>
      <c r="H39" s="164" t="s">
        <v>54</v>
      </c>
      <c r="I39" s="162"/>
      <c r="J39" s="165">
        <f>SUM(J30:J37)</f>
        <v>0</v>
      </c>
      <c r="K39" s="166"/>
      <c r="L39" s="146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67"/>
      <c r="C40" s="168"/>
      <c r="D40" s="168"/>
      <c r="E40" s="168"/>
      <c r="F40" s="168"/>
      <c r="G40" s="168"/>
      <c r="H40" s="168"/>
      <c r="I40" s="168"/>
      <c r="J40" s="168"/>
      <c r="K40" s="168"/>
      <c r="L40" s="146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69"/>
      <c r="C44" s="170"/>
      <c r="D44" s="170"/>
      <c r="E44" s="170"/>
      <c r="F44" s="170"/>
      <c r="G44" s="170"/>
      <c r="H44" s="170"/>
      <c r="I44" s="170"/>
      <c r="J44" s="170"/>
      <c r="K44" s="170"/>
      <c r="L44" s="146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145</v>
      </c>
      <c r="D45" s="41"/>
      <c r="E45" s="41"/>
      <c r="F45" s="41"/>
      <c r="G45" s="41"/>
      <c r="H45" s="41"/>
      <c r="I45" s="41"/>
      <c r="J45" s="41"/>
      <c r="K45" s="41"/>
      <c r="L45" s="146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46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46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71" t="str">
        <f>E7</f>
        <v>Rekonstrukce komunikace II/605, úsek č.3 - aktualizace (2023)</v>
      </c>
      <c r="F48" s="33"/>
      <c r="G48" s="33"/>
      <c r="H48" s="33"/>
      <c r="I48" s="41"/>
      <c r="J48" s="41"/>
      <c r="K48" s="41"/>
      <c r="L48" s="146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141</v>
      </c>
      <c r="D49" s="41"/>
      <c r="E49" s="41"/>
      <c r="F49" s="41"/>
      <c r="G49" s="41"/>
      <c r="H49" s="41"/>
      <c r="I49" s="41"/>
      <c r="J49" s="41"/>
      <c r="K49" s="41"/>
      <c r="L49" s="146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30" customHeight="1">
      <c r="A50" s="39"/>
      <c r="B50" s="40"/>
      <c r="C50" s="41"/>
      <c r="D50" s="41"/>
      <c r="E50" s="70" t="str">
        <f>E9</f>
        <v>SO 801 - Ozelenění a náhradní výsadba _ Způsobilé výdaje na hlavní aktivitu projektu</v>
      </c>
      <c r="F50" s="41"/>
      <c r="G50" s="41"/>
      <c r="H50" s="41"/>
      <c r="I50" s="41"/>
      <c r="J50" s="41"/>
      <c r="K50" s="41"/>
      <c r="L50" s="146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46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23</v>
      </c>
      <c r="D52" s="41"/>
      <c r="E52" s="41"/>
      <c r="F52" s="28" t="str">
        <f>F12</f>
        <v>sil. II/605</v>
      </c>
      <c r="G52" s="41"/>
      <c r="H52" s="41"/>
      <c r="I52" s="33" t="s">
        <v>25</v>
      </c>
      <c r="J52" s="73" t="str">
        <f>IF(J12="","",J12)</f>
        <v>13. 12. 2023</v>
      </c>
      <c r="K52" s="41"/>
      <c r="L52" s="146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46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>
      <c r="A54" s="39"/>
      <c r="B54" s="40"/>
      <c r="C54" s="33" t="s">
        <v>29</v>
      </c>
      <c r="D54" s="41"/>
      <c r="E54" s="41"/>
      <c r="F54" s="28" t="str">
        <f>E15</f>
        <v>Správa a údržba silnic Plzeňského kraje, p.o.</v>
      </c>
      <c r="G54" s="41"/>
      <c r="H54" s="41"/>
      <c r="I54" s="33" t="s">
        <v>35</v>
      </c>
      <c r="J54" s="37" t="str">
        <f>E21</f>
        <v>Sweco a.s.</v>
      </c>
      <c r="K54" s="41"/>
      <c r="L54" s="146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33</v>
      </c>
      <c r="D55" s="41"/>
      <c r="E55" s="41"/>
      <c r="F55" s="28" t="str">
        <f>IF(E18="","",E18)</f>
        <v>Vyplň údaj</v>
      </c>
      <c r="G55" s="41"/>
      <c r="H55" s="41"/>
      <c r="I55" s="33" t="s">
        <v>38</v>
      </c>
      <c r="J55" s="37" t="str">
        <f>E24</f>
        <v xml:space="preserve"> </v>
      </c>
      <c r="K55" s="41"/>
      <c r="L55" s="146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46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72" t="s">
        <v>146</v>
      </c>
      <c r="D57" s="173"/>
      <c r="E57" s="173"/>
      <c r="F57" s="173"/>
      <c r="G57" s="173"/>
      <c r="H57" s="173"/>
      <c r="I57" s="173"/>
      <c r="J57" s="174" t="s">
        <v>147</v>
      </c>
      <c r="K57" s="173"/>
      <c r="L57" s="146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46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75" t="s">
        <v>74</v>
      </c>
      <c r="D59" s="41"/>
      <c r="E59" s="41"/>
      <c r="F59" s="41"/>
      <c r="G59" s="41"/>
      <c r="H59" s="41"/>
      <c r="I59" s="41"/>
      <c r="J59" s="103">
        <f>J82</f>
        <v>0</v>
      </c>
      <c r="K59" s="41"/>
      <c r="L59" s="146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148</v>
      </c>
    </row>
    <row r="60" spans="1:31" s="9" customFormat="1" ht="24.95" customHeight="1">
      <c r="A60" s="9"/>
      <c r="B60" s="176"/>
      <c r="C60" s="177"/>
      <c r="D60" s="178" t="s">
        <v>149</v>
      </c>
      <c r="E60" s="179"/>
      <c r="F60" s="179"/>
      <c r="G60" s="179"/>
      <c r="H60" s="179"/>
      <c r="I60" s="179"/>
      <c r="J60" s="180">
        <f>J83</f>
        <v>0</v>
      </c>
      <c r="K60" s="177"/>
      <c r="L60" s="18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2"/>
      <c r="C61" s="126"/>
      <c r="D61" s="183" t="s">
        <v>150</v>
      </c>
      <c r="E61" s="184"/>
      <c r="F61" s="184"/>
      <c r="G61" s="184"/>
      <c r="H61" s="184"/>
      <c r="I61" s="184"/>
      <c r="J61" s="185">
        <f>J84</f>
        <v>0</v>
      </c>
      <c r="K61" s="126"/>
      <c r="L61" s="18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82"/>
      <c r="C62" s="126"/>
      <c r="D62" s="183" t="s">
        <v>155</v>
      </c>
      <c r="E62" s="184"/>
      <c r="F62" s="184"/>
      <c r="G62" s="184"/>
      <c r="H62" s="184"/>
      <c r="I62" s="184"/>
      <c r="J62" s="185">
        <f>J116</f>
        <v>0</v>
      </c>
      <c r="K62" s="126"/>
      <c r="L62" s="186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2" customFormat="1" ht="21.8" customHeight="1">
      <c r="A63" s="39"/>
      <c r="B63" s="40"/>
      <c r="C63" s="41"/>
      <c r="D63" s="41"/>
      <c r="E63" s="41"/>
      <c r="F63" s="41"/>
      <c r="G63" s="41"/>
      <c r="H63" s="41"/>
      <c r="I63" s="41"/>
      <c r="J63" s="41"/>
      <c r="K63" s="41"/>
      <c r="L63" s="146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</row>
    <row r="64" spans="1:31" s="2" customFormat="1" ht="6.95" customHeight="1">
      <c r="A64" s="39"/>
      <c r="B64" s="60"/>
      <c r="C64" s="61"/>
      <c r="D64" s="61"/>
      <c r="E64" s="61"/>
      <c r="F64" s="61"/>
      <c r="G64" s="61"/>
      <c r="H64" s="61"/>
      <c r="I64" s="61"/>
      <c r="J64" s="61"/>
      <c r="K64" s="61"/>
      <c r="L64" s="146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</row>
    <row r="68" spans="1:31" s="2" customFormat="1" ht="6.95" customHeight="1">
      <c r="A68" s="39"/>
      <c r="B68" s="62"/>
      <c r="C68" s="63"/>
      <c r="D68" s="63"/>
      <c r="E68" s="63"/>
      <c r="F68" s="63"/>
      <c r="G68" s="63"/>
      <c r="H68" s="63"/>
      <c r="I68" s="63"/>
      <c r="J68" s="63"/>
      <c r="K68" s="63"/>
      <c r="L68" s="146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69" spans="1:31" s="2" customFormat="1" ht="24.95" customHeight="1">
      <c r="A69" s="39"/>
      <c r="B69" s="40"/>
      <c r="C69" s="24" t="s">
        <v>156</v>
      </c>
      <c r="D69" s="41"/>
      <c r="E69" s="41"/>
      <c r="F69" s="41"/>
      <c r="G69" s="41"/>
      <c r="H69" s="41"/>
      <c r="I69" s="41"/>
      <c r="J69" s="41"/>
      <c r="K69" s="41"/>
      <c r="L69" s="146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pans="1:31" s="2" customFormat="1" ht="6.95" customHeight="1">
      <c r="A70" s="39"/>
      <c r="B70" s="40"/>
      <c r="C70" s="41"/>
      <c r="D70" s="41"/>
      <c r="E70" s="41"/>
      <c r="F70" s="41"/>
      <c r="G70" s="41"/>
      <c r="H70" s="41"/>
      <c r="I70" s="41"/>
      <c r="J70" s="41"/>
      <c r="K70" s="41"/>
      <c r="L70" s="146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12" customHeight="1">
      <c r="A71" s="39"/>
      <c r="B71" s="40"/>
      <c r="C71" s="33" t="s">
        <v>16</v>
      </c>
      <c r="D71" s="41"/>
      <c r="E71" s="41"/>
      <c r="F71" s="41"/>
      <c r="G71" s="41"/>
      <c r="H71" s="41"/>
      <c r="I71" s="41"/>
      <c r="J71" s="41"/>
      <c r="K71" s="41"/>
      <c r="L71" s="146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16.5" customHeight="1">
      <c r="A72" s="39"/>
      <c r="B72" s="40"/>
      <c r="C72" s="41"/>
      <c r="D72" s="41"/>
      <c r="E72" s="171" t="str">
        <f>E7</f>
        <v>Rekonstrukce komunikace II/605, úsek č.3 - aktualizace (2023)</v>
      </c>
      <c r="F72" s="33"/>
      <c r="G72" s="33"/>
      <c r="H72" s="33"/>
      <c r="I72" s="41"/>
      <c r="J72" s="41"/>
      <c r="K72" s="41"/>
      <c r="L72" s="146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12" customHeight="1">
      <c r="A73" s="39"/>
      <c r="B73" s="40"/>
      <c r="C73" s="33" t="s">
        <v>141</v>
      </c>
      <c r="D73" s="41"/>
      <c r="E73" s="41"/>
      <c r="F73" s="41"/>
      <c r="G73" s="41"/>
      <c r="H73" s="41"/>
      <c r="I73" s="41"/>
      <c r="J73" s="41"/>
      <c r="K73" s="41"/>
      <c r="L73" s="146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30" customHeight="1">
      <c r="A74" s="39"/>
      <c r="B74" s="40"/>
      <c r="C74" s="41"/>
      <c r="D74" s="41"/>
      <c r="E74" s="70" t="str">
        <f>E9</f>
        <v>SO 801 - Ozelenění a náhradní výsadba _ Způsobilé výdaje na hlavní aktivitu projektu</v>
      </c>
      <c r="F74" s="41"/>
      <c r="G74" s="41"/>
      <c r="H74" s="41"/>
      <c r="I74" s="41"/>
      <c r="J74" s="41"/>
      <c r="K74" s="41"/>
      <c r="L74" s="146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6.95" customHeight="1">
      <c r="A75" s="39"/>
      <c r="B75" s="40"/>
      <c r="C75" s="41"/>
      <c r="D75" s="41"/>
      <c r="E75" s="41"/>
      <c r="F75" s="41"/>
      <c r="G75" s="41"/>
      <c r="H75" s="41"/>
      <c r="I75" s="41"/>
      <c r="J75" s="41"/>
      <c r="K75" s="41"/>
      <c r="L75" s="146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2" customHeight="1">
      <c r="A76" s="39"/>
      <c r="B76" s="40"/>
      <c r="C76" s="33" t="s">
        <v>23</v>
      </c>
      <c r="D76" s="41"/>
      <c r="E76" s="41"/>
      <c r="F76" s="28" t="str">
        <f>F12</f>
        <v>sil. II/605</v>
      </c>
      <c r="G76" s="41"/>
      <c r="H76" s="41"/>
      <c r="I76" s="33" t="s">
        <v>25</v>
      </c>
      <c r="J76" s="73" t="str">
        <f>IF(J12="","",J12)</f>
        <v>13. 12. 2023</v>
      </c>
      <c r="K76" s="41"/>
      <c r="L76" s="146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6.95" customHeight="1">
      <c r="A77" s="39"/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146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5.15" customHeight="1">
      <c r="A78" s="39"/>
      <c r="B78" s="40"/>
      <c r="C78" s="33" t="s">
        <v>29</v>
      </c>
      <c r="D78" s="41"/>
      <c r="E78" s="41"/>
      <c r="F78" s="28" t="str">
        <f>E15</f>
        <v>Správa a údržba silnic Plzeňského kraje, p.o.</v>
      </c>
      <c r="G78" s="41"/>
      <c r="H78" s="41"/>
      <c r="I78" s="33" t="s">
        <v>35</v>
      </c>
      <c r="J78" s="37" t="str">
        <f>E21</f>
        <v>Sweco a.s.</v>
      </c>
      <c r="K78" s="41"/>
      <c r="L78" s="146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5.15" customHeight="1">
      <c r="A79" s="39"/>
      <c r="B79" s="40"/>
      <c r="C79" s="33" t="s">
        <v>33</v>
      </c>
      <c r="D79" s="41"/>
      <c r="E79" s="41"/>
      <c r="F79" s="28" t="str">
        <f>IF(E18="","",E18)</f>
        <v>Vyplň údaj</v>
      </c>
      <c r="G79" s="41"/>
      <c r="H79" s="41"/>
      <c r="I79" s="33" t="s">
        <v>38</v>
      </c>
      <c r="J79" s="37" t="str">
        <f>E24</f>
        <v xml:space="preserve"> </v>
      </c>
      <c r="K79" s="41"/>
      <c r="L79" s="146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0.3" customHeight="1">
      <c r="A80" s="39"/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146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11" customFormat="1" ht="29.25" customHeight="1">
      <c r="A81" s="187"/>
      <c r="B81" s="188"/>
      <c r="C81" s="189" t="s">
        <v>157</v>
      </c>
      <c r="D81" s="190" t="s">
        <v>61</v>
      </c>
      <c r="E81" s="190" t="s">
        <v>57</v>
      </c>
      <c r="F81" s="190" t="s">
        <v>58</v>
      </c>
      <c r="G81" s="190" t="s">
        <v>158</v>
      </c>
      <c r="H81" s="190" t="s">
        <v>159</v>
      </c>
      <c r="I81" s="190" t="s">
        <v>160</v>
      </c>
      <c r="J81" s="190" t="s">
        <v>147</v>
      </c>
      <c r="K81" s="191" t="s">
        <v>161</v>
      </c>
      <c r="L81" s="192"/>
      <c r="M81" s="93" t="s">
        <v>20</v>
      </c>
      <c r="N81" s="94" t="s">
        <v>46</v>
      </c>
      <c r="O81" s="94" t="s">
        <v>162</v>
      </c>
      <c r="P81" s="94" t="s">
        <v>163</v>
      </c>
      <c r="Q81" s="94" t="s">
        <v>164</v>
      </c>
      <c r="R81" s="94" t="s">
        <v>165</v>
      </c>
      <c r="S81" s="94" t="s">
        <v>166</v>
      </c>
      <c r="T81" s="95" t="s">
        <v>167</v>
      </c>
      <c r="U81" s="187"/>
      <c r="V81" s="187"/>
      <c r="W81" s="187"/>
      <c r="X81" s="187"/>
      <c r="Y81" s="187"/>
      <c r="Z81" s="187"/>
      <c r="AA81" s="187"/>
      <c r="AB81" s="187"/>
      <c r="AC81" s="187"/>
      <c r="AD81" s="187"/>
      <c r="AE81" s="187"/>
    </row>
    <row r="82" spans="1:63" s="2" customFormat="1" ht="22.8" customHeight="1">
      <c r="A82" s="39"/>
      <c r="B82" s="40"/>
      <c r="C82" s="100" t="s">
        <v>168</v>
      </c>
      <c r="D82" s="41"/>
      <c r="E82" s="41"/>
      <c r="F82" s="41"/>
      <c r="G82" s="41"/>
      <c r="H82" s="41"/>
      <c r="I82" s="41"/>
      <c r="J82" s="193">
        <f>BK82</f>
        <v>0</v>
      </c>
      <c r="K82" s="41"/>
      <c r="L82" s="45"/>
      <c r="M82" s="96"/>
      <c r="N82" s="194"/>
      <c r="O82" s="97"/>
      <c r="P82" s="195">
        <f>P83</f>
        <v>0</v>
      </c>
      <c r="Q82" s="97"/>
      <c r="R82" s="195">
        <f>R83</f>
        <v>0.030275</v>
      </c>
      <c r="S82" s="97"/>
      <c r="T82" s="196">
        <f>T83</f>
        <v>0</v>
      </c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T82" s="18" t="s">
        <v>75</v>
      </c>
      <c r="AU82" s="18" t="s">
        <v>148</v>
      </c>
      <c r="BK82" s="197">
        <f>BK83</f>
        <v>0</v>
      </c>
    </row>
    <row r="83" spans="1:63" s="12" customFormat="1" ht="25.9" customHeight="1">
      <c r="A83" s="12"/>
      <c r="B83" s="198"/>
      <c r="C83" s="199"/>
      <c r="D83" s="200" t="s">
        <v>75</v>
      </c>
      <c r="E83" s="201" t="s">
        <v>169</v>
      </c>
      <c r="F83" s="201" t="s">
        <v>170</v>
      </c>
      <c r="G83" s="199"/>
      <c r="H83" s="199"/>
      <c r="I83" s="202"/>
      <c r="J83" s="203">
        <f>BK83</f>
        <v>0</v>
      </c>
      <c r="K83" s="199"/>
      <c r="L83" s="204"/>
      <c r="M83" s="205"/>
      <c r="N83" s="206"/>
      <c r="O83" s="206"/>
      <c r="P83" s="207">
        <f>P84+P116</f>
        <v>0</v>
      </c>
      <c r="Q83" s="206"/>
      <c r="R83" s="207">
        <f>R84+R116</f>
        <v>0.030275</v>
      </c>
      <c r="S83" s="206"/>
      <c r="T83" s="208">
        <f>T84+T116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209" t="s">
        <v>22</v>
      </c>
      <c r="AT83" s="210" t="s">
        <v>75</v>
      </c>
      <c r="AU83" s="210" t="s">
        <v>76</v>
      </c>
      <c r="AY83" s="209" t="s">
        <v>171</v>
      </c>
      <c r="BK83" s="211">
        <f>BK84+BK116</f>
        <v>0</v>
      </c>
    </row>
    <row r="84" spans="1:63" s="12" customFormat="1" ht="22.8" customHeight="1">
      <c r="A84" s="12"/>
      <c r="B84" s="198"/>
      <c r="C84" s="199"/>
      <c r="D84" s="200" t="s">
        <v>75</v>
      </c>
      <c r="E84" s="212" t="s">
        <v>22</v>
      </c>
      <c r="F84" s="212" t="s">
        <v>172</v>
      </c>
      <c r="G84" s="199"/>
      <c r="H84" s="199"/>
      <c r="I84" s="202"/>
      <c r="J84" s="213">
        <f>BK84</f>
        <v>0</v>
      </c>
      <c r="K84" s="199"/>
      <c r="L84" s="204"/>
      <c r="M84" s="205"/>
      <c r="N84" s="206"/>
      <c r="O84" s="206"/>
      <c r="P84" s="207">
        <f>SUM(P85:P115)</f>
        <v>0</v>
      </c>
      <c r="Q84" s="206"/>
      <c r="R84" s="207">
        <f>SUM(R85:R115)</f>
        <v>0.030275</v>
      </c>
      <c r="S84" s="206"/>
      <c r="T84" s="208">
        <f>SUM(T85:T115)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09" t="s">
        <v>22</v>
      </c>
      <c r="AT84" s="210" t="s">
        <v>75</v>
      </c>
      <c r="AU84" s="210" t="s">
        <v>22</v>
      </c>
      <c r="AY84" s="209" t="s">
        <v>171</v>
      </c>
      <c r="BK84" s="211">
        <f>SUM(BK85:BK115)</f>
        <v>0</v>
      </c>
    </row>
    <row r="85" spans="1:65" s="2" customFormat="1" ht="44.25" customHeight="1">
      <c r="A85" s="39"/>
      <c r="B85" s="40"/>
      <c r="C85" s="214" t="s">
        <v>22</v>
      </c>
      <c r="D85" s="214" t="s">
        <v>173</v>
      </c>
      <c r="E85" s="215" t="s">
        <v>228</v>
      </c>
      <c r="F85" s="216" t="s">
        <v>229</v>
      </c>
      <c r="G85" s="217" t="s">
        <v>230</v>
      </c>
      <c r="H85" s="218">
        <v>181.65</v>
      </c>
      <c r="I85" s="219"/>
      <c r="J85" s="220">
        <f>ROUND(I85*H85,2)</f>
        <v>0</v>
      </c>
      <c r="K85" s="216" t="s">
        <v>20</v>
      </c>
      <c r="L85" s="45"/>
      <c r="M85" s="221" t="s">
        <v>20</v>
      </c>
      <c r="N85" s="222" t="s">
        <v>47</v>
      </c>
      <c r="O85" s="85"/>
      <c r="P85" s="223">
        <f>O85*H85</f>
        <v>0</v>
      </c>
      <c r="Q85" s="223">
        <v>0</v>
      </c>
      <c r="R85" s="223">
        <f>Q85*H85</f>
        <v>0</v>
      </c>
      <c r="S85" s="223">
        <v>0</v>
      </c>
      <c r="T85" s="224">
        <f>S85*H85</f>
        <v>0</v>
      </c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R85" s="225" t="s">
        <v>178</v>
      </c>
      <c r="AT85" s="225" t="s">
        <v>173</v>
      </c>
      <c r="AU85" s="225" t="s">
        <v>84</v>
      </c>
      <c r="AY85" s="18" t="s">
        <v>171</v>
      </c>
      <c r="BE85" s="226">
        <f>IF(N85="základní",J85,0)</f>
        <v>0</v>
      </c>
      <c r="BF85" s="226">
        <f>IF(N85="snížená",J85,0)</f>
        <v>0</v>
      </c>
      <c r="BG85" s="226">
        <f>IF(N85="zákl. přenesená",J85,0)</f>
        <v>0</v>
      </c>
      <c r="BH85" s="226">
        <f>IF(N85="sníž. přenesená",J85,0)</f>
        <v>0</v>
      </c>
      <c r="BI85" s="226">
        <f>IF(N85="nulová",J85,0)</f>
        <v>0</v>
      </c>
      <c r="BJ85" s="18" t="s">
        <v>22</v>
      </c>
      <c r="BK85" s="226">
        <f>ROUND(I85*H85,2)</f>
        <v>0</v>
      </c>
      <c r="BL85" s="18" t="s">
        <v>178</v>
      </c>
      <c r="BM85" s="225" t="s">
        <v>1894</v>
      </c>
    </row>
    <row r="86" spans="1:47" s="2" customFormat="1" ht="12">
      <c r="A86" s="39"/>
      <c r="B86" s="40"/>
      <c r="C86" s="41"/>
      <c r="D86" s="227" t="s">
        <v>180</v>
      </c>
      <c r="E86" s="41"/>
      <c r="F86" s="228" t="s">
        <v>232</v>
      </c>
      <c r="G86" s="41"/>
      <c r="H86" s="41"/>
      <c r="I86" s="229"/>
      <c r="J86" s="41"/>
      <c r="K86" s="41"/>
      <c r="L86" s="45"/>
      <c r="M86" s="230"/>
      <c r="N86" s="231"/>
      <c r="O86" s="85"/>
      <c r="P86" s="85"/>
      <c r="Q86" s="85"/>
      <c r="R86" s="85"/>
      <c r="S86" s="85"/>
      <c r="T86" s="86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T86" s="18" t="s">
        <v>180</v>
      </c>
      <c r="AU86" s="18" t="s">
        <v>84</v>
      </c>
    </row>
    <row r="87" spans="1:51" s="13" customFormat="1" ht="12">
      <c r="A87" s="13"/>
      <c r="B87" s="234"/>
      <c r="C87" s="235"/>
      <c r="D87" s="227" t="s">
        <v>184</v>
      </c>
      <c r="E87" s="236" t="s">
        <v>20</v>
      </c>
      <c r="F87" s="237" t="s">
        <v>632</v>
      </c>
      <c r="G87" s="235"/>
      <c r="H87" s="236" t="s">
        <v>20</v>
      </c>
      <c r="I87" s="238"/>
      <c r="J87" s="235"/>
      <c r="K87" s="235"/>
      <c r="L87" s="239"/>
      <c r="M87" s="240"/>
      <c r="N87" s="241"/>
      <c r="O87" s="241"/>
      <c r="P87" s="241"/>
      <c r="Q87" s="241"/>
      <c r="R87" s="241"/>
      <c r="S87" s="241"/>
      <c r="T87" s="242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T87" s="243" t="s">
        <v>184</v>
      </c>
      <c r="AU87" s="243" t="s">
        <v>84</v>
      </c>
      <c r="AV87" s="13" t="s">
        <v>22</v>
      </c>
      <c r="AW87" s="13" t="s">
        <v>37</v>
      </c>
      <c r="AX87" s="13" t="s">
        <v>76</v>
      </c>
      <c r="AY87" s="243" t="s">
        <v>171</v>
      </c>
    </row>
    <row r="88" spans="1:51" s="14" customFormat="1" ht="12">
      <c r="A88" s="14"/>
      <c r="B88" s="244"/>
      <c r="C88" s="245"/>
      <c r="D88" s="227" t="s">
        <v>184</v>
      </c>
      <c r="E88" s="246" t="s">
        <v>20</v>
      </c>
      <c r="F88" s="247" t="s">
        <v>1895</v>
      </c>
      <c r="G88" s="245"/>
      <c r="H88" s="248">
        <v>181.65</v>
      </c>
      <c r="I88" s="249"/>
      <c r="J88" s="245"/>
      <c r="K88" s="245"/>
      <c r="L88" s="250"/>
      <c r="M88" s="251"/>
      <c r="N88" s="252"/>
      <c r="O88" s="252"/>
      <c r="P88" s="252"/>
      <c r="Q88" s="252"/>
      <c r="R88" s="252"/>
      <c r="S88" s="252"/>
      <c r="T88" s="253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T88" s="254" t="s">
        <v>184</v>
      </c>
      <c r="AU88" s="254" t="s">
        <v>84</v>
      </c>
      <c r="AV88" s="14" t="s">
        <v>84</v>
      </c>
      <c r="AW88" s="14" t="s">
        <v>37</v>
      </c>
      <c r="AX88" s="14" t="s">
        <v>76</v>
      </c>
      <c r="AY88" s="254" t="s">
        <v>171</v>
      </c>
    </row>
    <row r="89" spans="1:65" s="2" customFormat="1" ht="24.15" customHeight="1">
      <c r="A89" s="39"/>
      <c r="B89" s="40"/>
      <c r="C89" s="214" t="s">
        <v>84</v>
      </c>
      <c r="D89" s="214" t="s">
        <v>173</v>
      </c>
      <c r="E89" s="215" t="s">
        <v>822</v>
      </c>
      <c r="F89" s="216" t="s">
        <v>823</v>
      </c>
      <c r="G89" s="217" t="s">
        <v>230</v>
      </c>
      <c r="H89" s="218">
        <v>181.65</v>
      </c>
      <c r="I89" s="219"/>
      <c r="J89" s="220">
        <f>ROUND(I89*H89,2)</f>
        <v>0</v>
      </c>
      <c r="K89" s="216" t="s">
        <v>177</v>
      </c>
      <c r="L89" s="45"/>
      <c r="M89" s="221" t="s">
        <v>20</v>
      </c>
      <c r="N89" s="222" t="s">
        <v>47</v>
      </c>
      <c r="O89" s="85"/>
      <c r="P89" s="223">
        <f>O89*H89</f>
        <v>0</v>
      </c>
      <c r="Q89" s="223">
        <v>0</v>
      </c>
      <c r="R89" s="223">
        <f>Q89*H89</f>
        <v>0</v>
      </c>
      <c r="S89" s="223">
        <v>0</v>
      </c>
      <c r="T89" s="224">
        <f>S89*H89</f>
        <v>0</v>
      </c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R89" s="225" t="s">
        <v>178</v>
      </c>
      <c r="AT89" s="225" t="s">
        <v>173</v>
      </c>
      <c r="AU89" s="225" t="s">
        <v>84</v>
      </c>
      <c r="AY89" s="18" t="s">
        <v>171</v>
      </c>
      <c r="BE89" s="226">
        <f>IF(N89="základní",J89,0)</f>
        <v>0</v>
      </c>
      <c r="BF89" s="226">
        <f>IF(N89="snížená",J89,0)</f>
        <v>0</v>
      </c>
      <c r="BG89" s="226">
        <f>IF(N89="zákl. přenesená",J89,0)</f>
        <v>0</v>
      </c>
      <c r="BH89" s="226">
        <f>IF(N89="sníž. přenesená",J89,0)</f>
        <v>0</v>
      </c>
      <c r="BI89" s="226">
        <f>IF(N89="nulová",J89,0)</f>
        <v>0</v>
      </c>
      <c r="BJ89" s="18" t="s">
        <v>22</v>
      </c>
      <c r="BK89" s="226">
        <f>ROUND(I89*H89,2)</f>
        <v>0</v>
      </c>
      <c r="BL89" s="18" t="s">
        <v>178</v>
      </c>
      <c r="BM89" s="225" t="s">
        <v>1896</v>
      </c>
    </row>
    <row r="90" spans="1:47" s="2" customFormat="1" ht="12">
      <c r="A90" s="39"/>
      <c r="B90" s="40"/>
      <c r="C90" s="41"/>
      <c r="D90" s="227" t="s">
        <v>180</v>
      </c>
      <c r="E90" s="41"/>
      <c r="F90" s="228" t="s">
        <v>825</v>
      </c>
      <c r="G90" s="41"/>
      <c r="H90" s="41"/>
      <c r="I90" s="229"/>
      <c r="J90" s="41"/>
      <c r="K90" s="41"/>
      <c r="L90" s="45"/>
      <c r="M90" s="230"/>
      <c r="N90" s="231"/>
      <c r="O90" s="85"/>
      <c r="P90" s="85"/>
      <c r="Q90" s="85"/>
      <c r="R90" s="85"/>
      <c r="S90" s="85"/>
      <c r="T90" s="86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T90" s="18" t="s">
        <v>180</v>
      </c>
      <c r="AU90" s="18" t="s">
        <v>84</v>
      </c>
    </row>
    <row r="91" spans="1:47" s="2" customFormat="1" ht="12">
      <c r="A91" s="39"/>
      <c r="B91" s="40"/>
      <c r="C91" s="41"/>
      <c r="D91" s="232" t="s">
        <v>182</v>
      </c>
      <c r="E91" s="41"/>
      <c r="F91" s="233" t="s">
        <v>826</v>
      </c>
      <c r="G91" s="41"/>
      <c r="H91" s="41"/>
      <c r="I91" s="229"/>
      <c r="J91" s="41"/>
      <c r="K91" s="41"/>
      <c r="L91" s="45"/>
      <c r="M91" s="230"/>
      <c r="N91" s="231"/>
      <c r="O91" s="85"/>
      <c r="P91" s="85"/>
      <c r="Q91" s="85"/>
      <c r="R91" s="85"/>
      <c r="S91" s="85"/>
      <c r="T91" s="86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T91" s="18" t="s">
        <v>182</v>
      </c>
      <c r="AU91" s="18" t="s">
        <v>84</v>
      </c>
    </row>
    <row r="92" spans="1:51" s="13" customFormat="1" ht="12">
      <c r="A92" s="13"/>
      <c r="B92" s="234"/>
      <c r="C92" s="235"/>
      <c r="D92" s="227" t="s">
        <v>184</v>
      </c>
      <c r="E92" s="236" t="s">
        <v>20</v>
      </c>
      <c r="F92" s="237" t="s">
        <v>663</v>
      </c>
      <c r="G92" s="235"/>
      <c r="H92" s="236" t="s">
        <v>20</v>
      </c>
      <c r="I92" s="238"/>
      <c r="J92" s="235"/>
      <c r="K92" s="235"/>
      <c r="L92" s="239"/>
      <c r="M92" s="240"/>
      <c r="N92" s="241"/>
      <c r="O92" s="241"/>
      <c r="P92" s="241"/>
      <c r="Q92" s="241"/>
      <c r="R92" s="241"/>
      <c r="S92" s="241"/>
      <c r="T92" s="242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43" t="s">
        <v>184</v>
      </c>
      <c r="AU92" s="243" t="s">
        <v>84</v>
      </c>
      <c r="AV92" s="13" t="s">
        <v>22</v>
      </c>
      <c r="AW92" s="13" t="s">
        <v>37</v>
      </c>
      <c r="AX92" s="13" t="s">
        <v>76</v>
      </c>
      <c r="AY92" s="243" t="s">
        <v>171</v>
      </c>
    </row>
    <row r="93" spans="1:51" s="14" customFormat="1" ht="12">
      <c r="A93" s="14"/>
      <c r="B93" s="244"/>
      <c r="C93" s="245"/>
      <c r="D93" s="227" t="s">
        <v>184</v>
      </c>
      <c r="E93" s="246" t="s">
        <v>20</v>
      </c>
      <c r="F93" s="247" t="s">
        <v>1895</v>
      </c>
      <c r="G93" s="245"/>
      <c r="H93" s="248">
        <v>181.65</v>
      </c>
      <c r="I93" s="249"/>
      <c r="J93" s="245"/>
      <c r="K93" s="245"/>
      <c r="L93" s="250"/>
      <c r="M93" s="251"/>
      <c r="N93" s="252"/>
      <c r="O93" s="252"/>
      <c r="P93" s="252"/>
      <c r="Q93" s="252"/>
      <c r="R93" s="252"/>
      <c r="S93" s="252"/>
      <c r="T93" s="253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T93" s="254" t="s">
        <v>184</v>
      </c>
      <c r="AU93" s="254" t="s">
        <v>84</v>
      </c>
      <c r="AV93" s="14" t="s">
        <v>84</v>
      </c>
      <c r="AW93" s="14" t="s">
        <v>37</v>
      </c>
      <c r="AX93" s="14" t="s">
        <v>76</v>
      </c>
      <c r="AY93" s="254" t="s">
        <v>171</v>
      </c>
    </row>
    <row r="94" spans="1:65" s="2" customFormat="1" ht="66.75" customHeight="1">
      <c r="A94" s="39"/>
      <c r="B94" s="40"/>
      <c r="C94" s="214" t="s">
        <v>107</v>
      </c>
      <c r="D94" s="214" t="s">
        <v>173</v>
      </c>
      <c r="E94" s="215" t="s">
        <v>852</v>
      </c>
      <c r="F94" s="216" t="s">
        <v>853</v>
      </c>
      <c r="G94" s="217" t="s">
        <v>176</v>
      </c>
      <c r="H94" s="218">
        <v>1211</v>
      </c>
      <c r="I94" s="219"/>
      <c r="J94" s="220">
        <f>ROUND(I94*H94,2)</f>
        <v>0</v>
      </c>
      <c r="K94" s="216" t="s">
        <v>20</v>
      </c>
      <c r="L94" s="45"/>
      <c r="M94" s="221" t="s">
        <v>20</v>
      </c>
      <c r="N94" s="222" t="s">
        <v>47</v>
      </c>
      <c r="O94" s="85"/>
      <c r="P94" s="223">
        <f>O94*H94</f>
        <v>0</v>
      </c>
      <c r="Q94" s="223">
        <v>0</v>
      </c>
      <c r="R94" s="223">
        <f>Q94*H94</f>
        <v>0</v>
      </c>
      <c r="S94" s="223">
        <v>0</v>
      </c>
      <c r="T94" s="224">
        <f>S94*H94</f>
        <v>0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225" t="s">
        <v>178</v>
      </c>
      <c r="AT94" s="225" t="s">
        <v>173</v>
      </c>
      <c r="AU94" s="225" t="s">
        <v>84</v>
      </c>
      <c r="AY94" s="18" t="s">
        <v>171</v>
      </c>
      <c r="BE94" s="226">
        <f>IF(N94="základní",J94,0)</f>
        <v>0</v>
      </c>
      <c r="BF94" s="226">
        <f>IF(N94="snížená",J94,0)</f>
        <v>0</v>
      </c>
      <c r="BG94" s="226">
        <f>IF(N94="zákl. přenesená",J94,0)</f>
        <v>0</v>
      </c>
      <c r="BH94" s="226">
        <f>IF(N94="sníž. přenesená",J94,0)</f>
        <v>0</v>
      </c>
      <c r="BI94" s="226">
        <f>IF(N94="nulová",J94,0)</f>
        <v>0</v>
      </c>
      <c r="BJ94" s="18" t="s">
        <v>22</v>
      </c>
      <c r="BK94" s="226">
        <f>ROUND(I94*H94,2)</f>
        <v>0</v>
      </c>
      <c r="BL94" s="18" t="s">
        <v>178</v>
      </c>
      <c r="BM94" s="225" t="s">
        <v>1897</v>
      </c>
    </row>
    <row r="95" spans="1:47" s="2" customFormat="1" ht="12">
      <c r="A95" s="39"/>
      <c r="B95" s="40"/>
      <c r="C95" s="41"/>
      <c r="D95" s="227" t="s">
        <v>180</v>
      </c>
      <c r="E95" s="41"/>
      <c r="F95" s="228" t="s">
        <v>853</v>
      </c>
      <c r="G95" s="41"/>
      <c r="H95" s="41"/>
      <c r="I95" s="229"/>
      <c r="J95" s="41"/>
      <c r="K95" s="41"/>
      <c r="L95" s="45"/>
      <c r="M95" s="230"/>
      <c r="N95" s="231"/>
      <c r="O95" s="85"/>
      <c r="P95" s="85"/>
      <c r="Q95" s="85"/>
      <c r="R95" s="85"/>
      <c r="S95" s="85"/>
      <c r="T95" s="86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T95" s="18" t="s">
        <v>180</v>
      </c>
      <c r="AU95" s="18" t="s">
        <v>84</v>
      </c>
    </row>
    <row r="96" spans="1:51" s="13" customFormat="1" ht="12">
      <c r="A96" s="13"/>
      <c r="B96" s="234"/>
      <c r="C96" s="235"/>
      <c r="D96" s="227" t="s">
        <v>184</v>
      </c>
      <c r="E96" s="236" t="s">
        <v>20</v>
      </c>
      <c r="F96" s="237" t="s">
        <v>855</v>
      </c>
      <c r="G96" s="235"/>
      <c r="H96" s="236" t="s">
        <v>20</v>
      </c>
      <c r="I96" s="238"/>
      <c r="J96" s="235"/>
      <c r="K96" s="235"/>
      <c r="L96" s="239"/>
      <c r="M96" s="240"/>
      <c r="N96" s="241"/>
      <c r="O96" s="241"/>
      <c r="P96" s="241"/>
      <c r="Q96" s="241"/>
      <c r="R96" s="241"/>
      <c r="S96" s="241"/>
      <c r="T96" s="242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43" t="s">
        <v>184</v>
      </c>
      <c r="AU96" s="243" t="s">
        <v>84</v>
      </c>
      <c r="AV96" s="13" t="s">
        <v>22</v>
      </c>
      <c r="AW96" s="13" t="s">
        <v>37</v>
      </c>
      <c r="AX96" s="13" t="s">
        <v>76</v>
      </c>
      <c r="AY96" s="243" t="s">
        <v>171</v>
      </c>
    </row>
    <row r="97" spans="1:51" s="13" customFormat="1" ht="12">
      <c r="A97" s="13"/>
      <c r="B97" s="234"/>
      <c r="C97" s="235"/>
      <c r="D97" s="227" t="s">
        <v>184</v>
      </c>
      <c r="E97" s="236" t="s">
        <v>20</v>
      </c>
      <c r="F97" s="237" t="s">
        <v>305</v>
      </c>
      <c r="G97" s="235"/>
      <c r="H97" s="236" t="s">
        <v>20</v>
      </c>
      <c r="I97" s="238"/>
      <c r="J97" s="235"/>
      <c r="K97" s="235"/>
      <c r="L97" s="239"/>
      <c r="M97" s="240"/>
      <c r="N97" s="241"/>
      <c r="O97" s="241"/>
      <c r="P97" s="241"/>
      <c r="Q97" s="241"/>
      <c r="R97" s="241"/>
      <c r="S97" s="241"/>
      <c r="T97" s="242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43" t="s">
        <v>184</v>
      </c>
      <c r="AU97" s="243" t="s">
        <v>84</v>
      </c>
      <c r="AV97" s="13" t="s">
        <v>22</v>
      </c>
      <c r="AW97" s="13" t="s">
        <v>37</v>
      </c>
      <c r="AX97" s="13" t="s">
        <v>76</v>
      </c>
      <c r="AY97" s="243" t="s">
        <v>171</v>
      </c>
    </row>
    <row r="98" spans="1:51" s="13" customFormat="1" ht="12">
      <c r="A98" s="13"/>
      <c r="B98" s="234"/>
      <c r="C98" s="235"/>
      <c r="D98" s="227" t="s">
        <v>184</v>
      </c>
      <c r="E98" s="236" t="s">
        <v>20</v>
      </c>
      <c r="F98" s="237" t="s">
        <v>856</v>
      </c>
      <c r="G98" s="235"/>
      <c r="H98" s="236" t="s">
        <v>20</v>
      </c>
      <c r="I98" s="238"/>
      <c r="J98" s="235"/>
      <c r="K98" s="235"/>
      <c r="L98" s="239"/>
      <c r="M98" s="240"/>
      <c r="N98" s="241"/>
      <c r="O98" s="241"/>
      <c r="P98" s="241"/>
      <c r="Q98" s="241"/>
      <c r="R98" s="241"/>
      <c r="S98" s="241"/>
      <c r="T98" s="242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43" t="s">
        <v>184</v>
      </c>
      <c r="AU98" s="243" t="s">
        <v>84</v>
      </c>
      <c r="AV98" s="13" t="s">
        <v>22</v>
      </c>
      <c r="AW98" s="13" t="s">
        <v>37</v>
      </c>
      <c r="AX98" s="13" t="s">
        <v>76</v>
      </c>
      <c r="AY98" s="243" t="s">
        <v>171</v>
      </c>
    </row>
    <row r="99" spans="1:51" s="14" customFormat="1" ht="12">
      <c r="A99" s="14"/>
      <c r="B99" s="244"/>
      <c r="C99" s="245"/>
      <c r="D99" s="227" t="s">
        <v>184</v>
      </c>
      <c r="E99" s="246" t="s">
        <v>20</v>
      </c>
      <c r="F99" s="247" t="s">
        <v>1898</v>
      </c>
      <c r="G99" s="245"/>
      <c r="H99" s="248">
        <v>1211</v>
      </c>
      <c r="I99" s="249"/>
      <c r="J99" s="245"/>
      <c r="K99" s="245"/>
      <c r="L99" s="250"/>
      <c r="M99" s="251"/>
      <c r="N99" s="252"/>
      <c r="O99" s="252"/>
      <c r="P99" s="252"/>
      <c r="Q99" s="252"/>
      <c r="R99" s="252"/>
      <c r="S99" s="252"/>
      <c r="T99" s="253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254" t="s">
        <v>184</v>
      </c>
      <c r="AU99" s="254" t="s">
        <v>84</v>
      </c>
      <c r="AV99" s="14" t="s">
        <v>84</v>
      </c>
      <c r="AW99" s="14" t="s">
        <v>37</v>
      </c>
      <c r="AX99" s="14" t="s">
        <v>76</v>
      </c>
      <c r="AY99" s="254" t="s">
        <v>171</v>
      </c>
    </row>
    <row r="100" spans="1:65" s="2" customFormat="1" ht="16.5" customHeight="1">
      <c r="A100" s="39"/>
      <c r="B100" s="40"/>
      <c r="C100" s="256" t="s">
        <v>178</v>
      </c>
      <c r="D100" s="256" t="s">
        <v>286</v>
      </c>
      <c r="E100" s="257" t="s">
        <v>858</v>
      </c>
      <c r="F100" s="258" t="s">
        <v>859</v>
      </c>
      <c r="G100" s="259" t="s">
        <v>860</v>
      </c>
      <c r="H100" s="260">
        <v>30.275</v>
      </c>
      <c r="I100" s="261"/>
      <c r="J100" s="262">
        <f>ROUND(I100*H100,2)</f>
        <v>0</v>
      </c>
      <c r="K100" s="258" t="s">
        <v>177</v>
      </c>
      <c r="L100" s="263"/>
      <c r="M100" s="264" t="s">
        <v>20</v>
      </c>
      <c r="N100" s="265" t="s">
        <v>47</v>
      </c>
      <c r="O100" s="85"/>
      <c r="P100" s="223">
        <f>O100*H100</f>
        <v>0</v>
      </c>
      <c r="Q100" s="223">
        <v>0.001</v>
      </c>
      <c r="R100" s="223">
        <f>Q100*H100</f>
        <v>0.030275</v>
      </c>
      <c r="S100" s="223">
        <v>0</v>
      </c>
      <c r="T100" s="224">
        <f>S100*H100</f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25" t="s">
        <v>235</v>
      </c>
      <c r="AT100" s="225" t="s">
        <v>286</v>
      </c>
      <c r="AU100" s="225" t="s">
        <v>84</v>
      </c>
      <c r="AY100" s="18" t="s">
        <v>171</v>
      </c>
      <c r="BE100" s="226">
        <f>IF(N100="základní",J100,0)</f>
        <v>0</v>
      </c>
      <c r="BF100" s="226">
        <f>IF(N100="snížená",J100,0)</f>
        <v>0</v>
      </c>
      <c r="BG100" s="226">
        <f>IF(N100="zákl. přenesená",J100,0)</f>
        <v>0</v>
      </c>
      <c r="BH100" s="226">
        <f>IF(N100="sníž. přenesená",J100,0)</f>
        <v>0</v>
      </c>
      <c r="BI100" s="226">
        <f>IF(N100="nulová",J100,0)</f>
        <v>0</v>
      </c>
      <c r="BJ100" s="18" t="s">
        <v>22</v>
      </c>
      <c r="BK100" s="226">
        <f>ROUND(I100*H100,2)</f>
        <v>0</v>
      </c>
      <c r="BL100" s="18" t="s">
        <v>178</v>
      </c>
      <c r="BM100" s="225" t="s">
        <v>1899</v>
      </c>
    </row>
    <row r="101" spans="1:47" s="2" customFormat="1" ht="12">
      <c r="A101" s="39"/>
      <c r="B101" s="40"/>
      <c r="C101" s="41"/>
      <c r="D101" s="227" t="s">
        <v>180</v>
      </c>
      <c r="E101" s="41"/>
      <c r="F101" s="228" t="s">
        <v>859</v>
      </c>
      <c r="G101" s="41"/>
      <c r="H101" s="41"/>
      <c r="I101" s="229"/>
      <c r="J101" s="41"/>
      <c r="K101" s="41"/>
      <c r="L101" s="45"/>
      <c r="M101" s="230"/>
      <c r="N101" s="231"/>
      <c r="O101" s="85"/>
      <c r="P101" s="85"/>
      <c r="Q101" s="85"/>
      <c r="R101" s="85"/>
      <c r="S101" s="85"/>
      <c r="T101" s="86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T101" s="18" t="s">
        <v>180</v>
      </c>
      <c r="AU101" s="18" t="s">
        <v>84</v>
      </c>
    </row>
    <row r="102" spans="1:51" s="14" customFormat="1" ht="12">
      <c r="A102" s="14"/>
      <c r="B102" s="244"/>
      <c r="C102" s="245"/>
      <c r="D102" s="227" t="s">
        <v>184</v>
      </c>
      <c r="E102" s="245"/>
      <c r="F102" s="247" t="s">
        <v>1900</v>
      </c>
      <c r="G102" s="245"/>
      <c r="H102" s="248">
        <v>30.275</v>
      </c>
      <c r="I102" s="249"/>
      <c r="J102" s="245"/>
      <c r="K102" s="245"/>
      <c r="L102" s="250"/>
      <c r="M102" s="251"/>
      <c r="N102" s="252"/>
      <c r="O102" s="252"/>
      <c r="P102" s="252"/>
      <c r="Q102" s="252"/>
      <c r="R102" s="252"/>
      <c r="S102" s="252"/>
      <c r="T102" s="253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54" t="s">
        <v>184</v>
      </c>
      <c r="AU102" s="254" t="s">
        <v>84</v>
      </c>
      <c r="AV102" s="14" t="s">
        <v>84</v>
      </c>
      <c r="AW102" s="14" t="s">
        <v>4</v>
      </c>
      <c r="AX102" s="14" t="s">
        <v>22</v>
      </c>
      <c r="AY102" s="254" t="s">
        <v>171</v>
      </c>
    </row>
    <row r="103" spans="1:65" s="2" customFormat="1" ht="24.15" customHeight="1">
      <c r="A103" s="39"/>
      <c r="B103" s="40"/>
      <c r="C103" s="214" t="s">
        <v>210</v>
      </c>
      <c r="D103" s="214" t="s">
        <v>173</v>
      </c>
      <c r="E103" s="215" t="s">
        <v>863</v>
      </c>
      <c r="F103" s="216" t="s">
        <v>864</v>
      </c>
      <c r="G103" s="217" t="s">
        <v>176</v>
      </c>
      <c r="H103" s="218">
        <v>1211</v>
      </c>
      <c r="I103" s="219"/>
      <c r="J103" s="220">
        <f>ROUND(I103*H103,2)</f>
        <v>0</v>
      </c>
      <c r="K103" s="216" t="s">
        <v>177</v>
      </c>
      <c r="L103" s="45"/>
      <c r="M103" s="221" t="s">
        <v>20</v>
      </c>
      <c r="N103" s="222" t="s">
        <v>47</v>
      </c>
      <c r="O103" s="85"/>
      <c r="P103" s="223">
        <f>O103*H103</f>
        <v>0</v>
      </c>
      <c r="Q103" s="223">
        <v>0</v>
      </c>
      <c r="R103" s="223">
        <f>Q103*H103</f>
        <v>0</v>
      </c>
      <c r="S103" s="223">
        <v>0</v>
      </c>
      <c r="T103" s="224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25" t="s">
        <v>178</v>
      </c>
      <c r="AT103" s="225" t="s">
        <v>173</v>
      </c>
      <c r="AU103" s="225" t="s">
        <v>84</v>
      </c>
      <c r="AY103" s="18" t="s">
        <v>171</v>
      </c>
      <c r="BE103" s="226">
        <f>IF(N103="základní",J103,0)</f>
        <v>0</v>
      </c>
      <c r="BF103" s="226">
        <f>IF(N103="snížená",J103,0)</f>
        <v>0</v>
      </c>
      <c r="BG103" s="226">
        <f>IF(N103="zákl. přenesená",J103,0)</f>
        <v>0</v>
      </c>
      <c r="BH103" s="226">
        <f>IF(N103="sníž. přenesená",J103,0)</f>
        <v>0</v>
      </c>
      <c r="BI103" s="226">
        <f>IF(N103="nulová",J103,0)</f>
        <v>0</v>
      </c>
      <c r="BJ103" s="18" t="s">
        <v>22</v>
      </c>
      <c r="BK103" s="226">
        <f>ROUND(I103*H103,2)</f>
        <v>0</v>
      </c>
      <c r="BL103" s="18" t="s">
        <v>178</v>
      </c>
      <c r="BM103" s="225" t="s">
        <v>1901</v>
      </c>
    </row>
    <row r="104" spans="1:47" s="2" customFormat="1" ht="12">
      <c r="A104" s="39"/>
      <c r="B104" s="40"/>
      <c r="C104" s="41"/>
      <c r="D104" s="227" t="s">
        <v>180</v>
      </c>
      <c r="E104" s="41"/>
      <c r="F104" s="228" t="s">
        <v>866</v>
      </c>
      <c r="G104" s="41"/>
      <c r="H104" s="41"/>
      <c r="I104" s="229"/>
      <c r="J104" s="41"/>
      <c r="K104" s="41"/>
      <c r="L104" s="45"/>
      <c r="M104" s="230"/>
      <c r="N104" s="231"/>
      <c r="O104" s="85"/>
      <c r="P104" s="85"/>
      <c r="Q104" s="85"/>
      <c r="R104" s="85"/>
      <c r="S104" s="85"/>
      <c r="T104" s="86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T104" s="18" t="s">
        <v>180</v>
      </c>
      <c r="AU104" s="18" t="s">
        <v>84</v>
      </c>
    </row>
    <row r="105" spans="1:47" s="2" customFormat="1" ht="12">
      <c r="A105" s="39"/>
      <c r="B105" s="40"/>
      <c r="C105" s="41"/>
      <c r="D105" s="232" t="s">
        <v>182</v>
      </c>
      <c r="E105" s="41"/>
      <c r="F105" s="233" t="s">
        <v>867</v>
      </c>
      <c r="G105" s="41"/>
      <c r="H105" s="41"/>
      <c r="I105" s="229"/>
      <c r="J105" s="41"/>
      <c r="K105" s="41"/>
      <c r="L105" s="45"/>
      <c r="M105" s="230"/>
      <c r="N105" s="231"/>
      <c r="O105" s="85"/>
      <c r="P105" s="85"/>
      <c r="Q105" s="85"/>
      <c r="R105" s="85"/>
      <c r="S105" s="85"/>
      <c r="T105" s="86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T105" s="18" t="s">
        <v>182</v>
      </c>
      <c r="AU105" s="18" t="s">
        <v>84</v>
      </c>
    </row>
    <row r="106" spans="1:51" s="13" customFormat="1" ht="12">
      <c r="A106" s="13"/>
      <c r="B106" s="234"/>
      <c r="C106" s="235"/>
      <c r="D106" s="227" t="s">
        <v>184</v>
      </c>
      <c r="E106" s="236" t="s">
        <v>20</v>
      </c>
      <c r="F106" s="237" t="s">
        <v>697</v>
      </c>
      <c r="G106" s="235"/>
      <c r="H106" s="236" t="s">
        <v>20</v>
      </c>
      <c r="I106" s="238"/>
      <c r="J106" s="235"/>
      <c r="K106" s="235"/>
      <c r="L106" s="239"/>
      <c r="M106" s="240"/>
      <c r="N106" s="241"/>
      <c r="O106" s="241"/>
      <c r="P106" s="241"/>
      <c r="Q106" s="241"/>
      <c r="R106" s="241"/>
      <c r="S106" s="241"/>
      <c r="T106" s="242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43" t="s">
        <v>184</v>
      </c>
      <c r="AU106" s="243" t="s">
        <v>84</v>
      </c>
      <c r="AV106" s="13" t="s">
        <v>22</v>
      </c>
      <c r="AW106" s="13" t="s">
        <v>37</v>
      </c>
      <c r="AX106" s="13" t="s">
        <v>76</v>
      </c>
      <c r="AY106" s="243" t="s">
        <v>171</v>
      </c>
    </row>
    <row r="107" spans="1:51" s="13" customFormat="1" ht="12">
      <c r="A107" s="13"/>
      <c r="B107" s="234"/>
      <c r="C107" s="235"/>
      <c r="D107" s="227" t="s">
        <v>184</v>
      </c>
      <c r="E107" s="236" t="s">
        <v>20</v>
      </c>
      <c r="F107" s="237" t="s">
        <v>868</v>
      </c>
      <c r="G107" s="235"/>
      <c r="H107" s="236" t="s">
        <v>20</v>
      </c>
      <c r="I107" s="238"/>
      <c r="J107" s="235"/>
      <c r="K107" s="235"/>
      <c r="L107" s="239"/>
      <c r="M107" s="240"/>
      <c r="N107" s="241"/>
      <c r="O107" s="241"/>
      <c r="P107" s="241"/>
      <c r="Q107" s="241"/>
      <c r="R107" s="241"/>
      <c r="S107" s="241"/>
      <c r="T107" s="242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43" t="s">
        <v>184</v>
      </c>
      <c r="AU107" s="243" t="s">
        <v>84</v>
      </c>
      <c r="AV107" s="13" t="s">
        <v>22</v>
      </c>
      <c r="AW107" s="13" t="s">
        <v>37</v>
      </c>
      <c r="AX107" s="13" t="s">
        <v>76</v>
      </c>
      <c r="AY107" s="243" t="s">
        <v>171</v>
      </c>
    </row>
    <row r="108" spans="1:51" s="14" customFormat="1" ht="12">
      <c r="A108" s="14"/>
      <c r="B108" s="244"/>
      <c r="C108" s="245"/>
      <c r="D108" s="227" t="s">
        <v>184</v>
      </c>
      <c r="E108" s="246" t="s">
        <v>20</v>
      </c>
      <c r="F108" s="247" t="s">
        <v>1898</v>
      </c>
      <c r="G108" s="245"/>
      <c r="H108" s="248">
        <v>1211</v>
      </c>
      <c r="I108" s="249"/>
      <c r="J108" s="245"/>
      <c r="K108" s="245"/>
      <c r="L108" s="250"/>
      <c r="M108" s="251"/>
      <c r="N108" s="252"/>
      <c r="O108" s="252"/>
      <c r="P108" s="252"/>
      <c r="Q108" s="252"/>
      <c r="R108" s="252"/>
      <c r="S108" s="252"/>
      <c r="T108" s="253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54" t="s">
        <v>184</v>
      </c>
      <c r="AU108" s="254" t="s">
        <v>84</v>
      </c>
      <c r="AV108" s="14" t="s">
        <v>84</v>
      </c>
      <c r="AW108" s="14" t="s">
        <v>37</v>
      </c>
      <c r="AX108" s="14" t="s">
        <v>76</v>
      </c>
      <c r="AY108" s="254" t="s">
        <v>171</v>
      </c>
    </row>
    <row r="109" spans="1:65" s="2" customFormat="1" ht="24.15" customHeight="1">
      <c r="A109" s="39"/>
      <c r="B109" s="40"/>
      <c r="C109" s="214" t="s">
        <v>218</v>
      </c>
      <c r="D109" s="214" t="s">
        <v>173</v>
      </c>
      <c r="E109" s="215" t="s">
        <v>872</v>
      </c>
      <c r="F109" s="216" t="s">
        <v>873</v>
      </c>
      <c r="G109" s="217" t="s">
        <v>176</v>
      </c>
      <c r="H109" s="218">
        <v>1211</v>
      </c>
      <c r="I109" s="219"/>
      <c r="J109" s="220">
        <f>ROUND(I109*H109,2)</f>
        <v>0</v>
      </c>
      <c r="K109" s="216" t="s">
        <v>177</v>
      </c>
      <c r="L109" s="45"/>
      <c r="M109" s="221" t="s">
        <v>20</v>
      </c>
      <c r="N109" s="222" t="s">
        <v>47</v>
      </c>
      <c r="O109" s="85"/>
      <c r="P109" s="223">
        <f>O109*H109</f>
        <v>0</v>
      </c>
      <c r="Q109" s="223">
        <v>0</v>
      </c>
      <c r="R109" s="223">
        <f>Q109*H109</f>
        <v>0</v>
      </c>
      <c r="S109" s="223">
        <v>0</v>
      </c>
      <c r="T109" s="224">
        <f>S109*H109</f>
        <v>0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25" t="s">
        <v>178</v>
      </c>
      <c r="AT109" s="225" t="s">
        <v>173</v>
      </c>
      <c r="AU109" s="225" t="s">
        <v>84</v>
      </c>
      <c r="AY109" s="18" t="s">
        <v>171</v>
      </c>
      <c r="BE109" s="226">
        <f>IF(N109="základní",J109,0)</f>
        <v>0</v>
      </c>
      <c r="BF109" s="226">
        <f>IF(N109="snížená",J109,0)</f>
        <v>0</v>
      </c>
      <c r="BG109" s="226">
        <f>IF(N109="zákl. přenesená",J109,0)</f>
        <v>0</v>
      </c>
      <c r="BH109" s="226">
        <f>IF(N109="sníž. přenesená",J109,0)</f>
        <v>0</v>
      </c>
      <c r="BI109" s="226">
        <f>IF(N109="nulová",J109,0)</f>
        <v>0</v>
      </c>
      <c r="BJ109" s="18" t="s">
        <v>22</v>
      </c>
      <c r="BK109" s="226">
        <f>ROUND(I109*H109,2)</f>
        <v>0</v>
      </c>
      <c r="BL109" s="18" t="s">
        <v>178</v>
      </c>
      <c r="BM109" s="225" t="s">
        <v>1902</v>
      </c>
    </row>
    <row r="110" spans="1:47" s="2" customFormat="1" ht="12">
      <c r="A110" s="39"/>
      <c r="B110" s="40"/>
      <c r="C110" s="41"/>
      <c r="D110" s="227" t="s">
        <v>180</v>
      </c>
      <c r="E110" s="41"/>
      <c r="F110" s="228" t="s">
        <v>875</v>
      </c>
      <c r="G110" s="41"/>
      <c r="H110" s="41"/>
      <c r="I110" s="229"/>
      <c r="J110" s="41"/>
      <c r="K110" s="41"/>
      <c r="L110" s="45"/>
      <c r="M110" s="230"/>
      <c r="N110" s="231"/>
      <c r="O110" s="85"/>
      <c r="P110" s="85"/>
      <c r="Q110" s="85"/>
      <c r="R110" s="85"/>
      <c r="S110" s="85"/>
      <c r="T110" s="86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T110" s="18" t="s">
        <v>180</v>
      </c>
      <c r="AU110" s="18" t="s">
        <v>84</v>
      </c>
    </row>
    <row r="111" spans="1:47" s="2" customFormat="1" ht="12">
      <c r="A111" s="39"/>
      <c r="B111" s="40"/>
      <c r="C111" s="41"/>
      <c r="D111" s="232" t="s">
        <v>182</v>
      </c>
      <c r="E111" s="41"/>
      <c r="F111" s="233" t="s">
        <v>876</v>
      </c>
      <c r="G111" s="41"/>
      <c r="H111" s="41"/>
      <c r="I111" s="229"/>
      <c r="J111" s="41"/>
      <c r="K111" s="41"/>
      <c r="L111" s="45"/>
      <c r="M111" s="230"/>
      <c r="N111" s="231"/>
      <c r="O111" s="85"/>
      <c r="P111" s="85"/>
      <c r="Q111" s="85"/>
      <c r="R111" s="85"/>
      <c r="S111" s="85"/>
      <c r="T111" s="86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T111" s="18" t="s">
        <v>182</v>
      </c>
      <c r="AU111" s="18" t="s">
        <v>84</v>
      </c>
    </row>
    <row r="112" spans="1:51" s="13" customFormat="1" ht="12">
      <c r="A112" s="13"/>
      <c r="B112" s="234"/>
      <c r="C112" s="235"/>
      <c r="D112" s="227" t="s">
        <v>184</v>
      </c>
      <c r="E112" s="236" t="s">
        <v>20</v>
      </c>
      <c r="F112" s="237" t="s">
        <v>855</v>
      </c>
      <c r="G112" s="235"/>
      <c r="H112" s="236" t="s">
        <v>20</v>
      </c>
      <c r="I112" s="238"/>
      <c r="J112" s="235"/>
      <c r="K112" s="235"/>
      <c r="L112" s="239"/>
      <c r="M112" s="240"/>
      <c r="N112" s="241"/>
      <c r="O112" s="241"/>
      <c r="P112" s="241"/>
      <c r="Q112" s="241"/>
      <c r="R112" s="241"/>
      <c r="S112" s="241"/>
      <c r="T112" s="242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43" t="s">
        <v>184</v>
      </c>
      <c r="AU112" s="243" t="s">
        <v>84</v>
      </c>
      <c r="AV112" s="13" t="s">
        <v>22</v>
      </c>
      <c r="AW112" s="13" t="s">
        <v>37</v>
      </c>
      <c r="AX112" s="13" t="s">
        <v>76</v>
      </c>
      <c r="AY112" s="243" t="s">
        <v>171</v>
      </c>
    </row>
    <row r="113" spans="1:51" s="13" customFormat="1" ht="12">
      <c r="A113" s="13"/>
      <c r="B113" s="234"/>
      <c r="C113" s="235"/>
      <c r="D113" s="227" t="s">
        <v>184</v>
      </c>
      <c r="E113" s="236" t="s">
        <v>20</v>
      </c>
      <c r="F113" s="237" t="s">
        <v>305</v>
      </c>
      <c r="G113" s="235"/>
      <c r="H113" s="236" t="s">
        <v>20</v>
      </c>
      <c r="I113" s="238"/>
      <c r="J113" s="235"/>
      <c r="K113" s="235"/>
      <c r="L113" s="239"/>
      <c r="M113" s="240"/>
      <c r="N113" s="241"/>
      <c r="O113" s="241"/>
      <c r="P113" s="241"/>
      <c r="Q113" s="241"/>
      <c r="R113" s="241"/>
      <c r="S113" s="241"/>
      <c r="T113" s="242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43" t="s">
        <v>184</v>
      </c>
      <c r="AU113" s="243" t="s">
        <v>84</v>
      </c>
      <c r="AV113" s="13" t="s">
        <v>22</v>
      </c>
      <c r="AW113" s="13" t="s">
        <v>37</v>
      </c>
      <c r="AX113" s="13" t="s">
        <v>76</v>
      </c>
      <c r="AY113" s="243" t="s">
        <v>171</v>
      </c>
    </row>
    <row r="114" spans="1:51" s="13" customFormat="1" ht="12">
      <c r="A114" s="13"/>
      <c r="B114" s="234"/>
      <c r="C114" s="235"/>
      <c r="D114" s="227" t="s">
        <v>184</v>
      </c>
      <c r="E114" s="236" t="s">
        <v>20</v>
      </c>
      <c r="F114" s="237" t="s">
        <v>877</v>
      </c>
      <c r="G114" s="235"/>
      <c r="H114" s="236" t="s">
        <v>20</v>
      </c>
      <c r="I114" s="238"/>
      <c r="J114" s="235"/>
      <c r="K114" s="235"/>
      <c r="L114" s="239"/>
      <c r="M114" s="240"/>
      <c r="N114" s="241"/>
      <c r="O114" s="241"/>
      <c r="P114" s="241"/>
      <c r="Q114" s="241"/>
      <c r="R114" s="241"/>
      <c r="S114" s="241"/>
      <c r="T114" s="242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43" t="s">
        <v>184</v>
      </c>
      <c r="AU114" s="243" t="s">
        <v>84</v>
      </c>
      <c r="AV114" s="13" t="s">
        <v>22</v>
      </c>
      <c r="AW114" s="13" t="s">
        <v>37</v>
      </c>
      <c r="AX114" s="13" t="s">
        <v>76</v>
      </c>
      <c r="AY114" s="243" t="s">
        <v>171</v>
      </c>
    </row>
    <row r="115" spans="1:51" s="14" customFormat="1" ht="12">
      <c r="A115" s="14"/>
      <c r="B115" s="244"/>
      <c r="C115" s="245"/>
      <c r="D115" s="227" t="s">
        <v>184</v>
      </c>
      <c r="E115" s="246" t="s">
        <v>20</v>
      </c>
      <c r="F115" s="247" t="s">
        <v>1898</v>
      </c>
      <c r="G115" s="245"/>
      <c r="H115" s="248">
        <v>1211</v>
      </c>
      <c r="I115" s="249"/>
      <c r="J115" s="245"/>
      <c r="K115" s="245"/>
      <c r="L115" s="250"/>
      <c r="M115" s="251"/>
      <c r="N115" s="252"/>
      <c r="O115" s="252"/>
      <c r="P115" s="252"/>
      <c r="Q115" s="252"/>
      <c r="R115" s="252"/>
      <c r="S115" s="252"/>
      <c r="T115" s="253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54" t="s">
        <v>184</v>
      </c>
      <c r="AU115" s="254" t="s">
        <v>84</v>
      </c>
      <c r="AV115" s="14" t="s">
        <v>84</v>
      </c>
      <c r="AW115" s="14" t="s">
        <v>37</v>
      </c>
      <c r="AX115" s="14" t="s">
        <v>76</v>
      </c>
      <c r="AY115" s="254" t="s">
        <v>171</v>
      </c>
    </row>
    <row r="116" spans="1:63" s="12" customFormat="1" ht="22.8" customHeight="1">
      <c r="A116" s="12"/>
      <c r="B116" s="198"/>
      <c r="C116" s="199"/>
      <c r="D116" s="200" t="s">
        <v>75</v>
      </c>
      <c r="E116" s="212" t="s">
        <v>670</v>
      </c>
      <c r="F116" s="212" t="s">
        <v>671</v>
      </c>
      <c r="G116" s="199"/>
      <c r="H116" s="199"/>
      <c r="I116" s="202"/>
      <c r="J116" s="213">
        <f>BK116</f>
        <v>0</v>
      </c>
      <c r="K116" s="199"/>
      <c r="L116" s="204"/>
      <c r="M116" s="205"/>
      <c r="N116" s="206"/>
      <c r="O116" s="206"/>
      <c r="P116" s="207">
        <f>SUM(P117:P119)</f>
        <v>0</v>
      </c>
      <c r="Q116" s="206"/>
      <c r="R116" s="207">
        <f>SUM(R117:R119)</f>
        <v>0</v>
      </c>
      <c r="S116" s="206"/>
      <c r="T116" s="208">
        <f>SUM(T117:T119)</f>
        <v>0</v>
      </c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R116" s="209" t="s">
        <v>22</v>
      </c>
      <c r="AT116" s="210" t="s">
        <v>75</v>
      </c>
      <c r="AU116" s="210" t="s">
        <v>22</v>
      </c>
      <c r="AY116" s="209" t="s">
        <v>171</v>
      </c>
      <c r="BK116" s="211">
        <f>SUM(BK117:BK119)</f>
        <v>0</v>
      </c>
    </row>
    <row r="117" spans="1:65" s="2" customFormat="1" ht="24.15" customHeight="1">
      <c r="A117" s="39"/>
      <c r="B117" s="40"/>
      <c r="C117" s="214" t="s">
        <v>227</v>
      </c>
      <c r="D117" s="214" t="s">
        <v>173</v>
      </c>
      <c r="E117" s="215" t="s">
        <v>1903</v>
      </c>
      <c r="F117" s="216" t="s">
        <v>1904</v>
      </c>
      <c r="G117" s="217" t="s">
        <v>244</v>
      </c>
      <c r="H117" s="218">
        <v>0.03</v>
      </c>
      <c r="I117" s="219"/>
      <c r="J117" s="220">
        <f>ROUND(I117*H117,2)</f>
        <v>0</v>
      </c>
      <c r="K117" s="216" t="s">
        <v>177</v>
      </c>
      <c r="L117" s="45"/>
      <c r="M117" s="221" t="s">
        <v>20</v>
      </c>
      <c r="N117" s="222" t="s">
        <v>47</v>
      </c>
      <c r="O117" s="85"/>
      <c r="P117" s="223">
        <f>O117*H117</f>
        <v>0</v>
      </c>
      <c r="Q117" s="223">
        <v>0</v>
      </c>
      <c r="R117" s="223">
        <f>Q117*H117</f>
        <v>0</v>
      </c>
      <c r="S117" s="223">
        <v>0</v>
      </c>
      <c r="T117" s="224">
        <f>S117*H117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R117" s="225" t="s">
        <v>178</v>
      </c>
      <c r="AT117" s="225" t="s">
        <v>173</v>
      </c>
      <c r="AU117" s="225" t="s">
        <v>84</v>
      </c>
      <c r="AY117" s="18" t="s">
        <v>171</v>
      </c>
      <c r="BE117" s="226">
        <f>IF(N117="základní",J117,0)</f>
        <v>0</v>
      </c>
      <c r="BF117" s="226">
        <f>IF(N117="snížená",J117,0)</f>
        <v>0</v>
      </c>
      <c r="BG117" s="226">
        <f>IF(N117="zákl. přenesená",J117,0)</f>
        <v>0</v>
      </c>
      <c r="BH117" s="226">
        <f>IF(N117="sníž. přenesená",J117,0)</f>
        <v>0</v>
      </c>
      <c r="BI117" s="226">
        <f>IF(N117="nulová",J117,0)</f>
        <v>0</v>
      </c>
      <c r="BJ117" s="18" t="s">
        <v>22</v>
      </c>
      <c r="BK117" s="226">
        <f>ROUND(I117*H117,2)</f>
        <v>0</v>
      </c>
      <c r="BL117" s="18" t="s">
        <v>178</v>
      </c>
      <c r="BM117" s="225" t="s">
        <v>1905</v>
      </c>
    </row>
    <row r="118" spans="1:47" s="2" customFormat="1" ht="12">
      <c r="A118" s="39"/>
      <c r="B118" s="40"/>
      <c r="C118" s="41"/>
      <c r="D118" s="227" t="s">
        <v>180</v>
      </c>
      <c r="E118" s="41"/>
      <c r="F118" s="228" t="s">
        <v>1906</v>
      </c>
      <c r="G118" s="41"/>
      <c r="H118" s="41"/>
      <c r="I118" s="229"/>
      <c r="J118" s="41"/>
      <c r="K118" s="41"/>
      <c r="L118" s="45"/>
      <c r="M118" s="230"/>
      <c r="N118" s="231"/>
      <c r="O118" s="85"/>
      <c r="P118" s="85"/>
      <c r="Q118" s="85"/>
      <c r="R118" s="85"/>
      <c r="S118" s="85"/>
      <c r="T118" s="86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T118" s="18" t="s">
        <v>180</v>
      </c>
      <c r="AU118" s="18" t="s">
        <v>84</v>
      </c>
    </row>
    <row r="119" spans="1:47" s="2" customFormat="1" ht="12">
      <c r="A119" s="39"/>
      <c r="B119" s="40"/>
      <c r="C119" s="41"/>
      <c r="D119" s="232" t="s">
        <v>182</v>
      </c>
      <c r="E119" s="41"/>
      <c r="F119" s="233" t="s">
        <v>1907</v>
      </c>
      <c r="G119" s="41"/>
      <c r="H119" s="41"/>
      <c r="I119" s="229"/>
      <c r="J119" s="41"/>
      <c r="K119" s="41"/>
      <c r="L119" s="45"/>
      <c r="M119" s="266"/>
      <c r="N119" s="267"/>
      <c r="O119" s="268"/>
      <c r="P119" s="268"/>
      <c r="Q119" s="268"/>
      <c r="R119" s="268"/>
      <c r="S119" s="268"/>
      <c r="T119" s="26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T119" s="18" t="s">
        <v>182</v>
      </c>
      <c r="AU119" s="18" t="s">
        <v>84</v>
      </c>
    </row>
    <row r="120" spans="1:31" s="2" customFormat="1" ht="6.95" customHeight="1">
      <c r="A120" s="39"/>
      <c r="B120" s="60"/>
      <c r="C120" s="61"/>
      <c r="D120" s="61"/>
      <c r="E120" s="61"/>
      <c r="F120" s="61"/>
      <c r="G120" s="61"/>
      <c r="H120" s="61"/>
      <c r="I120" s="61"/>
      <c r="J120" s="61"/>
      <c r="K120" s="61"/>
      <c r="L120" s="45"/>
      <c r="M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</sheetData>
  <sheetProtection password="CC35" sheet="1" objects="1" scenarios="1" formatColumns="0" formatRows="0" autoFilter="0"/>
  <autoFilter ref="C81:K119"/>
  <mergeCells count="9">
    <mergeCell ref="E7:H7"/>
    <mergeCell ref="E9:H9"/>
    <mergeCell ref="E18:H18"/>
    <mergeCell ref="E27:H27"/>
    <mergeCell ref="E48:H48"/>
    <mergeCell ref="E50:H50"/>
    <mergeCell ref="E72:H72"/>
    <mergeCell ref="E74:H74"/>
    <mergeCell ref="L2:V2"/>
  </mergeCells>
  <hyperlinks>
    <hyperlink ref="F91" r:id="rId1" display="https://podminky.urs.cz/item/CS_URS_2023_02/167151101"/>
    <hyperlink ref="F105" r:id="rId2" display="https://podminky.urs.cz/item/CS_URS_2023_02/181951111"/>
    <hyperlink ref="F111" r:id="rId3" display="https://podminky.urs.cz/item/CS_URS_2023_02/182351123"/>
    <hyperlink ref="F119" r:id="rId4" display="https://podminky.urs.cz/item/CS_URS_2023_02/99823131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5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139</v>
      </c>
    </row>
    <row r="3" spans="2:46" s="1" customFormat="1" ht="6.95" customHeight="1">
      <c r="B3" s="140"/>
      <c r="C3" s="141"/>
      <c r="D3" s="141"/>
      <c r="E3" s="141"/>
      <c r="F3" s="141"/>
      <c r="G3" s="141"/>
      <c r="H3" s="141"/>
      <c r="I3" s="141"/>
      <c r="J3" s="141"/>
      <c r="K3" s="141"/>
      <c r="L3" s="21"/>
      <c r="AT3" s="18" t="s">
        <v>84</v>
      </c>
    </row>
    <row r="4" spans="2:46" s="1" customFormat="1" ht="24.95" customHeight="1">
      <c r="B4" s="21"/>
      <c r="D4" s="142" t="s">
        <v>140</v>
      </c>
      <c r="L4" s="21"/>
      <c r="M4" s="143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4" t="s">
        <v>16</v>
      </c>
      <c r="L6" s="21"/>
    </row>
    <row r="7" spans="2:12" s="1" customFormat="1" ht="16.5" customHeight="1">
      <c r="B7" s="21"/>
      <c r="E7" s="145" t="str">
        <f>'Rekapitulace stavby'!K6</f>
        <v>Rekonstrukce komunikace II/605, úsek č.3 - aktualizace (2023)</v>
      </c>
      <c r="F7" s="144"/>
      <c r="G7" s="144"/>
      <c r="H7" s="144"/>
      <c r="L7" s="21"/>
    </row>
    <row r="8" spans="1:31" s="2" customFormat="1" ht="12" customHeight="1">
      <c r="A8" s="39"/>
      <c r="B8" s="45"/>
      <c r="C8" s="39"/>
      <c r="D8" s="144" t="s">
        <v>141</v>
      </c>
      <c r="E8" s="39"/>
      <c r="F8" s="39"/>
      <c r="G8" s="39"/>
      <c r="H8" s="39"/>
      <c r="I8" s="39"/>
      <c r="J8" s="39"/>
      <c r="K8" s="39"/>
      <c r="L8" s="146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30" customHeight="1">
      <c r="A9" s="39"/>
      <c r="B9" s="45"/>
      <c r="C9" s="39"/>
      <c r="D9" s="39"/>
      <c r="E9" s="147" t="s">
        <v>1908</v>
      </c>
      <c r="F9" s="39"/>
      <c r="G9" s="39"/>
      <c r="H9" s="39"/>
      <c r="I9" s="39"/>
      <c r="J9" s="39"/>
      <c r="K9" s="39"/>
      <c r="L9" s="146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46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4" t="s">
        <v>19</v>
      </c>
      <c r="E11" s="39"/>
      <c r="F11" s="134" t="s">
        <v>20</v>
      </c>
      <c r="G11" s="39"/>
      <c r="H11" s="39"/>
      <c r="I11" s="144" t="s">
        <v>21</v>
      </c>
      <c r="J11" s="134" t="s">
        <v>20</v>
      </c>
      <c r="K11" s="39"/>
      <c r="L11" s="146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4" t="s">
        <v>23</v>
      </c>
      <c r="E12" s="39"/>
      <c r="F12" s="134" t="s">
        <v>24</v>
      </c>
      <c r="G12" s="39"/>
      <c r="H12" s="39"/>
      <c r="I12" s="144" t="s">
        <v>25</v>
      </c>
      <c r="J12" s="148" t="str">
        <f>'Rekapitulace stavby'!AN8</f>
        <v>13. 12. 2023</v>
      </c>
      <c r="K12" s="39"/>
      <c r="L12" s="146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46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4" t="s">
        <v>29</v>
      </c>
      <c r="E14" s="39"/>
      <c r="F14" s="39"/>
      <c r="G14" s="39"/>
      <c r="H14" s="39"/>
      <c r="I14" s="144" t="s">
        <v>30</v>
      </c>
      <c r="J14" s="134" t="s">
        <v>20</v>
      </c>
      <c r="K14" s="39"/>
      <c r="L14" s="146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4" t="s">
        <v>31</v>
      </c>
      <c r="F15" s="39"/>
      <c r="G15" s="39"/>
      <c r="H15" s="39"/>
      <c r="I15" s="144" t="s">
        <v>32</v>
      </c>
      <c r="J15" s="134" t="s">
        <v>20</v>
      </c>
      <c r="K15" s="39"/>
      <c r="L15" s="146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46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4" t="s">
        <v>33</v>
      </c>
      <c r="E17" s="39"/>
      <c r="F17" s="39"/>
      <c r="G17" s="39"/>
      <c r="H17" s="39"/>
      <c r="I17" s="144" t="s">
        <v>30</v>
      </c>
      <c r="J17" s="34" t="str">
        <f>'Rekapitulace stavby'!AN13</f>
        <v>Vyplň údaj</v>
      </c>
      <c r="K17" s="39"/>
      <c r="L17" s="146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4"/>
      <c r="G18" s="134"/>
      <c r="H18" s="134"/>
      <c r="I18" s="144" t="s">
        <v>32</v>
      </c>
      <c r="J18" s="34" t="str">
        <f>'Rekapitulace stavby'!AN14</f>
        <v>Vyplň údaj</v>
      </c>
      <c r="K18" s="39"/>
      <c r="L18" s="146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46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4" t="s">
        <v>35</v>
      </c>
      <c r="E20" s="39"/>
      <c r="F20" s="39"/>
      <c r="G20" s="39"/>
      <c r="H20" s="39"/>
      <c r="I20" s="144" t="s">
        <v>30</v>
      </c>
      <c r="J20" s="134" t="s">
        <v>20</v>
      </c>
      <c r="K20" s="39"/>
      <c r="L20" s="146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4" t="s">
        <v>36</v>
      </c>
      <c r="F21" s="39"/>
      <c r="G21" s="39"/>
      <c r="H21" s="39"/>
      <c r="I21" s="144" t="s">
        <v>32</v>
      </c>
      <c r="J21" s="134" t="s">
        <v>20</v>
      </c>
      <c r="K21" s="39"/>
      <c r="L21" s="146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46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4" t="s">
        <v>38</v>
      </c>
      <c r="E23" s="39"/>
      <c r="F23" s="39"/>
      <c r="G23" s="39"/>
      <c r="H23" s="39"/>
      <c r="I23" s="144" t="s">
        <v>30</v>
      </c>
      <c r="J23" s="134" t="str">
        <f>IF('Rekapitulace stavby'!AN19="","",'Rekapitulace stavby'!AN19)</f>
        <v/>
      </c>
      <c r="K23" s="39"/>
      <c r="L23" s="146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4" t="str">
        <f>IF('Rekapitulace stavby'!E20="","",'Rekapitulace stavby'!E20)</f>
        <v xml:space="preserve"> </v>
      </c>
      <c r="F24" s="39"/>
      <c r="G24" s="39"/>
      <c r="H24" s="39"/>
      <c r="I24" s="144" t="s">
        <v>32</v>
      </c>
      <c r="J24" s="134" t="str">
        <f>IF('Rekapitulace stavby'!AN20="","",'Rekapitulace stavby'!AN20)</f>
        <v/>
      </c>
      <c r="K24" s="39"/>
      <c r="L24" s="146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46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4" t="s">
        <v>40</v>
      </c>
      <c r="E26" s="39"/>
      <c r="F26" s="39"/>
      <c r="G26" s="39"/>
      <c r="H26" s="39"/>
      <c r="I26" s="39"/>
      <c r="J26" s="39"/>
      <c r="K26" s="39"/>
      <c r="L26" s="146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71.25" customHeight="1">
      <c r="A27" s="149"/>
      <c r="B27" s="150"/>
      <c r="C27" s="149"/>
      <c r="D27" s="149"/>
      <c r="E27" s="151" t="s">
        <v>41</v>
      </c>
      <c r="F27" s="151"/>
      <c r="G27" s="151"/>
      <c r="H27" s="151"/>
      <c r="I27" s="149"/>
      <c r="J27" s="149"/>
      <c r="K27" s="149"/>
      <c r="L27" s="152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46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3"/>
      <c r="E29" s="153"/>
      <c r="F29" s="153"/>
      <c r="G29" s="153"/>
      <c r="H29" s="153"/>
      <c r="I29" s="153"/>
      <c r="J29" s="153"/>
      <c r="K29" s="153"/>
      <c r="L29" s="146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4" t="s">
        <v>42</v>
      </c>
      <c r="E30" s="39"/>
      <c r="F30" s="39"/>
      <c r="G30" s="39"/>
      <c r="H30" s="39"/>
      <c r="I30" s="39"/>
      <c r="J30" s="155">
        <f>ROUND(J84,2)</f>
        <v>0</v>
      </c>
      <c r="K30" s="39"/>
      <c r="L30" s="146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3"/>
      <c r="E31" s="153"/>
      <c r="F31" s="153"/>
      <c r="G31" s="153"/>
      <c r="H31" s="153"/>
      <c r="I31" s="153"/>
      <c r="J31" s="153"/>
      <c r="K31" s="153"/>
      <c r="L31" s="146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6" t="s">
        <v>44</v>
      </c>
      <c r="G32" s="39"/>
      <c r="H32" s="39"/>
      <c r="I32" s="156" t="s">
        <v>43</v>
      </c>
      <c r="J32" s="156" t="s">
        <v>45</v>
      </c>
      <c r="K32" s="39"/>
      <c r="L32" s="146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7" t="s">
        <v>46</v>
      </c>
      <c r="E33" s="144" t="s">
        <v>47</v>
      </c>
      <c r="F33" s="158">
        <f>ROUND((SUM(BE84:BE149)),2)</f>
        <v>0</v>
      </c>
      <c r="G33" s="39"/>
      <c r="H33" s="39"/>
      <c r="I33" s="159">
        <v>0.21</v>
      </c>
      <c r="J33" s="158">
        <f>ROUND(((SUM(BE84:BE149))*I33),2)</f>
        <v>0</v>
      </c>
      <c r="K33" s="39"/>
      <c r="L33" s="146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4" t="s">
        <v>48</v>
      </c>
      <c r="F34" s="158">
        <f>ROUND((SUM(BF84:BF149)),2)</f>
        <v>0</v>
      </c>
      <c r="G34" s="39"/>
      <c r="H34" s="39"/>
      <c r="I34" s="159">
        <v>0.15</v>
      </c>
      <c r="J34" s="158">
        <f>ROUND(((SUM(BF84:BF149))*I34),2)</f>
        <v>0</v>
      </c>
      <c r="K34" s="39"/>
      <c r="L34" s="146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4" t="s">
        <v>49</v>
      </c>
      <c r="F35" s="158">
        <f>ROUND((SUM(BG84:BG149)),2)</f>
        <v>0</v>
      </c>
      <c r="G35" s="39"/>
      <c r="H35" s="39"/>
      <c r="I35" s="159">
        <v>0.21</v>
      </c>
      <c r="J35" s="158">
        <f>0</f>
        <v>0</v>
      </c>
      <c r="K35" s="39"/>
      <c r="L35" s="146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4" t="s">
        <v>50</v>
      </c>
      <c r="F36" s="158">
        <f>ROUND((SUM(BH84:BH149)),2)</f>
        <v>0</v>
      </c>
      <c r="G36" s="39"/>
      <c r="H36" s="39"/>
      <c r="I36" s="159">
        <v>0.15</v>
      </c>
      <c r="J36" s="158">
        <f>0</f>
        <v>0</v>
      </c>
      <c r="K36" s="39"/>
      <c r="L36" s="146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4" t="s">
        <v>51</v>
      </c>
      <c r="F37" s="158">
        <f>ROUND((SUM(BI84:BI149)),2)</f>
        <v>0</v>
      </c>
      <c r="G37" s="39"/>
      <c r="H37" s="39"/>
      <c r="I37" s="159">
        <v>0</v>
      </c>
      <c r="J37" s="158">
        <f>0</f>
        <v>0</v>
      </c>
      <c r="K37" s="39"/>
      <c r="L37" s="146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46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60"/>
      <c r="D39" s="161" t="s">
        <v>52</v>
      </c>
      <c r="E39" s="162"/>
      <c r="F39" s="162"/>
      <c r="G39" s="163" t="s">
        <v>53</v>
      </c>
      <c r="H39" s="164" t="s">
        <v>54</v>
      </c>
      <c r="I39" s="162"/>
      <c r="J39" s="165">
        <f>SUM(J30:J37)</f>
        <v>0</v>
      </c>
      <c r="K39" s="166"/>
      <c r="L39" s="146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67"/>
      <c r="C40" s="168"/>
      <c r="D40" s="168"/>
      <c r="E40" s="168"/>
      <c r="F40" s="168"/>
      <c r="G40" s="168"/>
      <c r="H40" s="168"/>
      <c r="I40" s="168"/>
      <c r="J40" s="168"/>
      <c r="K40" s="168"/>
      <c r="L40" s="146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69"/>
      <c r="C44" s="170"/>
      <c r="D44" s="170"/>
      <c r="E44" s="170"/>
      <c r="F44" s="170"/>
      <c r="G44" s="170"/>
      <c r="H44" s="170"/>
      <c r="I44" s="170"/>
      <c r="J44" s="170"/>
      <c r="K44" s="170"/>
      <c r="L44" s="146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145</v>
      </c>
      <c r="D45" s="41"/>
      <c r="E45" s="41"/>
      <c r="F45" s="41"/>
      <c r="G45" s="41"/>
      <c r="H45" s="41"/>
      <c r="I45" s="41"/>
      <c r="J45" s="41"/>
      <c r="K45" s="41"/>
      <c r="L45" s="146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46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46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71" t="str">
        <f>E7</f>
        <v>Rekonstrukce komunikace II/605, úsek č.3 - aktualizace (2023)</v>
      </c>
      <c r="F48" s="33"/>
      <c r="G48" s="33"/>
      <c r="H48" s="33"/>
      <c r="I48" s="41"/>
      <c r="J48" s="41"/>
      <c r="K48" s="41"/>
      <c r="L48" s="146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141</v>
      </c>
      <c r="D49" s="41"/>
      <c r="E49" s="41"/>
      <c r="F49" s="41"/>
      <c r="G49" s="41"/>
      <c r="H49" s="41"/>
      <c r="I49" s="41"/>
      <c r="J49" s="41"/>
      <c r="K49" s="41"/>
      <c r="L49" s="146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30" customHeight="1">
      <c r="A50" s="39"/>
      <c r="B50" s="40"/>
      <c r="C50" s="41"/>
      <c r="D50" s="41"/>
      <c r="E50" s="70" t="str">
        <f>E9</f>
        <v>SO 000 - Vedlejší a ostatní náklady _ Nezpůsobilé výdaje projektu</v>
      </c>
      <c r="F50" s="41"/>
      <c r="G50" s="41"/>
      <c r="H50" s="41"/>
      <c r="I50" s="41"/>
      <c r="J50" s="41"/>
      <c r="K50" s="41"/>
      <c r="L50" s="146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46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23</v>
      </c>
      <c r="D52" s="41"/>
      <c r="E52" s="41"/>
      <c r="F52" s="28" t="str">
        <f>F12</f>
        <v>sil. II/605</v>
      </c>
      <c r="G52" s="41"/>
      <c r="H52" s="41"/>
      <c r="I52" s="33" t="s">
        <v>25</v>
      </c>
      <c r="J52" s="73" t="str">
        <f>IF(J12="","",J12)</f>
        <v>13. 12. 2023</v>
      </c>
      <c r="K52" s="41"/>
      <c r="L52" s="146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46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>
      <c r="A54" s="39"/>
      <c r="B54" s="40"/>
      <c r="C54" s="33" t="s">
        <v>29</v>
      </c>
      <c r="D54" s="41"/>
      <c r="E54" s="41"/>
      <c r="F54" s="28" t="str">
        <f>E15</f>
        <v>Správa a údržba silnic Plzeňského kraje, p.o.</v>
      </c>
      <c r="G54" s="41"/>
      <c r="H54" s="41"/>
      <c r="I54" s="33" t="s">
        <v>35</v>
      </c>
      <c r="J54" s="37" t="str">
        <f>E21</f>
        <v>Sweco a.s.</v>
      </c>
      <c r="K54" s="41"/>
      <c r="L54" s="146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33</v>
      </c>
      <c r="D55" s="41"/>
      <c r="E55" s="41"/>
      <c r="F55" s="28" t="str">
        <f>IF(E18="","",E18)</f>
        <v>Vyplň údaj</v>
      </c>
      <c r="G55" s="41"/>
      <c r="H55" s="41"/>
      <c r="I55" s="33" t="s">
        <v>38</v>
      </c>
      <c r="J55" s="37" t="str">
        <f>E24</f>
        <v xml:space="preserve"> </v>
      </c>
      <c r="K55" s="41"/>
      <c r="L55" s="146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46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72" t="s">
        <v>146</v>
      </c>
      <c r="D57" s="173"/>
      <c r="E57" s="173"/>
      <c r="F57" s="173"/>
      <c r="G57" s="173"/>
      <c r="H57" s="173"/>
      <c r="I57" s="173"/>
      <c r="J57" s="174" t="s">
        <v>147</v>
      </c>
      <c r="K57" s="173"/>
      <c r="L57" s="146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46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75" t="s">
        <v>74</v>
      </c>
      <c r="D59" s="41"/>
      <c r="E59" s="41"/>
      <c r="F59" s="41"/>
      <c r="G59" s="41"/>
      <c r="H59" s="41"/>
      <c r="I59" s="41"/>
      <c r="J59" s="103">
        <f>J84</f>
        <v>0</v>
      </c>
      <c r="K59" s="41"/>
      <c r="L59" s="146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148</v>
      </c>
    </row>
    <row r="60" spans="1:31" s="9" customFormat="1" ht="24.95" customHeight="1">
      <c r="A60" s="9"/>
      <c r="B60" s="176"/>
      <c r="C60" s="177"/>
      <c r="D60" s="178" t="s">
        <v>1711</v>
      </c>
      <c r="E60" s="179"/>
      <c r="F60" s="179"/>
      <c r="G60" s="179"/>
      <c r="H60" s="179"/>
      <c r="I60" s="179"/>
      <c r="J60" s="180">
        <f>J85</f>
        <v>0</v>
      </c>
      <c r="K60" s="177"/>
      <c r="L60" s="18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2"/>
      <c r="C61" s="126"/>
      <c r="D61" s="183" t="s">
        <v>1712</v>
      </c>
      <c r="E61" s="184"/>
      <c r="F61" s="184"/>
      <c r="G61" s="184"/>
      <c r="H61" s="184"/>
      <c r="I61" s="184"/>
      <c r="J61" s="185">
        <f>J86</f>
        <v>0</v>
      </c>
      <c r="K61" s="126"/>
      <c r="L61" s="18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82"/>
      <c r="C62" s="126"/>
      <c r="D62" s="183" t="s">
        <v>1909</v>
      </c>
      <c r="E62" s="184"/>
      <c r="F62" s="184"/>
      <c r="G62" s="184"/>
      <c r="H62" s="184"/>
      <c r="I62" s="184"/>
      <c r="J62" s="185">
        <f>J120</f>
        <v>0</v>
      </c>
      <c r="K62" s="126"/>
      <c r="L62" s="186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82"/>
      <c r="C63" s="126"/>
      <c r="D63" s="183" t="s">
        <v>1910</v>
      </c>
      <c r="E63" s="184"/>
      <c r="F63" s="184"/>
      <c r="G63" s="184"/>
      <c r="H63" s="184"/>
      <c r="I63" s="184"/>
      <c r="J63" s="185">
        <f>J139</f>
        <v>0</v>
      </c>
      <c r="K63" s="126"/>
      <c r="L63" s="18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82"/>
      <c r="C64" s="126"/>
      <c r="D64" s="183" t="s">
        <v>1911</v>
      </c>
      <c r="E64" s="184"/>
      <c r="F64" s="184"/>
      <c r="G64" s="184"/>
      <c r="H64" s="184"/>
      <c r="I64" s="184"/>
      <c r="J64" s="185">
        <f>J145</f>
        <v>0</v>
      </c>
      <c r="K64" s="126"/>
      <c r="L64" s="186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2" customFormat="1" ht="21.8" customHeight="1">
      <c r="A65" s="39"/>
      <c r="B65" s="40"/>
      <c r="C65" s="41"/>
      <c r="D65" s="41"/>
      <c r="E65" s="41"/>
      <c r="F65" s="41"/>
      <c r="G65" s="41"/>
      <c r="H65" s="41"/>
      <c r="I65" s="41"/>
      <c r="J65" s="41"/>
      <c r="K65" s="41"/>
      <c r="L65" s="146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1:31" s="2" customFormat="1" ht="6.95" customHeight="1">
      <c r="A66" s="39"/>
      <c r="B66" s="60"/>
      <c r="C66" s="61"/>
      <c r="D66" s="61"/>
      <c r="E66" s="61"/>
      <c r="F66" s="61"/>
      <c r="G66" s="61"/>
      <c r="H66" s="61"/>
      <c r="I66" s="61"/>
      <c r="J66" s="61"/>
      <c r="K66" s="61"/>
      <c r="L66" s="146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</row>
    <row r="70" spans="1:31" s="2" customFormat="1" ht="6.95" customHeight="1">
      <c r="A70" s="39"/>
      <c r="B70" s="62"/>
      <c r="C70" s="63"/>
      <c r="D70" s="63"/>
      <c r="E70" s="63"/>
      <c r="F70" s="63"/>
      <c r="G70" s="63"/>
      <c r="H70" s="63"/>
      <c r="I70" s="63"/>
      <c r="J70" s="63"/>
      <c r="K70" s="63"/>
      <c r="L70" s="146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24.95" customHeight="1">
      <c r="A71" s="39"/>
      <c r="B71" s="40"/>
      <c r="C71" s="24" t="s">
        <v>156</v>
      </c>
      <c r="D71" s="41"/>
      <c r="E71" s="41"/>
      <c r="F71" s="41"/>
      <c r="G71" s="41"/>
      <c r="H71" s="41"/>
      <c r="I71" s="41"/>
      <c r="J71" s="41"/>
      <c r="K71" s="41"/>
      <c r="L71" s="146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6.95" customHeight="1">
      <c r="A72" s="39"/>
      <c r="B72" s="40"/>
      <c r="C72" s="41"/>
      <c r="D72" s="41"/>
      <c r="E72" s="41"/>
      <c r="F72" s="41"/>
      <c r="G72" s="41"/>
      <c r="H72" s="41"/>
      <c r="I72" s="41"/>
      <c r="J72" s="41"/>
      <c r="K72" s="41"/>
      <c r="L72" s="146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12" customHeight="1">
      <c r="A73" s="39"/>
      <c r="B73" s="40"/>
      <c r="C73" s="33" t="s">
        <v>16</v>
      </c>
      <c r="D73" s="41"/>
      <c r="E73" s="41"/>
      <c r="F73" s="41"/>
      <c r="G73" s="41"/>
      <c r="H73" s="41"/>
      <c r="I73" s="41"/>
      <c r="J73" s="41"/>
      <c r="K73" s="41"/>
      <c r="L73" s="146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6.5" customHeight="1">
      <c r="A74" s="39"/>
      <c r="B74" s="40"/>
      <c r="C74" s="41"/>
      <c r="D74" s="41"/>
      <c r="E74" s="171" t="str">
        <f>E7</f>
        <v>Rekonstrukce komunikace II/605, úsek č.3 - aktualizace (2023)</v>
      </c>
      <c r="F74" s="33"/>
      <c r="G74" s="33"/>
      <c r="H74" s="33"/>
      <c r="I74" s="41"/>
      <c r="J74" s="41"/>
      <c r="K74" s="41"/>
      <c r="L74" s="146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2" customHeight="1">
      <c r="A75" s="39"/>
      <c r="B75" s="40"/>
      <c r="C75" s="33" t="s">
        <v>141</v>
      </c>
      <c r="D75" s="41"/>
      <c r="E75" s="41"/>
      <c r="F75" s="41"/>
      <c r="G75" s="41"/>
      <c r="H75" s="41"/>
      <c r="I75" s="41"/>
      <c r="J75" s="41"/>
      <c r="K75" s="41"/>
      <c r="L75" s="146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30" customHeight="1">
      <c r="A76" s="39"/>
      <c r="B76" s="40"/>
      <c r="C76" s="41"/>
      <c r="D76" s="41"/>
      <c r="E76" s="70" t="str">
        <f>E9</f>
        <v>SO 000 - Vedlejší a ostatní náklady _ Nezpůsobilé výdaje projektu</v>
      </c>
      <c r="F76" s="41"/>
      <c r="G76" s="41"/>
      <c r="H76" s="41"/>
      <c r="I76" s="41"/>
      <c r="J76" s="41"/>
      <c r="K76" s="41"/>
      <c r="L76" s="146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6.95" customHeight="1">
      <c r="A77" s="39"/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146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2" customHeight="1">
      <c r="A78" s="39"/>
      <c r="B78" s="40"/>
      <c r="C78" s="33" t="s">
        <v>23</v>
      </c>
      <c r="D78" s="41"/>
      <c r="E78" s="41"/>
      <c r="F78" s="28" t="str">
        <f>F12</f>
        <v>sil. II/605</v>
      </c>
      <c r="G78" s="41"/>
      <c r="H78" s="41"/>
      <c r="I78" s="33" t="s">
        <v>25</v>
      </c>
      <c r="J78" s="73" t="str">
        <f>IF(J12="","",J12)</f>
        <v>13. 12. 2023</v>
      </c>
      <c r="K78" s="41"/>
      <c r="L78" s="146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6.95" customHeight="1">
      <c r="A79" s="39"/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146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5.15" customHeight="1">
      <c r="A80" s="39"/>
      <c r="B80" s="40"/>
      <c r="C80" s="33" t="s">
        <v>29</v>
      </c>
      <c r="D80" s="41"/>
      <c r="E80" s="41"/>
      <c r="F80" s="28" t="str">
        <f>E15</f>
        <v>Správa a údržba silnic Plzeňského kraje, p.o.</v>
      </c>
      <c r="G80" s="41"/>
      <c r="H80" s="41"/>
      <c r="I80" s="33" t="s">
        <v>35</v>
      </c>
      <c r="J80" s="37" t="str">
        <f>E21</f>
        <v>Sweco a.s.</v>
      </c>
      <c r="K80" s="41"/>
      <c r="L80" s="146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5.15" customHeight="1">
      <c r="A81" s="39"/>
      <c r="B81" s="40"/>
      <c r="C81" s="33" t="s">
        <v>33</v>
      </c>
      <c r="D81" s="41"/>
      <c r="E81" s="41"/>
      <c r="F81" s="28" t="str">
        <f>IF(E18="","",E18)</f>
        <v>Vyplň údaj</v>
      </c>
      <c r="G81" s="41"/>
      <c r="H81" s="41"/>
      <c r="I81" s="33" t="s">
        <v>38</v>
      </c>
      <c r="J81" s="37" t="str">
        <f>E24</f>
        <v xml:space="preserve"> </v>
      </c>
      <c r="K81" s="41"/>
      <c r="L81" s="146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0.3" customHeight="1">
      <c r="A82" s="39"/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146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11" customFormat="1" ht="29.25" customHeight="1">
      <c r="A83" s="187"/>
      <c r="B83" s="188"/>
      <c r="C83" s="189" t="s">
        <v>157</v>
      </c>
      <c r="D83" s="190" t="s">
        <v>61</v>
      </c>
      <c r="E83" s="190" t="s">
        <v>57</v>
      </c>
      <c r="F83" s="190" t="s">
        <v>58</v>
      </c>
      <c r="G83" s="190" t="s">
        <v>158</v>
      </c>
      <c r="H83" s="190" t="s">
        <v>159</v>
      </c>
      <c r="I83" s="190" t="s">
        <v>160</v>
      </c>
      <c r="J83" s="190" t="s">
        <v>147</v>
      </c>
      <c r="K83" s="191" t="s">
        <v>161</v>
      </c>
      <c r="L83" s="192"/>
      <c r="M83" s="93" t="s">
        <v>20</v>
      </c>
      <c r="N83" s="94" t="s">
        <v>46</v>
      </c>
      <c r="O83" s="94" t="s">
        <v>162</v>
      </c>
      <c r="P83" s="94" t="s">
        <v>163</v>
      </c>
      <c r="Q83" s="94" t="s">
        <v>164</v>
      </c>
      <c r="R83" s="94" t="s">
        <v>165</v>
      </c>
      <c r="S83" s="94" t="s">
        <v>166</v>
      </c>
      <c r="T83" s="95" t="s">
        <v>167</v>
      </c>
      <c r="U83" s="187"/>
      <c r="V83" s="187"/>
      <c r="W83" s="187"/>
      <c r="X83" s="187"/>
      <c r="Y83" s="187"/>
      <c r="Z83" s="187"/>
      <c r="AA83" s="187"/>
      <c r="AB83" s="187"/>
      <c r="AC83" s="187"/>
      <c r="AD83" s="187"/>
      <c r="AE83" s="187"/>
    </row>
    <row r="84" spans="1:63" s="2" customFormat="1" ht="22.8" customHeight="1">
      <c r="A84" s="39"/>
      <c r="B84" s="40"/>
      <c r="C84" s="100" t="s">
        <v>168</v>
      </c>
      <c r="D84" s="41"/>
      <c r="E84" s="41"/>
      <c r="F84" s="41"/>
      <c r="G84" s="41"/>
      <c r="H84" s="41"/>
      <c r="I84" s="41"/>
      <c r="J84" s="193">
        <f>BK84</f>
        <v>0</v>
      </c>
      <c r="K84" s="41"/>
      <c r="L84" s="45"/>
      <c r="M84" s="96"/>
      <c r="N84" s="194"/>
      <c r="O84" s="97"/>
      <c r="P84" s="195">
        <f>P85</f>
        <v>0</v>
      </c>
      <c r="Q84" s="97"/>
      <c r="R84" s="195">
        <f>R85</f>
        <v>0</v>
      </c>
      <c r="S84" s="97"/>
      <c r="T84" s="196">
        <f>T85</f>
        <v>0</v>
      </c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T84" s="18" t="s">
        <v>75</v>
      </c>
      <c r="AU84" s="18" t="s">
        <v>148</v>
      </c>
      <c r="BK84" s="197">
        <f>BK85</f>
        <v>0</v>
      </c>
    </row>
    <row r="85" spans="1:63" s="12" customFormat="1" ht="25.9" customHeight="1">
      <c r="A85" s="12"/>
      <c r="B85" s="198"/>
      <c r="C85" s="199"/>
      <c r="D85" s="200" t="s">
        <v>75</v>
      </c>
      <c r="E85" s="201" t="s">
        <v>1883</v>
      </c>
      <c r="F85" s="201" t="s">
        <v>1884</v>
      </c>
      <c r="G85" s="199"/>
      <c r="H85" s="199"/>
      <c r="I85" s="202"/>
      <c r="J85" s="203">
        <f>BK85</f>
        <v>0</v>
      </c>
      <c r="K85" s="199"/>
      <c r="L85" s="204"/>
      <c r="M85" s="205"/>
      <c r="N85" s="206"/>
      <c r="O85" s="206"/>
      <c r="P85" s="207">
        <f>P86+P120+P139+P145</f>
        <v>0</v>
      </c>
      <c r="Q85" s="206"/>
      <c r="R85" s="207">
        <f>R86+R120+R139+R145</f>
        <v>0</v>
      </c>
      <c r="S85" s="206"/>
      <c r="T85" s="208">
        <f>T86+T120+T139+T145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9" t="s">
        <v>210</v>
      </c>
      <c r="AT85" s="210" t="s">
        <v>75</v>
      </c>
      <c r="AU85" s="210" t="s">
        <v>76</v>
      </c>
      <c r="AY85" s="209" t="s">
        <v>171</v>
      </c>
      <c r="BK85" s="211">
        <f>BK86+BK120+BK139+BK145</f>
        <v>0</v>
      </c>
    </row>
    <row r="86" spans="1:63" s="12" customFormat="1" ht="22.8" customHeight="1">
      <c r="A86" s="12"/>
      <c r="B86" s="198"/>
      <c r="C86" s="199"/>
      <c r="D86" s="200" t="s">
        <v>75</v>
      </c>
      <c r="E86" s="212" t="s">
        <v>1885</v>
      </c>
      <c r="F86" s="212" t="s">
        <v>1886</v>
      </c>
      <c r="G86" s="199"/>
      <c r="H86" s="199"/>
      <c r="I86" s="202"/>
      <c r="J86" s="213">
        <f>BK86</f>
        <v>0</v>
      </c>
      <c r="K86" s="199"/>
      <c r="L86" s="204"/>
      <c r="M86" s="205"/>
      <c r="N86" s="206"/>
      <c r="O86" s="206"/>
      <c r="P86" s="207">
        <f>SUM(P87:P119)</f>
        <v>0</v>
      </c>
      <c r="Q86" s="206"/>
      <c r="R86" s="207">
        <f>SUM(R87:R119)</f>
        <v>0</v>
      </c>
      <c r="S86" s="206"/>
      <c r="T86" s="208">
        <f>SUM(T87:T119)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9" t="s">
        <v>210</v>
      </c>
      <c r="AT86" s="210" t="s">
        <v>75</v>
      </c>
      <c r="AU86" s="210" t="s">
        <v>22</v>
      </c>
      <c r="AY86" s="209" t="s">
        <v>171</v>
      </c>
      <c r="BK86" s="211">
        <f>SUM(BK87:BK119)</f>
        <v>0</v>
      </c>
    </row>
    <row r="87" spans="1:65" s="2" customFormat="1" ht="16.5" customHeight="1">
      <c r="A87" s="39"/>
      <c r="B87" s="40"/>
      <c r="C87" s="214" t="s">
        <v>22</v>
      </c>
      <c r="D87" s="214" t="s">
        <v>173</v>
      </c>
      <c r="E87" s="215" t="s">
        <v>1912</v>
      </c>
      <c r="F87" s="216" t="s">
        <v>1913</v>
      </c>
      <c r="G87" s="217" t="s">
        <v>1914</v>
      </c>
      <c r="H87" s="218">
        <v>39.14</v>
      </c>
      <c r="I87" s="219"/>
      <c r="J87" s="220">
        <f>ROUND(I87*H87,2)</f>
        <v>0</v>
      </c>
      <c r="K87" s="216" t="s">
        <v>177</v>
      </c>
      <c r="L87" s="45"/>
      <c r="M87" s="221" t="s">
        <v>20</v>
      </c>
      <c r="N87" s="222" t="s">
        <v>47</v>
      </c>
      <c r="O87" s="85"/>
      <c r="P87" s="223">
        <f>O87*H87</f>
        <v>0</v>
      </c>
      <c r="Q87" s="223">
        <v>0</v>
      </c>
      <c r="R87" s="223">
        <f>Q87*H87</f>
        <v>0</v>
      </c>
      <c r="S87" s="223">
        <v>0</v>
      </c>
      <c r="T87" s="224">
        <f>S87*H87</f>
        <v>0</v>
      </c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R87" s="225" t="s">
        <v>178</v>
      </c>
      <c r="AT87" s="225" t="s">
        <v>173</v>
      </c>
      <c r="AU87" s="225" t="s">
        <v>84</v>
      </c>
      <c r="AY87" s="18" t="s">
        <v>171</v>
      </c>
      <c r="BE87" s="226">
        <f>IF(N87="základní",J87,0)</f>
        <v>0</v>
      </c>
      <c r="BF87" s="226">
        <f>IF(N87="snížená",J87,0)</f>
        <v>0</v>
      </c>
      <c r="BG87" s="226">
        <f>IF(N87="zákl. přenesená",J87,0)</f>
        <v>0</v>
      </c>
      <c r="BH87" s="226">
        <f>IF(N87="sníž. přenesená",J87,0)</f>
        <v>0</v>
      </c>
      <c r="BI87" s="226">
        <f>IF(N87="nulová",J87,0)</f>
        <v>0</v>
      </c>
      <c r="BJ87" s="18" t="s">
        <v>22</v>
      </c>
      <c r="BK87" s="226">
        <f>ROUND(I87*H87,2)</f>
        <v>0</v>
      </c>
      <c r="BL87" s="18" t="s">
        <v>178</v>
      </c>
      <c r="BM87" s="225" t="s">
        <v>1915</v>
      </c>
    </row>
    <row r="88" spans="1:47" s="2" customFormat="1" ht="12">
      <c r="A88" s="39"/>
      <c r="B88" s="40"/>
      <c r="C88" s="41"/>
      <c r="D88" s="227" t="s">
        <v>180</v>
      </c>
      <c r="E88" s="41"/>
      <c r="F88" s="228" t="s">
        <v>1913</v>
      </c>
      <c r="G88" s="41"/>
      <c r="H88" s="41"/>
      <c r="I88" s="229"/>
      <c r="J88" s="41"/>
      <c r="K88" s="41"/>
      <c r="L88" s="45"/>
      <c r="M88" s="230"/>
      <c r="N88" s="231"/>
      <c r="O88" s="85"/>
      <c r="P88" s="85"/>
      <c r="Q88" s="85"/>
      <c r="R88" s="85"/>
      <c r="S88" s="85"/>
      <c r="T88" s="86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T88" s="18" t="s">
        <v>180</v>
      </c>
      <c r="AU88" s="18" t="s">
        <v>84</v>
      </c>
    </row>
    <row r="89" spans="1:47" s="2" customFormat="1" ht="12">
      <c r="A89" s="39"/>
      <c r="B89" s="40"/>
      <c r="C89" s="41"/>
      <c r="D89" s="232" t="s">
        <v>182</v>
      </c>
      <c r="E89" s="41"/>
      <c r="F89" s="233" t="s">
        <v>1916</v>
      </c>
      <c r="G89" s="41"/>
      <c r="H89" s="41"/>
      <c r="I89" s="229"/>
      <c r="J89" s="41"/>
      <c r="K89" s="41"/>
      <c r="L89" s="45"/>
      <c r="M89" s="230"/>
      <c r="N89" s="231"/>
      <c r="O89" s="85"/>
      <c r="P89" s="85"/>
      <c r="Q89" s="85"/>
      <c r="R89" s="85"/>
      <c r="S89" s="85"/>
      <c r="T89" s="86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T89" s="18" t="s">
        <v>182</v>
      </c>
      <c r="AU89" s="18" t="s">
        <v>84</v>
      </c>
    </row>
    <row r="90" spans="1:51" s="14" customFormat="1" ht="12">
      <c r="A90" s="14"/>
      <c r="B90" s="244"/>
      <c r="C90" s="245"/>
      <c r="D90" s="227" t="s">
        <v>184</v>
      </c>
      <c r="E90" s="246" t="s">
        <v>20</v>
      </c>
      <c r="F90" s="247" t="s">
        <v>1917</v>
      </c>
      <c r="G90" s="245"/>
      <c r="H90" s="248">
        <v>39.14</v>
      </c>
      <c r="I90" s="249"/>
      <c r="J90" s="245"/>
      <c r="K90" s="245"/>
      <c r="L90" s="250"/>
      <c r="M90" s="251"/>
      <c r="N90" s="252"/>
      <c r="O90" s="252"/>
      <c r="P90" s="252"/>
      <c r="Q90" s="252"/>
      <c r="R90" s="252"/>
      <c r="S90" s="252"/>
      <c r="T90" s="253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T90" s="254" t="s">
        <v>184</v>
      </c>
      <c r="AU90" s="254" t="s">
        <v>84</v>
      </c>
      <c r="AV90" s="14" t="s">
        <v>84</v>
      </c>
      <c r="AW90" s="14" t="s">
        <v>37</v>
      </c>
      <c r="AX90" s="14" t="s">
        <v>22</v>
      </c>
      <c r="AY90" s="254" t="s">
        <v>171</v>
      </c>
    </row>
    <row r="91" spans="1:65" s="2" customFormat="1" ht="16.5" customHeight="1">
      <c r="A91" s="39"/>
      <c r="B91" s="40"/>
      <c r="C91" s="214" t="s">
        <v>84</v>
      </c>
      <c r="D91" s="214" t="s">
        <v>173</v>
      </c>
      <c r="E91" s="215" t="s">
        <v>1918</v>
      </c>
      <c r="F91" s="216" t="s">
        <v>1919</v>
      </c>
      <c r="G91" s="217" t="s">
        <v>1914</v>
      </c>
      <c r="H91" s="218">
        <v>39.14</v>
      </c>
      <c r="I91" s="219"/>
      <c r="J91" s="220">
        <f>ROUND(I91*H91,2)</f>
        <v>0</v>
      </c>
      <c r="K91" s="216" t="s">
        <v>177</v>
      </c>
      <c r="L91" s="45"/>
      <c r="M91" s="221" t="s">
        <v>20</v>
      </c>
      <c r="N91" s="222" t="s">
        <v>47</v>
      </c>
      <c r="O91" s="85"/>
      <c r="P91" s="223">
        <f>O91*H91</f>
        <v>0</v>
      </c>
      <c r="Q91" s="223">
        <v>0</v>
      </c>
      <c r="R91" s="223">
        <f>Q91*H91</f>
        <v>0</v>
      </c>
      <c r="S91" s="223">
        <v>0</v>
      </c>
      <c r="T91" s="224">
        <f>S91*H91</f>
        <v>0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R91" s="225" t="s">
        <v>178</v>
      </c>
      <c r="AT91" s="225" t="s">
        <v>173</v>
      </c>
      <c r="AU91" s="225" t="s">
        <v>84</v>
      </c>
      <c r="AY91" s="18" t="s">
        <v>171</v>
      </c>
      <c r="BE91" s="226">
        <f>IF(N91="základní",J91,0)</f>
        <v>0</v>
      </c>
      <c r="BF91" s="226">
        <f>IF(N91="snížená",J91,0)</f>
        <v>0</v>
      </c>
      <c r="BG91" s="226">
        <f>IF(N91="zákl. přenesená",J91,0)</f>
        <v>0</v>
      </c>
      <c r="BH91" s="226">
        <f>IF(N91="sníž. přenesená",J91,0)</f>
        <v>0</v>
      </c>
      <c r="BI91" s="226">
        <f>IF(N91="nulová",J91,0)</f>
        <v>0</v>
      </c>
      <c r="BJ91" s="18" t="s">
        <v>22</v>
      </c>
      <c r="BK91" s="226">
        <f>ROUND(I91*H91,2)</f>
        <v>0</v>
      </c>
      <c r="BL91" s="18" t="s">
        <v>178</v>
      </c>
      <c r="BM91" s="225" t="s">
        <v>1920</v>
      </c>
    </row>
    <row r="92" spans="1:47" s="2" customFormat="1" ht="12">
      <c r="A92" s="39"/>
      <c r="B92" s="40"/>
      <c r="C92" s="41"/>
      <c r="D92" s="227" t="s">
        <v>180</v>
      </c>
      <c r="E92" s="41"/>
      <c r="F92" s="228" t="s">
        <v>1919</v>
      </c>
      <c r="G92" s="41"/>
      <c r="H92" s="41"/>
      <c r="I92" s="229"/>
      <c r="J92" s="41"/>
      <c r="K92" s="41"/>
      <c r="L92" s="45"/>
      <c r="M92" s="230"/>
      <c r="N92" s="231"/>
      <c r="O92" s="85"/>
      <c r="P92" s="85"/>
      <c r="Q92" s="85"/>
      <c r="R92" s="85"/>
      <c r="S92" s="85"/>
      <c r="T92" s="86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T92" s="18" t="s">
        <v>180</v>
      </c>
      <c r="AU92" s="18" t="s">
        <v>84</v>
      </c>
    </row>
    <row r="93" spans="1:47" s="2" customFormat="1" ht="12">
      <c r="A93" s="39"/>
      <c r="B93" s="40"/>
      <c r="C93" s="41"/>
      <c r="D93" s="232" t="s">
        <v>182</v>
      </c>
      <c r="E93" s="41"/>
      <c r="F93" s="233" t="s">
        <v>1921</v>
      </c>
      <c r="G93" s="41"/>
      <c r="H93" s="41"/>
      <c r="I93" s="229"/>
      <c r="J93" s="41"/>
      <c r="K93" s="41"/>
      <c r="L93" s="45"/>
      <c r="M93" s="230"/>
      <c r="N93" s="231"/>
      <c r="O93" s="85"/>
      <c r="P93" s="85"/>
      <c r="Q93" s="85"/>
      <c r="R93" s="85"/>
      <c r="S93" s="85"/>
      <c r="T93" s="86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T93" s="18" t="s">
        <v>182</v>
      </c>
      <c r="AU93" s="18" t="s">
        <v>84</v>
      </c>
    </row>
    <row r="94" spans="1:51" s="14" customFormat="1" ht="12">
      <c r="A94" s="14"/>
      <c r="B94" s="244"/>
      <c r="C94" s="245"/>
      <c r="D94" s="227" t="s">
        <v>184</v>
      </c>
      <c r="E94" s="246" t="s">
        <v>20</v>
      </c>
      <c r="F94" s="247" t="s">
        <v>1917</v>
      </c>
      <c r="G94" s="245"/>
      <c r="H94" s="248">
        <v>39.14</v>
      </c>
      <c r="I94" s="249"/>
      <c r="J94" s="245"/>
      <c r="K94" s="245"/>
      <c r="L94" s="250"/>
      <c r="M94" s="251"/>
      <c r="N94" s="252"/>
      <c r="O94" s="252"/>
      <c r="P94" s="252"/>
      <c r="Q94" s="252"/>
      <c r="R94" s="252"/>
      <c r="S94" s="252"/>
      <c r="T94" s="253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T94" s="254" t="s">
        <v>184</v>
      </c>
      <c r="AU94" s="254" t="s">
        <v>84</v>
      </c>
      <c r="AV94" s="14" t="s">
        <v>84</v>
      </c>
      <c r="AW94" s="14" t="s">
        <v>37</v>
      </c>
      <c r="AX94" s="14" t="s">
        <v>22</v>
      </c>
      <c r="AY94" s="254" t="s">
        <v>171</v>
      </c>
    </row>
    <row r="95" spans="1:65" s="2" customFormat="1" ht="16.5" customHeight="1">
      <c r="A95" s="39"/>
      <c r="B95" s="40"/>
      <c r="C95" s="214" t="s">
        <v>107</v>
      </c>
      <c r="D95" s="214" t="s">
        <v>173</v>
      </c>
      <c r="E95" s="215" t="s">
        <v>1922</v>
      </c>
      <c r="F95" s="216" t="s">
        <v>1923</v>
      </c>
      <c r="G95" s="217" t="s">
        <v>1914</v>
      </c>
      <c r="H95" s="218">
        <v>39.14</v>
      </c>
      <c r="I95" s="219"/>
      <c r="J95" s="220">
        <f>ROUND(I95*H95,2)</f>
        <v>0</v>
      </c>
      <c r="K95" s="216" t="s">
        <v>177</v>
      </c>
      <c r="L95" s="45"/>
      <c r="M95" s="221" t="s">
        <v>20</v>
      </c>
      <c r="N95" s="222" t="s">
        <v>47</v>
      </c>
      <c r="O95" s="85"/>
      <c r="P95" s="223">
        <f>O95*H95</f>
        <v>0</v>
      </c>
      <c r="Q95" s="223">
        <v>0</v>
      </c>
      <c r="R95" s="223">
        <f>Q95*H95</f>
        <v>0</v>
      </c>
      <c r="S95" s="223">
        <v>0</v>
      </c>
      <c r="T95" s="224">
        <f>S95*H95</f>
        <v>0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25" t="s">
        <v>178</v>
      </c>
      <c r="AT95" s="225" t="s">
        <v>173</v>
      </c>
      <c r="AU95" s="225" t="s">
        <v>84</v>
      </c>
      <c r="AY95" s="18" t="s">
        <v>171</v>
      </c>
      <c r="BE95" s="226">
        <f>IF(N95="základní",J95,0)</f>
        <v>0</v>
      </c>
      <c r="BF95" s="226">
        <f>IF(N95="snížená",J95,0)</f>
        <v>0</v>
      </c>
      <c r="BG95" s="226">
        <f>IF(N95="zákl. přenesená",J95,0)</f>
        <v>0</v>
      </c>
      <c r="BH95" s="226">
        <f>IF(N95="sníž. přenesená",J95,0)</f>
        <v>0</v>
      </c>
      <c r="BI95" s="226">
        <f>IF(N95="nulová",J95,0)</f>
        <v>0</v>
      </c>
      <c r="BJ95" s="18" t="s">
        <v>22</v>
      </c>
      <c r="BK95" s="226">
        <f>ROUND(I95*H95,2)</f>
        <v>0</v>
      </c>
      <c r="BL95" s="18" t="s">
        <v>178</v>
      </c>
      <c r="BM95" s="225" t="s">
        <v>1924</v>
      </c>
    </row>
    <row r="96" spans="1:47" s="2" customFormat="1" ht="12">
      <c r="A96" s="39"/>
      <c r="B96" s="40"/>
      <c r="C96" s="41"/>
      <c r="D96" s="227" t="s">
        <v>180</v>
      </c>
      <c r="E96" s="41"/>
      <c r="F96" s="228" t="s">
        <v>1923</v>
      </c>
      <c r="G96" s="41"/>
      <c r="H96" s="41"/>
      <c r="I96" s="229"/>
      <c r="J96" s="41"/>
      <c r="K96" s="41"/>
      <c r="L96" s="45"/>
      <c r="M96" s="230"/>
      <c r="N96" s="231"/>
      <c r="O96" s="85"/>
      <c r="P96" s="85"/>
      <c r="Q96" s="85"/>
      <c r="R96" s="85"/>
      <c r="S96" s="85"/>
      <c r="T96" s="86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T96" s="18" t="s">
        <v>180</v>
      </c>
      <c r="AU96" s="18" t="s">
        <v>84</v>
      </c>
    </row>
    <row r="97" spans="1:47" s="2" customFormat="1" ht="12">
      <c r="A97" s="39"/>
      <c r="B97" s="40"/>
      <c r="C97" s="41"/>
      <c r="D97" s="232" t="s">
        <v>182</v>
      </c>
      <c r="E97" s="41"/>
      <c r="F97" s="233" t="s">
        <v>1925</v>
      </c>
      <c r="G97" s="41"/>
      <c r="H97" s="41"/>
      <c r="I97" s="229"/>
      <c r="J97" s="41"/>
      <c r="K97" s="41"/>
      <c r="L97" s="45"/>
      <c r="M97" s="230"/>
      <c r="N97" s="231"/>
      <c r="O97" s="85"/>
      <c r="P97" s="85"/>
      <c r="Q97" s="85"/>
      <c r="R97" s="85"/>
      <c r="S97" s="85"/>
      <c r="T97" s="86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T97" s="18" t="s">
        <v>182</v>
      </c>
      <c r="AU97" s="18" t="s">
        <v>84</v>
      </c>
    </row>
    <row r="98" spans="1:47" s="2" customFormat="1" ht="12">
      <c r="A98" s="39"/>
      <c r="B98" s="40"/>
      <c r="C98" s="41"/>
      <c r="D98" s="227" t="s">
        <v>224</v>
      </c>
      <c r="E98" s="41"/>
      <c r="F98" s="255" t="s">
        <v>1926</v>
      </c>
      <c r="G98" s="41"/>
      <c r="H98" s="41"/>
      <c r="I98" s="229"/>
      <c r="J98" s="41"/>
      <c r="K98" s="41"/>
      <c r="L98" s="45"/>
      <c r="M98" s="230"/>
      <c r="N98" s="231"/>
      <c r="O98" s="85"/>
      <c r="P98" s="85"/>
      <c r="Q98" s="85"/>
      <c r="R98" s="85"/>
      <c r="S98" s="85"/>
      <c r="T98" s="86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T98" s="18" t="s">
        <v>224</v>
      </c>
      <c r="AU98" s="18" t="s">
        <v>84</v>
      </c>
    </row>
    <row r="99" spans="1:51" s="14" customFormat="1" ht="12">
      <c r="A99" s="14"/>
      <c r="B99" s="244"/>
      <c r="C99" s="245"/>
      <c r="D99" s="227" t="s">
        <v>184</v>
      </c>
      <c r="E99" s="246" t="s">
        <v>20</v>
      </c>
      <c r="F99" s="247" t="s">
        <v>1917</v>
      </c>
      <c r="G99" s="245"/>
      <c r="H99" s="248">
        <v>39.14</v>
      </c>
      <c r="I99" s="249"/>
      <c r="J99" s="245"/>
      <c r="K99" s="245"/>
      <c r="L99" s="250"/>
      <c r="M99" s="251"/>
      <c r="N99" s="252"/>
      <c r="O99" s="252"/>
      <c r="P99" s="252"/>
      <c r="Q99" s="252"/>
      <c r="R99" s="252"/>
      <c r="S99" s="252"/>
      <c r="T99" s="253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254" t="s">
        <v>184</v>
      </c>
      <c r="AU99" s="254" t="s">
        <v>84</v>
      </c>
      <c r="AV99" s="14" t="s">
        <v>84</v>
      </c>
      <c r="AW99" s="14" t="s">
        <v>37</v>
      </c>
      <c r="AX99" s="14" t="s">
        <v>22</v>
      </c>
      <c r="AY99" s="254" t="s">
        <v>171</v>
      </c>
    </row>
    <row r="100" spans="1:65" s="2" customFormat="1" ht="16.5" customHeight="1">
      <c r="A100" s="39"/>
      <c r="B100" s="40"/>
      <c r="C100" s="214" t="s">
        <v>178</v>
      </c>
      <c r="D100" s="214" t="s">
        <v>173</v>
      </c>
      <c r="E100" s="215" t="s">
        <v>1927</v>
      </c>
      <c r="F100" s="216" t="s">
        <v>1928</v>
      </c>
      <c r="G100" s="217" t="s">
        <v>1723</v>
      </c>
      <c r="H100" s="218">
        <v>1</v>
      </c>
      <c r="I100" s="219"/>
      <c r="J100" s="220">
        <f>ROUND(I100*H100,2)</f>
        <v>0</v>
      </c>
      <c r="K100" s="216" t="s">
        <v>177</v>
      </c>
      <c r="L100" s="45"/>
      <c r="M100" s="221" t="s">
        <v>20</v>
      </c>
      <c r="N100" s="222" t="s">
        <v>47</v>
      </c>
      <c r="O100" s="85"/>
      <c r="P100" s="223">
        <f>O100*H100</f>
        <v>0</v>
      </c>
      <c r="Q100" s="223">
        <v>0</v>
      </c>
      <c r="R100" s="223">
        <f>Q100*H100</f>
        <v>0</v>
      </c>
      <c r="S100" s="223">
        <v>0</v>
      </c>
      <c r="T100" s="224">
        <f>S100*H100</f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25" t="s">
        <v>1889</v>
      </c>
      <c r="AT100" s="225" t="s">
        <v>173</v>
      </c>
      <c r="AU100" s="225" t="s">
        <v>84</v>
      </c>
      <c r="AY100" s="18" t="s">
        <v>171</v>
      </c>
      <c r="BE100" s="226">
        <f>IF(N100="základní",J100,0)</f>
        <v>0</v>
      </c>
      <c r="BF100" s="226">
        <f>IF(N100="snížená",J100,0)</f>
        <v>0</v>
      </c>
      <c r="BG100" s="226">
        <f>IF(N100="zákl. přenesená",J100,0)</f>
        <v>0</v>
      </c>
      <c r="BH100" s="226">
        <f>IF(N100="sníž. přenesená",J100,0)</f>
        <v>0</v>
      </c>
      <c r="BI100" s="226">
        <f>IF(N100="nulová",J100,0)</f>
        <v>0</v>
      </c>
      <c r="BJ100" s="18" t="s">
        <v>22</v>
      </c>
      <c r="BK100" s="226">
        <f>ROUND(I100*H100,2)</f>
        <v>0</v>
      </c>
      <c r="BL100" s="18" t="s">
        <v>1889</v>
      </c>
      <c r="BM100" s="225" t="s">
        <v>1929</v>
      </c>
    </row>
    <row r="101" spans="1:47" s="2" customFormat="1" ht="12">
      <c r="A101" s="39"/>
      <c r="B101" s="40"/>
      <c r="C101" s="41"/>
      <c r="D101" s="227" t="s">
        <v>180</v>
      </c>
      <c r="E101" s="41"/>
      <c r="F101" s="228" t="s">
        <v>1928</v>
      </c>
      <c r="G101" s="41"/>
      <c r="H101" s="41"/>
      <c r="I101" s="229"/>
      <c r="J101" s="41"/>
      <c r="K101" s="41"/>
      <c r="L101" s="45"/>
      <c r="M101" s="230"/>
      <c r="N101" s="231"/>
      <c r="O101" s="85"/>
      <c r="P101" s="85"/>
      <c r="Q101" s="85"/>
      <c r="R101" s="85"/>
      <c r="S101" s="85"/>
      <c r="T101" s="86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T101" s="18" t="s">
        <v>180</v>
      </c>
      <c r="AU101" s="18" t="s">
        <v>84</v>
      </c>
    </row>
    <row r="102" spans="1:47" s="2" customFormat="1" ht="12">
      <c r="A102" s="39"/>
      <c r="B102" s="40"/>
      <c r="C102" s="41"/>
      <c r="D102" s="232" t="s">
        <v>182</v>
      </c>
      <c r="E102" s="41"/>
      <c r="F102" s="233" t="s">
        <v>1930</v>
      </c>
      <c r="G102" s="41"/>
      <c r="H102" s="41"/>
      <c r="I102" s="229"/>
      <c r="J102" s="41"/>
      <c r="K102" s="41"/>
      <c r="L102" s="45"/>
      <c r="M102" s="230"/>
      <c r="N102" s="231"/>
      <c r="O102" s="85"/>
      <c r="P102" s="85"/>
      <c r="Q102" s="85"/>
      <c r="R102" s="85"/>
      <c r="S102" s="85"/>
      <c r="T102" s="86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T102" s="18" t="s">
        <v>182</v>
      </c>
      <c r="AU102" s="18" t="s">
        <v>84</v>
      </c>
    </row>
    <row r="103" spans="1:47" s="2" customFormat="1" ht="12">
      <c r="A103" s="39"/>
      <c r="B103" s="40"/>
      <c r="C103" s="41"/>
      <c r="D103" s="227" t="s">
        <v>224</v>
      </c>
      <c r="E103" s="41"/>
      <c r="F103" s="255" t="s">
        <v>1931</v>
      </c>
      <c r="G103" s="41"/>
      <c r="H103" s="41"/>
      <c r="I103" s="229"/>
      <c r="J103" s="41"/>
      <c r="K103" s="41"/>
      <c r="L103" s="45"/>
      <c r="M103" s="230"/>
      <c r="N103" s="231"/>
      <c r="O103" s="85"/>
      <c r="P103" s="85"/>
      <c r="Q103" s="85"/>
      <c r="R103" s="85"/>
      <c r="S103" s="85"/>
      <c r="T103" s="86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T103" s="18" t="s">
        <v>224</v>
      </c>
      <c r="AU103" s="18" t="s">
        <v>84</v>
      </c>
    </row>
    <row r="104" spans="1:65" s="2" customFormat="1" ht="16.5" customHeight="1">
      <c r="A104" s="39"/>
      <c r="B104" s="40"/>
      <c r="C104" s="214" t="s">
        <v>210</v>
      </c>
      <c r="D104" s="214" t="s">
        <v>173</v>
      </c>
      <c r="E104" s="215" t="s">
        <v>1932</v>
      </c>
      <c r="F104" s="216" t="s">
        <v>1933</v>
      </c>
      <c r="G104" s="217" t="s">
        <v>1723</v>
      </c>
      <c r="H104" s="218">
        <v>1</v>
      </c>
      <c r="I104" s="219"/>
      <c r="J104" s="220">
        <f>ROUND(I104*H104,2)</f>
        <v>0</v>
      </c>
      <c r="K104" s="216" t="s">
        <v>177</v>
      </c>
      <c r="L104" s="45"/>
      <c r="M104" s="221" t="s">
        <v>20</v>
      </c>
      <c r="N104" s="222" t="s">
        <v>47</v>
      </c>
      <c r="O104" s="85"/>
      <c r="P104" s="223">
        <f>O104*H104</f>
        <v>0</v>
      </c>
      <c r="Q104" s="223">
        <v>0</v>
      </c>
      <c r="R104" s="223">
        <f>Q104*H104</f>
        <v>0</v>
      </c>
      <c r="S104" s="223">
        <v>0</v>
      </c>
      <c r="T104" s="224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25" t="s">
        <v>178</v>
      </c>
      <c r="AT104" s="225" t="s">
        <v>173</v>
      </c>
      <c r="AU104" s="225" t="s">
        <v>84</v>
      </c>
      <c r="AY104" s="18" t="s">
        <v>171</v>
      </c>
      <c r="BE104" s="226">
        <f>IF(N104="základní",J104,0)</f>
        <v>0</v>
      </c>
      <c r="BF104" s="226">
        <f>IF(N104="snížená",J104,0)</f>
        <v>0</v>
      </c>
      <c r="BG104" s="226">
        <f>IF(N104="zákl. přenesená",J104,0)</f>
        <v>0</v>
      </c>
      <c r="BH104" s="226">
        <f>IF(N104="sníž. přenesená",J104,0)</f>
        <v>0</v>
      </c>
      <c r="BI104" s="226">
        <f>IF(N104="nulová",J104,0)</f>
        <v>0</v>
      </c>
      <c r="BJ104" s="18" t="s">
        <v>22</v>
      </c>
      <c r="BK104" s="226">
        <f>ROUND(I104*H104,2)</f>
        <v>0</v>
      </c>
      <c r="BL104" s="18" t="s">
        <v>178</v>
      </c>
      <c r="BM104" s="225" t="s">
        <v>1934</v>
      </c>
    </row>
    <row r="105" spans="1:47" s="2" customFormat="1" ht="12">
      <c r="A105" s="39"/>
      <c r="B105" s="40"/>
      <c r="C105" s="41"/>
      <c r="D105" s="227" t="s">
        <v>180</v>
      </c>
      <c r="E105" s="41"/>
      <c r="F105" s="228" t="s">
        <v>1933</v>
      </c>
      <c r="G105" s="41"/>
      <c r="H105" s="41"/>
      <c r="I105" s="229"/>
      <c r="J105" s="41"/>
      <c r="K105" s="41"/>
      <c r="L105" s="45"/>
      <c r="M105" s="230"/>
      <c r="N105" s="231"/>
      <c r="O105" s="85"/>
      <c r="P105" s="85"/>
      <c r="Q105" s="85"/>
      <c r="R105" s="85"/>
      <c r="S105" s="85"/>
      <c r="T105" s="86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T105" s="18" t="s">
        <v>180</v>
      </c>
      <c r="AU105" s="18" t="s">
        <v>84</v>
      </c>
    </row>
    <row r="106" spans="1:47" s="2" customFormat="1" ht="12">
      <c r="A106" s="39"/>
      <c r="B106" s="40"/>
      <c r="C106" s="41"/>
      <c r="D106" s="232" t="s">
        <v>182</v>
      </c>
      <c r="E106" s="41"/>
      <c r="F106" s="233" t="s">
        <v>1935</v>
      </c>
      <c r="G106" s="41"/>
      <c r="H106" s="41"/>
      <c r="I106" s="229"/>
      <c r="J106" s="41"/>
      <c r="K106" s="41"/>
      <c r="L106" s="45"/>
      <c r="M106" s="230"/>
      <c r="N106" s="231"/>
      <c r="O106" s="85"/>
      <c r="P106" s="85"/>
      <c r="Q106" s="85"/>
      <c r="R106" s="85"/>
      <c r="S106" s="85"/>
      <c r="T106" s="86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T106" s="18" t="s">
        <v>182</v>
      </c>
      <c r="AU106" s="18" t="s">
        <v>84</v>
      </c>
    </row>
    <row r="107" spans="1:47" s="2" customFormat="1" ht="12">
      <c r="A107" s="39"/>
      <c r="B107" s="40"/>
      <c r="C107" s="41"/>
      <c r="D107" s="227" t="s">
        <v>224</v>
      </c>
      <c r="E107" s="41"/>
      <c r="F107" s="255" t="s">
        <v>1936</v>
      </c>
      <c r="G107" s="41"/>
      <c r="H107" s="41"/>
      <c r="I107" s="229"/>
      <c r="J107" s="41"/>
      <c r="K107" s="41"/>
      <c r="L107" s="45"/>
      <c r="M107" s="230"/>
      <c r="N107" s="231"/>
      <c r="O107" s="85"/>
      <c r="P107" s="85"/>
      <c r="Q107" s="85"/>
      <c r="R107" s="85"/>
      <c r="S107" s="85"/>
      <c r="T107" s="86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T107" s="18" t="s">
        <v>224</v>
      </c>
      <c r="AU107" s="18" t="s">
        <v>84</v>
      </c>
    </row>
    <row r="108" spans="1:65" s="2" customFormat="1" ht="16.5" customHeight="1">
      <c r="A108" s="39"/>
      <c r="B108" s="40"/>
      <c r="C108" s="214" t="s">
        <v>218</v>
      </c>
      <c r="D108" s="214" t="s">
        <v>173</v>
      </c>
      <c r="E108" s="215" t="s">
        <v>1937</v>
      </c>
      <c r="F108" s="216" t="s">
        <v>1938</v>
      </c>
      <c r="G108" s="217" t="s">
        <v>1723</v>
      </c>
      <c r="H108" s="218">
        <v>1</v>
      </c>
      <c r="I108" s="219"/>
      <c r="J108" s="220">
        <f>ROUND(I108*H108,2)</f>
        <v>0</v>
      </c>
      <c r="K108" s="216" t="s">
        <v>177</v>
      </c>
      <c r="L108" s="45"/>
      <c r="M108" s="221" t="s">
        <v>20</v>
      </c>
      <c r="N108" s="222" t="s">
        <v>47</v>
      </c>
      <c r="O108" s="85"/>
      <c r="P108" s="223">
        <f>O108*H108</f>
        <v>0</v>
      </c>
      <c r="Q108" s="223">
        <v>0</v>
      </c>
      <c r="R108" s="223">
        <f>Q108*H108</f>
        <v>0</v>
      </c>
      <c r="S108" s="223">
        <v>0</v>
      </c>
      <c r="T108" s="224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25" t="s">
        <v>178</v>
      </c>
      <c r="AT108" s="225" t="s">
        <v>173</v>
      </c>
      <c r="AU108" s="225" t="s">
        <v>84</v>
      </c>
      <c r="AY108" s="18" t="s">
        <v>171</v>
      </c>
      <c r="BE108" s="226">
        <f>IF(N108="základní",J108,0)</f>
        <v>0</v>
      </c>
      <c r="BF108" s="226">
        <f>IF(N108="snížená",J108,0)</f>
        <v>0</v>
      </c>
      <c r="BG108" s="226">
        <f>IF(N108="zákl. přenesená",J108,0)</f>
        <v>0</v>
      </c>
      <c r="BH108" s="226">
        <f>IF(N108="sníž. přenesená",J108,0)</f>
        <v>0</v>
      </c>
      <c r="BI108" s="226">
        <f>IF(N108="nulová",J108,0)</f>
        <v>0</v>
      </c>
      <c r="BJ108" s="18" t="s">
        <v>22</v>
      </c>
      <c r="BK108" s="226">
        <f>ROUND(I108*H108,2)</f>
        <v>0</v>
      </c>
      <c r="BL108" s="18" t="s">
        <v>178</v>
      </c>
      <c r="BM108" s="225" t="s">
        <v>1939</v>
      </c>
    </row>
    <row r="109" spans="1:47" s="2" customFormat="1" ht="12">
      <c r="A109" s="39"/>
      <c r="B109" s="40"/>
      <c r="C109" s="41"/>
      <c r="D109" s="227" t="s">
        <v>180</v>
      </c>
      <c r="E109" s="41"/>
      <c r="F109" s="228" t="s">
        <v>1938</v>
      </c>
      <c r="G109" s="41"/>
      <c r="H109" s="41"/>
      <c r="I109" s="229"/>
      <c r="J109" s="41"/>
      <c r="K109" s="41"/>
      <c r="L109" s="45"/>
      <c r="M109" s="230"/>
      <c r="N109" s="231"/>
      <c r="O109" s="85"/>
      <c r="P109" s="85"/>
      <c r="Q109" s="85"/>
      <c r="R109" s="85"/>
      <c r="S109" s="85"/>
      <c r="T109" s="86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T109" s="18" t="s">
        <v>180</v>
      </c>
      <c r="AU109" s="18" t="s">
        <v>84</v>
      </c>
    </row>
    <row r="110" spans="1:47" s="2" customFormat="1" ht="12">
      <c r="A110" s="39"/>
      <c r="B110" s="40"/>
      <c r="C110" s="41"/>
      <c r="D110" s="232" t="s">
        <v>182</v>
      </c>
      <c r="E110" s="41"/>
      <c r="F110" s="233" t="s">
        <v>1940</v>
      </c>
      <c r="G110" s="41"/>
      <c r="H110" s="41"/>
      <c r="I110" s="229"/>
      <c r="J110" s="41"/>
      <c r="K110" s="41"/>
      <c r="L110" s="45"/>
      <c r="M110" s="230"/>
      <c r="N110" s="231"/>
      <c r="O110" s="85"/>
      <c r="P110" s="85"/>
      <c r="Q110" s="85"/>
      <c r="R110" s="85"/>
      <c r="S110" s="85"/>
      <c r="T110" s="86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T110" s="18" t="s">
        <v>182</v>
      </c>
      <c r="AU110" s="18" t="s">
        <v>84</v>
      </c>
    </row>
    <row r="111" spans="1:51" s="14" customFormat="1" ht="12">
      <c r="A111" s="14"/>
      <c r="B111" s="244"/>
      <c r="C111" s="245"/>
      <c r="D111" s="227" t="s">
        <v>184</v>
      </c>
      <c r="E111" s="246" t="s">
        <v>20</v>
      </c>
      <c r="F111" s="247" t="s">
        <v>1941</v>
      </c>
      <c r="G111" s="245"/>
      <c r="H111" s="248">
        <v>1</v>
      </c>
      <c r="I111" s="249"/>
      <c r="J111" s="245"/>
      <c r="K111" s="245"/>
      <c r="L111" s="250"/>
      <c r="M111" s="251"/>
      <c r="N111" s="252"/>
      <c r="O111" s="252"/>
      <c r="P111" s="252"/>
      <c r="Q111" s="252"/>
      <c r="R111" s="252"/>
      <c r="S111" s="252"/>
      <c r="T111" s="253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54" t="s">
        <v>184</v>
      </c>
      <c r="AU111" s="254" t="s">
        <v>84</v>
      </c>
      <c r="AV111" s="14" t="s">
        <v>84</v>
      </c>
      <c r="AW111" s="14" t="s">
        <v>37</v>
      </c>
      <c r="AX111" s="14" t="s">
        <v>22</v>
      </c>
      <c r="AY111" s="254" t="s">
        <v>171</v>
      </c>
    </row>
    <row r="112" spans="1:65" s="2" customFormat="1" ht="16.5" customHeight="1">
      <c r="A112" s="39"/>
      <c r="B112" s="40"/>
      <c r="C112" s="214" t="s">
        <v>227</v>
      </c>
      <c r="D112" s="214" t="s">
        <v>173</v>
      </c>
      <c r="E112" s="215" t="s">
        <v>1942</v>
      </c>
      <c r="F112" s="216" t="s">
        <v>1943</v>
      </c>
      <c r="G112" s="217" t="s">
        <v>1723</v>
      </c>
      <c r="H112" s="218">
        <v>1</v>
      </c>
      <c r="I112" s="219"/>
      <c r="J112" s="220">
        <f>ROUND(I112*H112,2)</f>
        <v>0</v>
      </c>
      <c r="K112" s="216" t="s">
        <v>177</v>
      </c>
      <c r="L112" s="45"/>
      <c r="M112" s="221" t="s">
        <v>20</v>
      </c>
      <c r="N112" s="222" t="s">
        <v>47</v>
      </c>
      <c r="O112" s="85"/>
      <c r="P112" s="223">
        <f>O112*H112</f>
        <v>0</v>
      </c>
      <c r="Q112" s="223">
        <v>0</v>
      </c>
      <c r="R112" s="223">
        <f>Q112*H112</f>
        <v>0</v>
      </c>
      <c r="S112" s="223">
        <v>0</v>
      </c>
      <c r="T112" s="224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25" t="s">
        <v>178</v>
      </c>
      <c r="AT112" s="225" t="s">
        <v>173</v>
      </c>
      <c r="AU112" s="225" t="s">
        <v>84</v>
      </c>
      <c r="AY112" s="18" t="s">
        <v>171</v>
      </c>
      <c r="BE112" s="226">
        <f>IF(N112="základní",J112,0)</f>
        <v>0</v>
      </c>
      <c r="BF112" s="226">
        <f>IF(N112="snížená",J112,0)</f>
        <v>0</v>
      </c>
      <c r="BG112" s="226">
        <f>IF(N112="zákl. přenesená",J112,0)</f>
        <v>0</v>
      </c>
      <c r="BH112" s="226">
        <f>IF(N112="sníž. přenesená",J112,0)</f>
        <v>0</v>
      </c>
      <c r="BI112" s="226">
        <f>IF(N112="nulová",J112,0)</f>
        <v>0</v>
      </c>
      <c r="BJ112" s="18" t="s">
        <v>22</v>
      </c>
      <c r="BK112" s="226">
        <f>ROUND(I112*H112,2)</f>
        <v>0</v>
      </c>
      <c r="BL112" s="18" t="s">
        <v>178</v>
      </c>
      <c r="BM112" s="225" t="s">
        <v>1944</v>
      </c>
    </row>
    <row r="113" spans="1:47" s="2" customFormat="1" ht="12">
      <c r="A113" s="39"/>
      <c r="B113" s="40"/>
      <c r="C113" s="41"/>
      <c r="D113" s="227" t="s">
        <v>180</v>
      </c>
      <c r="E113" s="41"/>
      <c r="F113" s="228" t="s">
        <v>1943</v>
      </c>
      <c r="G113" s="41"/>
      <c r="H113" s="41"/>
      <c r="I113" s="229"/>
      <c r="J113" s="41"/>
      <c r="K113" s="41"/>
      <c r="L113" s="45"/>
      <c r="M113" s="230"/>
      <c r="N113" s="231"/>
      <c r="O113" s="85"/>
      <c r="P113" s="85"/>
      <c r="Q113" s="85"/>
      <c r="R113" s="85"/>
      <c r="S113" s="85"/>
      <c r="T113" s="86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T113" s="18" t="s">
        <v>180</v>
      </c>
      <c r="AU113" s="18" t="s">
        <v>84</v>
      </c>
    </row>
    <row r="114" spans="1:47" s="2" customFormat="1" ht="12">
      <c r="A114" s="39"/>
      <c r="B114" s="40"/>
      <c r="C114" s="41"/>
      <c r="D114" s="232" t="s">
        <v>182</v>
      </c>
      <c r="E114" s="41"/>
      <c r="F114" s="233" t="s">
        <v>1945</v>
      </c>
      <c r="G114" s="41"/>
      <c r="H114" s="41"/>
      <c r="I114" s="229"/>
      <c r="J114" s="41"/>
      <c r="K114" s="41"/>
      <c r="L114" s="45"/>
      <c r="M114" s="230"/>
      <c r="N114" s="231"/>
      <c r="O114" s="85"/>
      <c r="P114" s="85"/>
      <c r="Q114" s="85"/>
      <c r="R114" s="85"/>
      <c r="S114" s="85"/>
      <c r="T114" s="86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T114" s="18" t="s">
        <v>182</v>
      </c>
      <c r="AU114" s="18" t="s">
        <v>84</v>
      </c>
    </row>
    <row r="115" spans="1:51" s="14" customFormat="1" ht="12">
      <c r="A115" s="14"/>
      <c r="B115" s="244"/>
      <c r="C115" s="245"/>
      <c r="D115" s="227" t="s">
        <v>184</v>
      </c>
      <c r="E115" s="246" t="s">
        <v>20</v>
      </c>
      <c r="F115" s="247" t="s">
        <v>1946</v>
      </c>
      <c r="G115" s="245"/>
      <c r="H115" s="248">
        <v>1</v>
      </c>
      <c r="I115" s="249"/>
      <c r="J115" s="245"/>
      <c r="K115" s="245"/>
      <c r="L115" s="250"/>
      <c r="M115" s="251"/>
      <c r="N115" s="252"/>
      <c r="O115" s="252"/>
      <c r="P115" s="252"/>
      <c r="Q115" s="252"/>
      <c r="R115" s="252"/>
      <c r="S115" s="252"/>
      <c r="T115" s="253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54" t="s">
        <v>184</v>
      </c>
      <c r="AU115" s="254" t="s">
        <v>84</v>
      </c>
      <c r="AV115" s="14" t="s">
        <v>84</v>
      </c>
      <c r="AW115" s="14" t="s">
        <v>37</v>
      </c>
      <c r="AX115" s="14" t="s">
        <v>22</v>
      </c>
      <c r="AY115" s="254" t="s">
        <v>171</v>
      </c>
    </row>
    <row r="116" spans="1:65" s="2" customFormat="1" ht="16.5" customHeight="1">
      <c r="A116" s="39"/>
      <c r="B116" s="40"/>
      <c r="C116" s="214" t="s">
        <v>235</v>
      </c>
      <c r="D116" s="214" t="s">
        <v>173</v>
      </c>
      <c r="E116" s="215" t="s">
        <v>1887</v>
      </c>
      <c r="F116" s="216" t="s">
        <v>1888</v>
      </c>
      <c r="G116" s="217" t="s">
        <v>1723</v>
      </c>
      <c r="H116" s="218">
        <v>1</v>
      </c>
      <c r="I116" s="219"/>
      <c r="J116" s="220">
        <f>ROUND(I116*H116,2)</f>
        <v>0</v>
      </c>
      <c r="K116" s="216" t="s">
        <v>177</v>
      </c>
      <c r="L116" s="45"/>
      <c r="M116" s="221" t="s">
        <v>20</v>
      </c>
      <c r="N116" s="222" t="s">
        <v>47</v>
      </c>
      <c r="O116" s="85"/>
      <c r="P116" s="223">
        <f>O116*H116</f>
        <v>0</v>
      </c>
      <c r="Q116" s="223">
        <v>0</v>
      </c>
      <c r="R116" s="223">
        <f>Q116*H116</f>
        <v>0</v>
      </c>
      <c r="S116" s="223">
        <v>0</v>
      </c>
      <c r="T116" s="224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25" t="s">
        <v>178</v>
      </c>
      <c r="AT116" s="225" t="s">
        <v>173</v>
      </c>
      <c r="AU116" s="225" t="s">
        <v>84</v>
      </c>
      <c r="AY116" s="18" t="s">
        <v>171</v>
      </c>
      <c r="BE116" s="226">
        <f>IF(N116="základní",J116,0)</f>
        <v>0</v>
      </c>
      <c r="BF116" s="226">
        <f>IF(N116="snížená",J116,0)</f>
        <v>0</v>
      </c>
      <c r="BG116" s="226">
        <f>IF(N116="zákl. přenesená",J116,0)</f>
        <v>0</v>
      </c>
      <c r="BH116" s="226">
        <f>IF(N116="sníž. přenesená",J116,0)</f>
        <v>0</v>
      </c>
      <c r="BI116" s="226">
        <f>IF(N116="nulová",J116,0)</f>
        <v>0</v>
      </c>
      <c r="BJ116" s="18" t="s">
        <v>22</v>
      </c>
      <c r="BK116" s="226">
        <f>ROUND(I116*H116,2)</f>
        <v>0</v>
      </c>
      <c r="BL116" s="18" t="s">
        <v>178</v>
      </c>
      <c r="BM116" s="225" t="s">
        <v>1947</v>
      </c>
    </row>
    <row r="117" spans="1:47" s="2" customFormat="1" ht="12">
      <c r="A117" s="39"/>
      <c r="B117" s="40"/>
      <c r="C117" s="41"/>
      <c r="D117" s="227" t="s">
        <v>180</v>
      </c>
      <c r="E117" s="41"/>
      <c r="F117" s="228" t="s">
        <v>1888</v>
      </c>
      <c r="G117" s="41"/>
      <c r="H117" s="41"/>
      <c r="I117" s="229"/>
      <c r="J117" s="41"/>
      <c r="K117" s="41"/>
      <c r="L117" s="45"/>
      <c r="M117" s="230"/>
      <c r="N117" s="231"/>
      <c r="O117" s="85"/>
      <c r="P117" s="85"/>
      <c r="Q117" s="85"/>
      <c r="R117" s="85"/>
      <c r="S117" s="85"/>
      <c r="T117" s="86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180</v>
      </c>
      <c r="AU117" s="18" t="s">
        <v>84</v>
      </c>
    </row>
    <row r="118" spans="1:47" s="2" customFormat="1" ht="12">
      <c r="A118" s="39"/>
      <c r="B118" s="40"/>
      <c r="C118" s="41"/>
      <c r="D118" s="232" t="s">
        <v>182</v>
      </c>
      <c r="E118" s="41"/>
      <c r="F118" s="233" t="s">
        <v>1891</v>
      </c>
      <c r="G118" s="41"/>
      <c r="H118" s="41"/>
      <c r="I118" s="229"/>
      <c r="J118" s="41"/>
      <c r="K118" s="41"/>
      <c r="L118" s="45"/>
      <c r="M118" s="230"/>
      <c r="N118" s="231"/>
      <c r="O118" s="85"/>
      <c r="P118" s="85"/>
      <c r="Q118" s="85"/>
      <c r="R118" s="85"/>
      <c r="S118" s="85"/>
      <c r="T118" s="86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T118" s="18" t="s">
        <v>182</v>
      </c>
      <c r="AU118" s="18" t="s">
        <v>84</v>
      </c>
    </row>
    <row r="119" spans="1:51" s="14" customFormat="1" ht="12">
      <c r="A119" s="14"/>
      <c r="B119" s="244"/>
      <c r="C119" s="245"/>
      <c r="D119" s="227" t="s">
        <v>184</v>
      </c>
      <c r="E119" s="246" t="s">
        <v>20</v>
      </c>
      <c r="F119" s="247" t="s">
        <v>1948</v>
      </c>
      <c r="G119" s="245"/>
      <c r="H119" s="248">
        <v>1</v>
      </c>
      <c r="I119" s="249"/>
      <c r="J119" s="245"/>
      <c r="K119" s="245"/>
      <c r="L119" s="250"/>
      <c r="M119" s="251"/>
      <c r="N119" s="252"/>
      <c r="O119" s="252"/>
      <c r="P119" s="252"/>
      <c r="Q119" s="252"/>
      <c r="R119" s="252"/>
      <c r="S119" s="252"/>
      <c r="T119" s="253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54" t="s">
        <v>184</v>
      </c>
      <c r="AU119" s="254" t="s">
        <v>84</v>
      </c>
      <c r="AV119" s="14" t="s">
        <v>84</v>
      </c>
      <c r="AW119" s="14" t="s">
        <v>37</v>
      </c>
      <c r="AX119" s="14" t="s">
        <v>22</v>
      </c>
      <c r="AY119" s="254" t="s">
        <v>171</v>
      </c>
    </row>
    <row r="120" spans="1:63" s="12" customFormat="1" ht="22.8" customHeight="1">
      <c r="A120" s="12"/>
      <c r="B120" s="198"/>
      <c r="C120" s="199"/>
      <c r="D120" s="200" t="s">
        <v>75</v>
      </c>
      <c r="E120" s="212" t="s">
        <v>1949</v>
      </c>
      <c r="F120" s="212" t="s">
        <v>1950</v>
      </c>
      <c r="G120" s="199"/>
      <c r="H120" s="199"/>
      <c r="I120" s="202"/>
      <c r="J120" s="213">
        <f>BK120</f>
        <v>0</v>
      </c>
      <c r="K120" s="199"/>
      <c r="L120" s="204"/>
      <c r="M120" s="205"/>
      <c r="N120" s="206"/>
      <c r="O120" s="206"/>
      <c r="P120" s="207">
        <f>SUM(P121:P138)</f>
        <v>0</v>
      </c>
      <c r="Q120" s="206"/>
      <c r="R120" s="207">
        <f>SUM(R121:R138)</f>
        <v>0</v>
      </c>
      <c r="S120" s="206"/>
      <c r="T120" s="208">
        <f>SUM(T121:T138)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09" t="s">
        <v>210</v>
      </c>
      <c r="AT120" s="210" t="s">
        <v>75</v>
      </c>
      <c r="AU120" s="210" t="s">
        <v>22</v>
      </c>
      <c r="AY120" s="209" t="s">
        <v>171</v>
      </c>
      <c r="BK120" s="211">
        <f>SUM(BK121:BK138)</f>
        <v>0</v>
      </c>
    </row>
    <row r="121" spans="1:65" s="2" customFormat="1" ht="16.5" customHeight="1">
      <c r="A121" s="39"/>
      <c r="B121" s="40"/>
      <c r="C121" s="214" t="s">
        <v>241</v>
      </c>
      <c r="D121" s="214" t="s">
        <v>173</v>
      </c>
      <c r="E121" s="215" t="s">
        <v>1951</v>
      </c>
      <c r="F121" s="216" t="s">
        <v>1950</v>
      </c>
      <c r="G121" s="217" t="s">
        <v>1723</v>
      </c>
      <c r="H121" s="218">
        <v>1</v>
      </c>
      <c r="I121" s="219"/>
      <c r="J121" s="220">
        <f>ROUND(I121*H121,2)</f>
        <v>0</v>
      </c>
      <c r="K121" s="216" t="s">
        <v>177</v>
      </c>
      <c r="L121" s="45"/>
      <c r="M121" s="221" t="s">
        <v>20</v>
      </c>
      <c r="N121" s="222" t="s">
        <v>47</v>
      </c>
      <c r="O121" s="85"/>
      <c r="P121" s="223">
        <f>O121*H121</f>
        <v>0</v>
      </c>
      <c r="Q121" s="223">
        <v>0</v>
      </c>
      <c r="R121" s="223">
        <f>Q121*H121</f>
        <v>0</v>
      </c>
      <c r="S121" s="223">
        <v>0</v>
      </c>
      <c r="T121" s="224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25" t="s">
        <v>1889</v>
      </c>
      <c r="AT121" s="225" t="s">
        <v>173</v>
      </c>
      <c r="AU121" s="225" t="s">
        <v>84</v>
      </c>
      <c r="AY121" s="18" t="s">
        <v>171</v>
      </c>
      <c r="BE121" s="226">
        <f>IF(N121="základní",J121,0)</f>
        <v>0</v>
      </c>
      <c r="BF121" s="226">
        <f>IF(N121="snížená",J121,0)</f>
        <v>0</v>
      </c>
      <c r="BG121" s="226">
        <f>IF(N121="zákl. přenesená",J121,0)</f>
        <v>0</v>
      </c>
      <c r="BH121" s="226">
        <f>IF(N121="sníž. přenesená",J121,0)</f>
        <v>0</v>
      </c>
      <c r="BI121" s="226">
        <f>IF(N121="nulová",J121,0)</f>
        <v>0</v>
      </c>
      <c r="BJ121" s="18" t="s">
        <v>22</v>
      </c>
      <c r="BK121" s="226">
        <f>ROUND(I121*H121,2)</f>
        <v>0</v>
      </c>
      <c r="BL121" s="18" t="s">
        <v>1889</v>
      </c>
      <c r="BM121" s="225" t="s">
        <v>1952</v>
      </c>
    </row>
    <row r="122" spans="1:47" s="2" customFormat="1" ht="12">
      <c r="A122" s="39"/>
      <c r="B122" s="40"/>
      <c r="C122" s="41"/>
      <c r="D122" s="227" t="s">
        <v>180</v>
      </c>
      <c r="E122" s="41"/>
      <c r="F122" s="228" t="s">
        <v>1950</v>
      </c>
      <c r="G122" s="41"/>
      <c r="H122" s="41"/>
      <c r="I122" s="229"/>
      <c r="J122" s="41"/>
      <c r="K122" s="41"/>
      <c r="L122" s="45"/>
      <c r="M122" s="230"/>
      <c r="N122" s="231"/>
      <c r="O122" s="85"/>
      <c r="P122" s="85"/>
      <c r="Q122" s="85"/>
      <c r="R122" s="85"/>
      <c r="S122" s="85"/>
      <c r="T122" s="86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180</v>
      </c>
      <c r="AU122" s="18" t="s">
        <v>84</v>
      </c>
    </row>
    <row r="123" spans="1:47" s="2" customFormat="1" ht="12">
      <c r="A123" s="39"/>
      <c r="B123" s="40"/>
      <c r="C123" s="41"/>
      <c r="D123" s="232" t="s">
        <v>182</v>
      </c>
      <c r="E123" s="41"/>
      <c r="F123" s="233" t="s">
        <v>1953</v>
      </c>
      <c r="G123" s="41"/>
      <c r="H123" s="41"/>
      <c r="I123" s="229"/>
      <c r="J123" s="41"/>
      <c r="K123" s="41"/>
      <c r="L123" s="45"/>
      <c r="M123" s="230"/>
      <c r="N123" s="231"/>
      <c r="O123" s="85"/>
      <c r="P123" s="85"/>
      <c r="Q123" s="85"/>
      <c r="R123" s="85"/>
      <c r="S123" s="85"/>
      <c r="T123" s="86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8" t="s">
        <v>182</v>
      </c>
      <c r="AU123" s="18" t="s">
        <v>84</v>
      </c>
    </row>
    <row r="124" spans="1:47" s="2" customFormat="1" ht="12">
      <c r="A124" s="39"/>
      <c r="B124" s="40"/>
      <c r="C124" s="41"/>
      <c r="D124" s="227" t="s">
        <v>224</v>
      </c>
      <c r="E124" s="41"/>
      <c r="F124" s="255" t="s">
        <v>1954</v>
      </c>
      <c r="G124" s="41"/>
      <c r="H124" s="41"/>
      <c r="I124" s="229"/>
      <c r="J124" s="41"/>
      <c r="K124" s="41"/>
      <c r="L124" s="45"/>
      <c r="M124" s="230"/>
      <c r="N124" s="231"/>
      <c r="O124" s="85"/>
      <c r="P124" s="85"/>
      <c r="Q124" s="85"/>
      <c r="R124" s="85"/>
      <c r="S124" s="85"/>
      <c r="T124" s="86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18" t="s">
        <v>224</v>
      </c>
      <c r="AU124" s="18" t="s">
        <v>84</v>
      </c>
    </row>
    <row r="125" spans="1:65" s="2" customFormat="1" ht="16.5" customHeight="1">
      <c r="A125" s="39"/>
      <c r="B125" s="40"/>
      <c r="C125" s="214" t="s">
        <v>27</v>
      </c>
      <c r="D125" s="214" t="s">
        <v>173</v>
      </c>
      <c r="E125" s="215" t="s">
        <v>1955</v>
      </c>
      <c r="F125" s="216" t="s">
        <v>1956</v>
      </c>
      <c r="G125" s="217" t="s">
        <v>1723</v>
      </c>
      <c r="H125" s="218">
        <v>1</v>
      </c>
      <c r="I125" s="219"/>
      <c r="J125" s="220">
        <f>ROUND(I125*H125,2)</f>
        <v>0</v>
      </c>
      <c r="K125" s="216" t="s">
        <v>177</v>
      </c>
      <c r="L125" s="45"/>
      <c r="M125" s="221" t="s">
        <v>20</v>
      </c>
      <c r="N125" s="222" t="s">
        <v>47</v>
      </c>
      <c r="O125" s="85"/>
      <c r="P125" s="223">
        <f>O125*H125</f>
        <v>0</v>
      </c>
      <c r="Q125" s="223">
        <v>0</v>
      </c>
      <c r="R125" s="223">
        <f>Q125*H125</f>
        <v>0</v>
      </c>
      <c r="S125" s="223">
        <v>0</v>
      </c>
      <c r="T125" s="224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25" t="s">
        <v>178</v>
      </c>
      <c r="AT125" s="225" t="s">
        <v>173</v>
      </c>
      <c r="AU125" s="225" t="s">
        <v>84</v>
      </c>
      <c r="AY125" s="18" t="s">
        <v>171</v>
      </c>
      <c r="BE125" s="226">
        <f>IF(N125="základní",J125,0)</f>
        <v>0</v>
      </c>
      <c r="BF125" s="226">
        <f>IF(N125="snížená",J125,0)</f>
        <v>0</v>
      </c>
      <c r="BG125" s="226">
        <f>IF(N125="zákl. přenesená",J125,0)</f>
        <v>0</v>
      </c>
      <c r="BH125" s="226">
        <f>IF(N125="sníž. přenesená",J125,0)</f>
        <v>0</v>
      </c>
      <c r="BI125" s="226">
        <f>IF(N125="nulová",J125,0)</f>
        <v>0</v>
      </c>
      <c r="BJ125" s="18" t="s">
        <v>22</v>
      </c>
      <c r="BK125" s="226">
        <f>ROUND(I125*H125,2)</f>
        <v>0</v>
      </c>
      <c r="BL125" s="18" t="s">
        <v>178</v>
      </c>
      <c r="BM125" s="225" t="s">
        <v>1957</v>
      </c>
    </row>
    <row r="126" spans="1:47" s="2" customFormat="1" ht="12">
      <c r="A126" s="39"/>
      <c r="B126" s="40"/>
      <c r="C126" s="41"/>
      <c r="D126" s="227" t="s">
        <v>180</v>
      </c>
      <c r="E126" s="41"/>
      <c r="F126" s="228" t="s">
        <v>1956</v>
      </c>
      <c r="G126" s="41"/>
      <c r="H126" s="41"/>
      <c r="I126" s="229"/>
      <c r="J126" s="41"/>
      <c r="K126" s="41"/>
      <c r="L126" s="45"/>
      <c r="M126" s="230"/>
      <c r="N126" s="231"/>
      <c r="O126" s="85"/>
      <c r="P126" s="85"/>
      <c r="Q126" s="85"/>
      <c r="R126" s="85"/>
      <c r="S126" s="85"/>
      <c r="T126" s="86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8" t="s">
        <v>180</v>
      </c>
      <c r="AU126" s="18" t="s">
        <v>84</v>
      </c>
    </row>
    <row r="127" spans="1:47" s="2" customFormat="1" ht="12">
      <c r="A127" s="39"/>
      <c r="B127" s="40"/>
      <c r="C127" s="41"/>
      <c r="D127" s="232" t="s">
        <v>182</v>
      </c>
      <c r="E127" s="41"/>
      <c r="F127" s="233" t="s">
        <v>1958</v>
      </c>
      <c r="G127" s="41"/>
      <c r="H127" s="41"/>
      <c r="I127" s="229"/>
      <c r="J127" s="41"/>
      <c r="K127" s="41"/>
      <c r="L127" s="45"/>
      <c r="M127" s="230"/>
      <c r="N127" s="231"/>
      <c r="O127" s="85"/>
      <c r="P127" s="85"/>
      <c r="Q127" s="85"/>
      <c r="R127" s="85"/>
      <c r="S127" s="85"/>
      <c r="T127" s="86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T127" s="18" t="s">
        <v>182</v>
      </c>
      <c r="AU127" s="18" t="s">
        <v>84</v>
      </c>
    </row>
    <row r="128" spans="1:51" s="14" customFormat="1" ht="12">
      <c r="A128" s="14"/>
      <c r="B128" s="244"/>
      <c r="C128" s="245"/>
      <c r="D128" s="227" t="s">
        <v>184</v>
      </c>
      <c r="E128" s="246" t="s">
        <v>20</v>
      </c>
      <c r="F128" s="247" t="s">
        <v>1959</v>
      </c>
      <c r="G128" s="245"/>
      <c r="H128" s="248">
        <v>1</v>
      </c>
      <c r="I128" s="249"/>
      <c r="J128" s="245"/>
      <c r="K128" s="245"/>
      <c r="L128" s="250"/>
      <c r="M128" s="251"/>
      <c r="N128" s="252"/>
      <c r="O128" s="252"/>
      <c r="P128" s="252"/>
      <c r="Q128" s="252"/>
      <c r="R128" s="252"/>
      <c r="S128" s="252"/>
      <c r="T128" s="253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54" t="s">
        <v>184</v>
      </c>
      <c r="AU128" s="254" t="s">
        <v>84</v>
      </c>
      <c r="AV128" s="14" t="s">
        <v>84</v>
      </c>
      <c r="AW128" s="14" t="s">
        <v>37</v>
      </c>
      <c r="AX128" s="14" t="s">
        <v>22</v>
      </c>
      <c r="AY128" s="254" t="s">
        <v>171</v>
      </c>
    </row>
    <row r="129" spans="1:65" s="2" customFormat="1" ht="16.5" customHeight="1">
      <c r="A129" s="39"/>
      <c r="B129" s="40"/>
      <c r="C129" s="214" t="s">
        <v>259</v>
      </c>
      <c r="D129" s="214" t="s">
        <v>173</v>
      </c>
      <c r="E129" s="215" t="s">
        <v>1960</v>
      </c>
      <c r="F129" s="216" t="s">
        <v>1961</v>
      </c>
      <c r="G129" s="217" t="s">
        <v>1723</v>
      </c>
      <c r="H129" s="218">
        <v>1</v>
      </c>
      <c r="I129" s="219"/>
      <c r="J129" s="220">
        <f>ROUND(I129*H129,2)</f>
        <v>0</v>
      </c>
      <c r="K129" s="216" t="s">
        <v>177</v>
      </c>
      <c r="L129" s="45"/>
      <c r="M129" s="221" t="s">
        <v>20</v>
      </c>
      <c r="N129" s="222" t="s">
        <v>47</v>
      </c>
      <c r="O129" s="85"/>
      <c r="P129" s="223">
        <f>O129*H129</f>
        <v>0</v>
      </c>
      <c r="Q129" s="223">
        <v>0</v>
      </c>
      <c r="R129" s="223">
        <f>Q129*H129</f>
        <v>0</v>
      </c>
      <c r="S129" s="223">
        <v>0</v>
      </c>
      <c r="T129" s="224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25" t="s">
        <v>1889</v>
      </c>
      <c r="AT129" s="225" t="s">
        <v>173</v>
      </c>
      <c r="AU129" s="225" t="s">
        <v>84</v>
      </c>
      <c r="AY129" s="18" t="s">
        <v>171</v>
      </c>
      <c r="BE129" s="226">
        <f>IF(N129="základní",J129,0)</f>
        <v>0</v>
      </c>
      <c r="BF129" s="226">
        <f>IF(N129="snížená",J129,0)</f>
        <v>0</v>
      </c>
      <c r="BG129" s="226">
        <f>IF(N129="zákl. přenesená",J129,0)</f>
        <v>0</v>
      </c>
      <c r="BH129" s="226">
        <f>IF(N129="sníž. přenesená",J129,0)</f>
        <v>0</v>
      </c>
      <c r="BI129" s="226">
        <f>IF(N129="nulová",J129,0)</f>
        <v>0</v>
      </c>
      <c r="BJ129" s="18" t="s">
        <v>22</v>
      </c>
      <c r="BK129" s="226">
        <f>ROUND(I129*H129,2)</f>
        <v>0</v>
      </c>
      <c r="BL129" s="18" t="s">
        <v>1889</v>
      </c>
      <c r="BM129" s="225" t="s">
        <v>1962</v>
      </c>
    </row>
    <row r="130" spans="1:47" s="2" customFormat="1" ht="12">
      <c r="A130" s="39"/>
      <c r="B130" s="40"/>
      <c r="C130" s="41"/>
      <c r="D130" s="227" t="s">
        <v>180</v>
      </c>
      <c r="E130" s="41"/>
      <c r="F130" s="228" t="s">
        <v>1961</v>
      </c>
      <c r="G130" s="41"/>
      <c r="H130" s="41"/>
      <c r="I130" s="229"/>
      <c r="J130" s="41"/>
      <c r="K130" s="41"/>
      <c r="L130" s="45"/>
      <c r="M130" s="230"/>
      <c r="N130" s="231"/>
      <c r="O130" s="85"/>
      <c r="P130" s="85"/>
      <c r="Q130" s="85"/>
      <c r="R130" s="85"/>
      <c r="S130" s="85"/>
      <c r="T130" s="86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T130" s="18" t="s">
        <v>180</v>
      </c>
      <c r="AU130" s="18" t="s">
        <v>84</v>
      </c>
    </row>
    <row r="131" spans="1:47" s="2" customFormat="1" ht="12">
      <c r="A131" s="39"/>
      <c r="B131" s="40"/>
      <c r="C131" s="41"/>
      <c r="D131" s="232" t="s">
        <v>182</v>
      </c>
      <c r="E131" s="41"/>
      <c r="F131" s="233" t="s">
        <v>1963</v>
      </c>
      <c r="G131" s="41"/>
      <c r="H131" s="41"/>
      <c r="I131" s="229"/>
      <c r="J131" s="41"/>
      <c r="K131" s="41"/>
      <c r="L131" s="45"/>
      <c r="M131" s="230"/>
      <c r="N131" s="231"/>
      <c r="O131" s="85"/>
      <c r="P131" s="85"/>
      <c r="Q131" s="85"/>
      <c r="R131" s="85"/>
      <c r="S131" s="85"/>
      <c r="T131" s="86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8" t="s">
        <v>182</v>
      </c>
      <c r="AU131" s="18" t="s">
        <v>84</v>
      </c>
    </row>
    <row r="132" spans="1:47" s="2" customFormat="1" ht="12">
      <c r="A132" s="39"/>
      <c r="B132" s="40"/>
      <c r="C132" s="41"/>
      <c r="D132" s="227" t="s">
        <v>224</v>
      </c>
      <c r="E132" s="41"/>
      <c r="F132" s="255" t="s">
        <v>1964</v>
      </c>
      <c r="G132" s="41"/>
      <c r="H132" s="41"/>
      <c r="I132" s="229"/>
      <c r="J132" s="41"/>
      <c r="K132" s="41"/>
      <c r="L132" s="45"/>
      <c r="M132" s="230"/>
      <c r="N132" s="231"/>
      <c r="O132" s="85"/>
      <c r="P132" s="85"/>
      <c r="Q132" s="85"/>
      <c r="R132" s="85"/>
      <c r="S132" s="85"/>
      <c r="T132" s="86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8" t="s">
        <v>224</v>
      </c>
      <c r="AU132" s="18" t="s">
        <v>84</v>
      </c>
    </row>
    <row r="133" spans="1:51" s="14" customFormat="1" ht="12">
      <c r="A133" s="14"/>
      <c r="B133" s="244"/>
      <c r="C133" s="245"/>
      <c r="D133" s="227" t="s">
        <v>184</v>
      </c>
      <c r="E133" s="246" t="s">
        <v>20</v>
      </c>
      <c r="F133" s="247" t="s">
        <v>1965</v>
      </c>
      <c r="G133" s="245"/>
      <c r="H133" s="248">
        <v>1</v>
      </c>
      <c r="I133" s="249"/>
      <c r="J133" s="245"/>
      <c r="K133" s="245"/>
      <c r="L133" s="250"/>
      <c r="M133" s="251"/>
      <c r="N133" s="252"/>
      <c r="O133" s="252"/>
      <c r="P133" s="252"/>
      <c r="Q133" s="252"/>
      <c r="R133" s="252"/>
      <c r="S133" s="252"/>
      <c r="T133" s="253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54" t="s">
        <v>184</v>
      </c>
      <c r="AU133" s="254" t="s">
        <v>84</v>
      </c>
      <c r="AV133" s="14" t="s">
        <v>84</v>
      </c>
      <c r="AW133" s="14" t="s">
        <v>37</v>
      </c>
      <c r="AX133" s="14" t="s">
        <v>76</v>
      </c>
      <c r="AY133" s="254" t="s">
        <v>171</v>
      </c>
    </row>
    <row r="134" spans="1:65" s="2" customFormat="1" ht="16.5" customHeight="1">
      <c r="A134" s="39"/>
      <c r="B134" s="40"/>
      <c r="C134" s="214" t="s">
        <v>269</v>
      </c>
      <c r="D134" s="214" t="s">
        <v>173</v>
      </c>
      <c r="E134" s="215" t="s">
        <v>1966</v>
      </c>
      <c r="F134" s="216" t="s">
        <v>1967</v>
      </c>
      <c r="G134" s="217" t="s">
        <v>1723</v>
      </c>
      <c r="H134" s="218">
        <v>1</v>
      </c>
      <c r="I134" s="219"/>
      <c r="J134" s="220">
        <f>ROUND(I134*H134,2)</f>
        <v>0</v>
      </c>
      <c r="K134" s="216" t="s">
        <v>177</v>
      </c>
      <c r="L134" s="45"/>
      <c r="M134" s="221" t="s">
        <v>20</v>
      </c>
      <c r="N134" s="222" t="s">
        <v>47</v>
      </c>
      <c r="O134" s="85"/>
      <c r="P134" s="223">
        <f>O134*H134</f>
        <v>0</v>
      </c>
      <c r="Q134" s="223">
        <v>0</v>
      </c>
      <c r="R134" s="223">
        <f>Q134*H134</f>
        <v>0</v>
      </c>
      <c r="S134" s="223">
        <v>0</v>
      </c>
      <c r="T134" s="224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25" t="s">
        <v>178</v>
      </c>
      <c r="AT134" s="225" t="s">
        <v>173</v>
      </c>
      <c r="AU134" s="225" t="s">
        <v>84</v>
      </c>
      <c r="AY134" s="18" t="s">
        <v>171</v>
      </c>
      <c r="BE134" s="226">
        <f>IF(N134="základní",J134,0)</f>
        <v>0</v>
      </c>
      <c r="BF134" s="226">
        <f>IF(N134="snížená",J134,0)</f>
        <v>0</v>
      </c>
      <c r="BG134" s="226">
        <f>IF(N134="zákl. přenesená",J134,0)</f>
        <v>0</v>
      </c>
      <c r="BH134" s="226">
        <f>IF(N134="sníž. přenesená",J134,0)</f>
        <v>0</v>
      </c>
      <c r="BI134" s="226">
        <f>IF(N134="nulová",J134,0)</f>
        <v>0</v>
      </c>
      <c r="BJ134" s="18" t="s">
        <v>22</v>
      </c>
      <c r="BK134" s="226">
        <f>ROUND(I134*H134,2)</f>
        <v>0</v>
      </c>
      <c r="BL134" s="18" t="s">
        <v>178</v>
      </c>
      <c r="BM134" s="225" t="s">
        <v>1968</v>
      </c>
    </row>
    <row r="135" spans="1:47" s="2" customFormat="1" ht="12">
      <c r="A135" s="39"/>
      <c r="B135" s="40"/>
      <c r="C135" s="41"/>
      <c r="D135" s="227" t="s">
        <v>180</v>
      </c>
      <c r="E135" s="41"/>
      <c r="F135" s="228" t="s">
        <v>1967</v>
      </c>
      <c r="G135" s="41"/>
      <c r="H135" s="41"/>
      <c r="I135" s="229"/>
      <c r="J135" s="41"/>
      <c r="K135" s="41"/>
      <c r="L135" s="45"/>
      <c r="M135" s="230"/>
      <c r="N135" s="231"/>
      <c r="O135" s="85"/>
      <c r="P135" s="85"/>
      <c r="Q135" s="85"/>
      <c r="R135" s="85"/>
      <c r="S135" s="85"/>
      <c r="T135" s="86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18" t="s">
        <v>180</v>
      </c>
      <c r="AU135" s="18" t="s">
        <v>84</v>
      </c>
    </row>
    <row r="136" spans="1:47" s="2" customFormat="1" ht="12">
      <c r="A136" s="39"/>
      <c r="B136" s="40"/>
      <c r="C136" s="41"/>
      <c r="D136" s="232" t="s">
        <v>182</v>
      </c>
      <c r="E136" s="41"/>
      <c r="F136" s="233" t="s">
        <v>1969</v>
      </c>
      <c r="G136" s="41"/>
      <c r="H136" s="41"/>
      <c r="I136" s="229"/>
      <c r="J136" s="41"/>
      <c r="K136" s="41"/>
      <c r="L136" s="45"/>
      <c r="M136" s="230"/>
      <c r="N136" s="231"/>
      <c r="O136" s="85"/>
      <c r="P136" s="85"/>
      <c r="Q136" s="85"/>
      <c r="R136" s="85"/>
      <c r="S136" s="85"/>
      <c r="T136" s="86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T136" s="18" t="s">
        <v>182</v>
      </c>
      <c r="AU136" s="18" t="s">
        <v>84</v>
      </c>
    </row>
    <row r="137" spans="1:47" s="2" customFormat="1" ht="12">
      <c r="A137" s="39"/>
      <c r="B137" s="40"/>
      <c r="C137" s="41"/>
      <c r="D137" s="227" t="s">
        <v>224</v>
      </c>
      <c r="E137" s="41"/>
      <c r="F137" s="255" t="s">
        <v>1970</v>
      </c>
      <c r="G137" s="41"/>
      <c r="H137" s="41"/>
      <c r="I137" s="229"/>
      <c r="J137" s="41"/>
      <c r="K137" s="41"/>
      <c r="L137" s="45"/>
      <c r="M137" s="230"/>
      <c r="N137" s="231"/>
      <c r="O137" s="85"/>
      <c r="P137" s="85"/>
      <c r="Q137" s="85"/>
      <c r="R137" s="85"/>
      <c r="S137" s="85"/>
      <c r="T137" s="86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18" t="s">
        <v>224</v>
      </c>
      <c r="AU137" s="18" t="s">
        <v>84</v>
      </c>
    </row>
    <row r="138" spans="1:51" s="14" customFormat="1" ht="12">
      <c r="A138" s="14"/>
      <c r="B138" s="244"/>
      <c r="C138" s="245"/>
      <c r="D138" s="227" t="s">
        <v>184</v>
      </c>
      <c r="E138" s="246" t="s">
        <v>20</v>
      </c>
      <c r="F138" s="247" t="s">
        <v>1971</v>
      </c>
      <c r="G138" s="245"/>
      <c r="H138" s="248">
        <v>1</v>
      </c>
      <c r="I138" s="249"/>
      <c r="J138" s="245"/>
      <c r="K138" s="245"/>
      <c r="L138" s="250"/>
      <c r="M138" s="251"/>
      <c r="N138" s="252"/>
      <c r="O138" s="252"/>
      <c r="P138" s="252"/>
      <c r="Q138" s="252"/>
      <c r="R138" s="252"/>
      <c r="S138" s="252"/>
      <c r="T138" s="253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54" t="s">
        <v>184</v>
      </c>
      <c r="AU138" s="254" t="s">
        <v>84</v>
      </c>
      <c r="AV138" s="14" t="s">
        <v>84</v>
      </c>
      <c r="AW138" s="14" t="s">
        <v>37</v>
      </c>
      <c r="AX138" s="14" t="s">
        <v>22</v>
      </c>
      <c r="AY138" s="254" t="s">
        <v>171</v>
      </c>
    </row>
    <row r="139" spans="1:63" s="12" customFormat="1" ht="22.8" customHeight="1">
      <c r="A139" s="12"/>
      <c r="B139" s="198"/>
      <c r="C139" s="199"/>
      <c r="D139" s="200" t="s">
        <v>75</v>
      </c>
      <c r="E139" s="212" t="s">
        <v>1972</v>
      </c>
      <c r="F139" s="212" t="s">
        <v>1973</v>
      </c>
      <c r="G139" s="199"/>
      <c r="H139" s="199"/>
      <c r="I139" s="202"/>
      <c r="J139" s="213">
        <f>BK139</f>
        <v>0</v>
      </c>
      <c r="K139" s="199"/>
      <c r="L139" s="204"/>
      <c r="M139" s="205"/>
      <c r="N139" s="206"/>
      <c r="O139" s="206"/>
      <c r="P139" s="207">
        <f>SUM(P140:P144)</f>
        <v>0</v>
      </c>
      <c r="Q139" s="206"/>
      <c r="R139" s="207">
        <f>SUM(R140:R144)</f>
        <v>0</v>
      </c>
      <c r="S139" s="206"/>
      <c r="T139" s="208">
        <f>SUM(T140:T144)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09" t="s">
        <v>210</v>
      </c>
      <c r="AT139" s="210" t="s">
        <v>75</v>
      </c>
      <c r="AU139" s="210" t="s">
        <v>22</v>
      </c>
      <c r="AY139" s="209" t="s">
        <v>171</v>
      </c>
      <c r="BK139" s="211">
        <f>SUM(BK140:BK144)</f>
        <v>0</v>
      </c>
    </row>
    <row r="140" spans="1:65" s="2" customFormat="1" ht="16.5" customHeight="1">
      <c r="A140" s="39"/>
      <c r="B140" s="40"/>
      <c r="C140" s="214" t="s">
        <v>276</v>
      </c>
      <c r="D140" s="214" t="s">
        <v>173</v>
      </c>
      <c r="E140" s="215" t="s">
        <v>1974</v>
      </c>
      <c r="F140" s="216" t="s">
        <v>1975</v>
      </c>
      <c r="G140" s="217" t="s">
        <v>1723</v>
      </c>
      <c r="H140" s="218">
        <v>1</v>
      </c>
      <c r="I140" s="219"/>
      <c r="J140" s="220">
        <f>ROUND(I140*H140,2)</f>
        <v>0</v>
      </c>
      <c r="K140" s="216" t="s">
        <v>177</v>
      </c>
      <c r="L140" s="45"/>
      <c r="M140" s="221" t="s">
        <v>20</v>
      </c>
      <c r="N140" s="222" t="s">
        <v>47</v>
      </c>
      <c r="O140" s="85"/>
      <c r="P140" s="223">
        <f>O140*H140</f>
        <v>0</v>
      </c>
      <c r="Q140" s="223">
        <v>0</v>
      </c>
      <c r="R140" s="223">
        <f>Q140*H140</f>
        <v>0</v>
      </c>
      <c r="S140" s="223">
        <v>0</v>
      </c>
      <c r="T140" s="224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25" t="s">
        <v>178</v>
      </c>
      <c r="AT140" s="225" t="s">
        <v>173</v>
      </c>
      <c r="AU140" s="225" t="s">
        <v>84</v>
      </c>
      <c r="AY140" s="18" t="s">
        <v>171</v>
      </c>
      <c r="BE140" s="226">
        <f>IF(N140="základní",J140,0)</f>
        <v>0</v>
      </c>
      <c r="BF140" s="226">
        <f>IF(N140="snížená",J140,0)</f>
        <v>0</v>
      </c>
      <c r="BG140" s="226">
        <f>IF(N140="zákl. přenesená",J140,0)</f>
        <v>0</v>
      </c>
      <c r="BH140" s="226">
        <f>IF(N140="sníž. přenesená",J140,0)</f>
        <v>0</v>
      </c>
      <c r="BI140" s="226">
        <f>IF(N140="nulová",J140,0)</f>
        <v>0</v>
      </c>
      <c r="BJ140" s="18" t="s">
        <v>22</v>
      </c>
      <c r="BK140" s="226">
        <f>ROUND(I140*H140,2)</f>
        <v>0</v>
      </c>
      <c r="BL140" s="18" t="s">
        <v>178</v>
      </c>
      <c r="BM140" s="225" t="s">
        <v>1976</v>
      </c>
    </row>
    <row r="141" spans="1:47" s="2" customFormat="1" ht="12">
      <c r="A141" s="39"/>
      <c r="B141" s="40"/>
      <c r="C141" s="41"/>
      <c r="D141" s="227" t="s">
        <v>180</v>
      </c>
      <c r="E141" s="41"/>
      <c r="F141" s="228" t="s">
        <v>1975</v>
      </c>
      <c r="G141" s="41"/>
      <c r="H141" s="41"/>
      <c r="I141" s="229"/>
      <c r="J141" s="41"/>
      <c r="K141" s="41"/>
      <c r="L141" s="45"/>
      <c r="M141" s="230"/>
      <c r="N141" s="231"/>
      <c r="O141" s="85"/>
      <c r="P141" s="85"/>
      <c r="Q141" s="85"/>
      <c r="R141" s="85"/>
      <c r="S141" s="85"/>
      <c r="T141" s="86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8" t="s">
        <v>180</v>
      </c>
      <c r="AU141" s="18" t="s">
        <v>84</v>
      </c>
    </row>
    <row r="142" spans="1:47" s="2" customFormat="1" ht="12">
      <c r="A142" s="39"/>
      <c r="B142" s="40"/>
      <c r="C142" s="41"/>
      <c r="D142" s="232" t="s">
        <v>182</v>
      </c>
      <c r="E142" s="41"/>
      <c r="F142" s="233" t="s">
        <v>1977</v>
      </c>
      <c r="G142" s="41"/>
      <c r="H142" s="41"/>
      <c r="I142" s="229"/>
      <c r="J142" s="41"/>
      <c r="K142" s="41"/>
      <c r="L142" s="45"/>
      <c r="M142" s="230"/>
      <c r="N142" s="231"/>
      <c r="O142" s="85"/>
      <c r="P142" s="85"/>
      <c r="Q142" s="85"/>
      <c r="R142" s="85"/>
      <c r="S142" s="85"/>
      <c r="T142" s="86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T142" s="18" t="s">
        <v>182</v>
      </c>
      <c r="AU142" s="18" t="s">
        <v>84</v>
      </c>
    </row>
    <row r="143" spans="1:47" s="2" customFormat="1" ht="12">
      <c r="A143" s="39"/>
      <c r="B143" s="40"/>
      <c r="C143" s="41"/>
      <c r="D143" s="227" t="s">
        <v>224</v>
      </c>
      <c r="E143" s="41"/>
      <c r="F143" s="255" t="s">
        <v>1978</v>
      </c>
      <c r="G143" s="41"/>
      <c r="H143" s="41"/>
      <c r="I143" s="229"/>
      <c r="J143" s="41"/>
      <c r="K143" s="41"/>
      <c r="L143" s="45"/>
      <c r="M143" s="230"/>
      <c r="N143" s="231"/>
      <c r="O143" s="85"/>
      <c r="P143" s="85"/>
      <c r="Q143" s="85"/>
      <c r="R143" s="85"/>
      <c r="S143" s="85"/>
      <c r="T143" s="86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T143" s="18" t="s">
        <v>224</v>
      </c>
      <c r="AU143" s="18" t="s">
        <v>84</v>
      </c>
    </row>
    <row r="144" spans="1:51" s="14" customFormat="1" ht="12">
      <c r="A144" s="14"/>
      <c r="B144" s="244"/>
      <c r="C144" s="245"/>
      <c r="D144" s="227" t="s">
        <v>184</v>
      </c>
      <c r="E144" s="246" t="s">
        <v>20</v>
      </c>
      <c r="F144" s="247" t="s">
        <v>1979</v>
      </c>
      <c r="G144" s="245"/>
      <c r="H144" s="248">
        <v>1</v>
      </c>
      <c r="I144" s="249"/>
      <c r="J144" s="245"/>
      <c r="K144" s="245"/>
      <c r="L144" s="250"/>
      <c r="M144" s="251"/>
      <c r="N144" s="252"/>
      <c r="O144" s="252"/>
      <c r="P144" s="252"/>
      <c r="Q144" s="252"/>
      <c r="R144" s="252"/>
      <c r="S144" s="252"/>
      <c r="T144" s="253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54" t="s">
        <v>184</v>
      </c>
      <c r="AU144" s="254" t="s">
        <v>84</v>
      </c>
      <c r="AV144" s="14" t="s">
        <v>84</v>
      </c>
      <c r="AW144" s="14" t="s">
        <v>37</v>
      </c>
      <c r="AX144" s="14" t="s">
        <v>22</v>
      </c>
      <c r="AY144" s="254" t="s">
        <v>171</v>
      </c>
    </row>
    <row r="145" spans="1:63" s="12" customFormat="1" ht="22.8" customHeight="1">
      <c r="A145" s="12"/>
      <c r="B145" s="198"/>
      <c r="C145" s="199"/>
      <c r="D145" s="200" t="s">
        <v>75</v>
      </c>
      <c r="E145" s="212" t="s">
        <v>1980</v>
      </c>
      <c r="F145" s="212" t="s">
        <v>1981</v>
      </c>
      <c r="G145" s="199"/>
      <c r="H145" s="199"/>
      <c r="I145" s="202"/>
      <c r="J145" s="213">
        <f>BK145</f>
        <v>0</v>
      </c>
      <c r="K145" s="199"/>
      <c r="L145" s="204"/>
      <c r="M145" s="205"/>
      <c r="N145" s="206"/>
      <c r="O145" s="206"/>
      <c r="P145" s="207">
        <f>SUM(P146:P149)</f>
        <v>0</v>
      </c>
      <c r="Q145" s="206"/>
      <c r="R145" s="207">
        <f>SUM(R146:R149)</f>
        <v>0</v>
      </c>
      <c r="S145" s="206"/>
      <c r="T145" s="208">
        <f>SUM(T146:T149)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09" t="s">
        <v>210</v>
      </c>
      <c r="AT145" s="210" t="s">
        <v>75</v>
      </c>
      <c r="AU145" s="210" t="s">
        <v>22</v>
      </c>
      <c r="AY145" s="209" t="s">
        <v>171</v>
      </c>
      <c r="BK145" s="211">
        <f>SUM(BK146:BK149)</f>
        <v>0</v>
      </c>
    </row>
    <row r="146" spans="1:65" s="2" customFormat="1" ht="16.5" customHeight="1">
      <c r="A146" s="39"/>
      <c r="B146" s="40"/>
      <c r="C146" s="214" t="s">
        <v>285</v>
      </c>
      <c r="D146" s="214" t="s">
        <v>173</v>
      </c>
      <c r="E146" s="215" t="s">
        <v>1982</v>
      </c>
      <c r="F146" s="216" t="s">
        <v>1983</v>
      </c>
      <c r="G146" s="217" t="s">
        <v>1723</v>
      </c>
      <c r="H146" s="218">
        <v>1</v>
      </c>
      <c r="I146" s="219"/>
      <c r="J146" s="220">
        <f>ROUND(I146*H146,2)</f>
        <v>0</v>
      </c>
      <c r="K146" s="216" t="s">
        <v>177</v>
      </c>
      <c r="L146" s="45"/>
      <c r="M146" s="221" t="s">
        <v>20</v>
      </c>
      <c r="N146" s="222" t="s">
        <v>47</v>
      </c>
      <c r="O146" s="85"/>
      <c r="P146" s="223">
        <f>O146*H146</f>
        <v>0</v>
      </c>
      <c r="Q146" s="223">
        <v>0</v>
      </c>
      <c r="R146" s="223">
        <f>Q146*H146</f>
        <v>0</v>
      </c>
      <c r="S146" s="223">
        <v>0</v>
      </c>
      <c r="T146" s="224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25" t="s">
        <v>178</v>
      </c>
      <c r="AT146" s="225" t="s">
        <v>173</v>
      </c>
      <c r="AU146" s="225" t="s">
        <v>84</v>
      </c>
      <c r="AY146" s="18" t="s">
        <v>171</v>
      </c>
      <c r="BE146" s="226">
        <f>IF(N146="základní",J146,0)</f>
        <v>0</v>
      </c>
      <c r="BF146" s="226">
        <f>IF(N146="snížená",J146,0)</f>
        <v>0</v>
      </c>
      <c r="BG146" s="226">
        <f>IF(N146="zákl. přenesená",J146,0)</f>
        <v>0</v>
      </c>
      <c r="BH146" s="226">
        <f>IF(N146="sníž. přenesená",J146,0)</f>
        <v>0</v>
      </c>
      <c r="BI146" s="226">
        <f>IF(N146="nulová",J146,0)</f>
        <v>0</v>
      </c>
      <c r="BJ146" s="18" t="s">
        <v>22</v>
      </c>
      <c r="BK146" s="226">
        <f>ROUND(I146*H146,2)</f>
        <v>0</v>
      </c>
      <c r="BL146" s="18" t="s">
        <v>178</v>
      </c>
      <c r="BM146" s="225" t="s">
        <v>1984</v>
      </c>
    </row>
    <row r="147" spans="1:47" s="2" customFormat="1" ht="12">
      <c r="A147" s="39"/>
      <c r="B147" s="40"/>
      <c r="C147" s="41"/>
      <c r="D147" s="227" t="s">
        <v>180</v>
      </c>
      <c r="E147" s="41"/>
      <c r="F147" s="228" t="s">
        <v>1983</v>
      </c>
      <c r="G147" s="41"/>
      <c r="H147" s="41"/>
      <c r="I147" s="229"/>
      <c r="J147" s="41"/>
      <c r="K147" s="41"/>
      <c r="L147" s="45"/>
      <c r="M147" s="230"/>
      <c r="N147" s="231"/>
      <c r="O147" s="85"/>
      <c r="P147" s="85"/>
      <c r="Q147" s="85"/>
      <c r="R147" s="85"/>
      <c r="S147" s="85"/>
      <c r="T147" s="86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T147" s="18" t="s">
        <v>180</v>
      </c>
      <c r="AU147" s="18" t="s">
        <v>84</v>
      </c>
    </row>
    <row r="148" spans="1:47" s="2" customFormat="1" ht="12">
      <c r="A148" s="39"/>
      <c r="B148" s="40"/>
      <c r="C148" s="41"/>
      <c r="D148" s="232" t="s">
        <v>182</v>
      </c>
      <c r="E148" s="41"/>
      <c r="F148" s="233" t="s">
        <v>1985</v>
      </c>
      <c r="G148" s="41"/>
      <c r="H148" s="41"/>
      <c r="I148" s="229"/>
      <c r="J148" s="41"/>
      <c r="K148" s="41"/>
      <c r="L148" s="45"/>
      <c r="M148" s="230"/>
      <c r="N148" s="231"/>
      <c r="O148" s="85"/>
      <c r="P148" s="85"/>
      <c r="Q148" s="85"/>
      <c r="R148" s="85"/>
      <c r="S148" s="85"/>
      <c r="T148" s="86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T148" s="18" t="s">
        <v>182</v>
      </c>
      <c r="AU148" s="18" t="s">
        <v>84</v>
      </c>
    </row>
    <row r="149" spans="1:51" s="14" customFormat="1" ht="12">
      <c r="A149" s="14"/>
      <c r="B149" s="244"/>
      <c r="C149" s="245"/>
      <c r="D149" s="227" t="s">
        <v>184</v>
      </c>
      <c r="E149" s="246" t="s">
        <v>20</v>
      </c>
      <c r="F149" s="247" t="s">
        <v>1986</v>
      </c>
      <c r="G149" s="245"/>
      <c r="H149" s="248">
        <v>1</v>
      </c>
      <c r="I149" s="249"/>
      <c r="J149" s="245"/>
      <c r="K149" s="245"/>
      <c r="L149" s="250"/>
      <c r="M149" s="271"/>
      <c r="N149" s="272"/>
      <c r="O149" s="272"/>
      <c r="P149" s="272"/>
      <c r="Q149" s="272"/>
      <c r="R149" s="272"/>
      <c r="S149" s="272"/>
      <c r="T149" s="273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54" t="s">
        <v>184</v>
      </c>
      <c r="AU149" s="254" t="s">
        <v>84</v>
      </c>
      <c r="AV149" s="14" t="s">
        <v>84</v>
      </c>
      <c r="AW149" s="14" t="s">
        <v>37</v>
      </c>
      <c r="AX149" s="14" t="s">
        <v>22</v>
      </c>
      <c r="AY149" s="254" t="s">
        <v>171</v>
      </c>
    </row>
    <row r="150" spans="1:31" s="2" customFormat="1" ht="6.95" customHeight="1">
      <c r="A150" s="39"/>
      <c r="B150" s="60"/>
      <c r="C150" s="61"/>
      <c r="D150" s="61"/>
      <c r="E150" s="61"/>
      <c r="F150" s="61"/>
      <c r="G150" s="61"/>
      <c r="H150" s="61"/>
      <c r="I150" s="61"/>
      <c r="J150" s="61"/>
      <c r="K150" s="61"/>
      <c r="L150" s="45"/>
      <c r="M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</row>
  </sheetData>
  <sheetProtection password="CC35" sheet="1" objects="1" scenarios="1" formatColumns="0" formatRows="0" autoFilter="0"/>
  <autoFilter ref="C83:K149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hyperlinks>
    <hyperlink ref="F89" r:id="rId1" display="https://podminky.urs.cz/item/CS_URS_2023_02/012103000"/>
    <hyperlink ref="F93" r:id="rId2" display="https://podminky.urs.cz/item/CS_URS_2023_02/012203000"/>
    <hyperlink ref="F97" r:id="rId3" display="https://podminky.urs.cz/item/CS_URS_2023_02/012303000"/>
    <hyperlink ref="F102" r:id="rId4" display="https://podminky.urs.cz/item/CS_URS_2023_02/013244000"/>
    <hyperlink ref="F106" r:id="rId5" display="https://podminky.urs.cz/item/CS_URS_2023_02/013254000"/>
    <hyperlink ref="F110" r:id="rId6" display="https://podminky.urs.cz/item/CS_URS_2023_02/013274000"/>
    <hyperlink ref="F114" r:id="rId7" display="https://podminky.urs.cz/item/CS_URS_2023_02/013284000"/>
    <hyperlink ref="F118" r:id="rId8" display="https://podminky.urs.cz/item/CS_URS_2023_02/013294000"/>
    <hyperlink ref="F123" r:id="rId9" display="https://podminky.urs.cz/item/CS_URS_2023_02/030001000"/>
    <hyperlink ref="F127" r:id="rId10" display="https://podminky.urs.cz/item/CS_URS_2023_02/034103000"/>
    <hyperlink ref="F131" r:id="rId11" display="https://podminky.urs.cz/item/CS_URS_2023_02/034303000"/>
    <hyperlink ref="F136" r:id="rId12" display="https://podminky.urs.cz/item/CS_URS_2023_02/034503000"/>
    <hyperlink ref="F142" r:id="rId13" display="https://podminky.urs.cz/item/CS_URS_2023_02/043194000"/>
    <hyperlink ref="F148" r:id="rId14" display="https://podminky.urs.cz/item/CS_URS_2023_02/075603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5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9"/>
  <sheetViews>
    <sheetView showGridLines="0" zoomScale="110" zoomScaleNormal="110" workbookViewId="0" topLeftCell="A58"/>
  </sheetViews>
  <sheetFormatPr defaultColWidth="9.140625" defaultRowHeight="12"/>
  <cols>
    <col min="1" max="1" width="8.28125" style="274" customWidth="1"/>
    <col min="2" max="2" width="1.7109375" style="274" customWidth="1"/>
    <col min="3" max="4" width="5.00390625" style="274" customWidth="1"/>
    <col min="5" max="5" width="11.7109375" style="274" customWidth="1"/>
    <col min="6" max="6" width="9.140625" style="274" customWidth="1"/>
    <col min="7" max="7" width="5.00390625" style="274" customWidth="1"/>
    <col min="8" max="8" width="77.8515625" style="274" customWidth="1"/>
    <col min="9" max="10" width="20.00390625" style="274" customWidth="1"/>
    <col min="11" max="11" width="1.7109375" style="274" customWidth="1"/>
  </cols>
  <sheetData>
    <row r="1" s="1" customFormat="1" ht="37.5" customHeight="1"/>
    <row r="2" spans="2:11" s="1" customFormat="1" ht="7.5" customHeight="1">
      <c r="B2" s="275"/>
      <c r="C2" s="276"/>
      <c r="D2" s="276"/>
      <c r="E2" s="276"/>
      <c r="F2" s="276"/>
      <c r="G2" s="276"/>
      <c r="H2" s="276"/>
      <c r="I2" s="276"/>
      <c r="J2" s="276"/>
      <c r="K2" s="277"/>
    </row>
    <row r="3" spans="2:11" s="15" customFormat="1" ht="45" customHeight="1">
      <c r="B3" s="278"/>
      <c r="C3" s="279" t="s">
        <v>1987</v>
      </c>
      <c r="D3" s="279"/>
      <c r="E3" s="279"/>
      <c r="F3" s="279"/>
      <c r="G3" s="279"/>
      <c r="H3" s="279"/>
      <c r="I3" s="279"/>
      <c r="J3" s="279"/>
      <c r="K3" s="280"/>
    </row>
    <row r="4" spans="2:11" s="1" customFormat="1" ht="25.5" customHeight="1">
      <c r="B4" s="281"/>
      <c r="C4" s="282" t="s">
        <v>1988</v>
      </c>
      <c r="D4" s="282"/>
      <c r="E4" s="282"/>
      <c r="F4" s="282"/>
      <c r="G4" s="282"/>
      <c r="H4" s="282"/>
      <c r="I4" s="282"/>
      <c r="J4" s="282"/>
      <c r="K4" s="283"/>
    </row>
    <row r="5" spans="2:11" s="1" customFormat="1" ht="5.25" customHeight="1">
      <c r="B5" s="281"/>
      <c r="C5" s="284"/>
      <c r="D5" s="284"/>
      <c r="E5" s="284"/>
      <c r="F5" s="284"/>
      <c r="G5" s="284"/>
      <c r="H5" s="284"/>
      <c r="I5" s="284"/>
      <c r="J5" s="284"/>
      <c r="K5" s="283"/>
    </row>
    <row r="6" spans="2:11" s="1" customFormat="1" ht="15" customHeight="1">
      <c r="B6" s="281"/>
      <c r="C6" s="285" t="s">
        <v>1989</v>
      </c>
      <c r="D6" s="285"/>
      <c r="E6" s="285"/>
      <c r="F6" s="285"/>
      <c r="G6" s="285"/>
      <c r="H6" s="285"/>
      <c r="I6" s="285"/>
      <c r="J6" s="285"/>
      <c r="K6" s="283"/>
    </row>
    <row r="7" spans="2:11" s="1" customFormat="1" ht="15" customHeight="1">
      <c r="B7" s="286"/>
      <c r="C7" s="285" t="s">
        <v>1990</v>
      </c>
      <c r="D7" s="285"/>
      <c r="E7" s="285"/>
      <c r="F7" s="285"/>
      <c r="G7" s="285"/>
      <c r="H7" s="285"/>
      <c r="I7" s="285"/>
      <c r="J7" s="285"/>
      <c r="K7" s="283"/>
    </row>
    <row r="8" spans="2:11" s="1" customFormat="1" ht="12.75" customHeight="1">
      <c r="B8" s="286"/>
      <c r="C8" s="285"/>
      <c r="D8" s="285"/>
      <c r="E8" s="285"/>
      <c r="F8" s="285"/>
      <c r="G8" s="285"/>
      <c r="H8" s="285"/>
      <c r="I8" s="285"/>
      <c r="J8" s="285"/>
      <c r="K8" s="283"/>
    </row>
    <row r="9" spans="2:11" s="1" customFormat="1" ht="15" customHeight="1">
      <c r="B9" s="286"/>
      <c r="C9" s="285" t="s">
        <v>1991</v>
      </c>
      <c r="D9" s="285"/>
      <c r="E9" s="285"/>
      <c r="F9" s="285"/>
      <c r="G9" s="285"/>
      <c r="H9" s="285"/>
      <c r="I9" s="285"/>
      <c r="J9" s="285"/>
      <c r="K9" s="283"/>
    </row>
    <row r="10" spans="2:11" s="1" customFormat="1" ht="15" customHeight="1">
      <c r="B10" s="286"/>
      <c r="C10" s="285"/>
      <c r="D10" s="285" t="s">
        <v>1992</v>
      </c>
      <c r="E10" s="285"/>
      <c r="F10" s="285"/>
      <c r="G10" s="285"/>
      <c r="H10" s="285"/>
      <c r="I10" s="285"/>
      <c r="J10" s="285"/>
      <c r="K10" s="283"/>
    </row>
    <row r="11" spans="2:11" s="1" customFormat="1" ht="15" customHeight="1">
      <c r="B11" s="286"/>
      <c r="C11" s="287"/>
      <c r="D11" s="285" t="s">
        <v>1993</v>
      </c>
      <c r="E11" s="285"/>
      <c r="F11" s="285"/>
      <c r="G11" s="285"/>
      <c r="H11" s="285"/>
      <c r="I11" s="285"/>
      <c r="J11" s="285"/>
      <c r="K11" s="283"/>
    </row>
    <row r="12" spans="2:11" s="1" customFormat="1" ht="15" customHeight="1">
      <c r="B12" s="286"/>
      <c r="C12" s="287"/>
      <c r="D12" s="285"/>
      <c r="E12" s="285"/>
      <c r="F12" s="285"/>
      <c r="G12" s="285"/>
      <c r="H12" s="285"/>
      <c r="I12" s="285"/>
      <c r="J12" s="285"/>
      <c r="K12" s="283"/>
    </row>
    <row r="13" spans="2:11" s="1" customFormat="1" ht="15" customHeight="1">
      <c r="B13" s="286"/>
      <c r="C13" s="287"/>
      <c r="D13" s="288" t="s">
        <v>1994</v>
      </c>
      <c r="E13" s="285"/>
      <c r="F13" s="285"/>
      <c r="G13" s="285"/>
      <c r="H13" s="285"/>
      <c r="I13" s="285"/>
      <c r="J13" s="285"/>
      <c r="K13" s="283"/>
    </row>
    <row r="14" spans="2:11" s="1" customFormat="1" ht="12.75" customHeight="1">
      <c r="B14" s="286"/>
      <c r="C14" s="287"/>
      <c r="D14" s="287"/>
      <c r="E14" s="287"/>
      <c r="F14" s="287"/>
      <c r="G14" s="287"/>
      <c r="H14" s="287"/>
      <c r="I14" s="287"/>
      <c r="J14" s="287"/>
      <c r="K14" s="283"/>
    </row>
    <row r="15" spans="2:11" s="1" customFormat="1" ht="15" customHeight="1">
      <c r="B15" s="286"/>
      <c r="C15" s="287"/>
      <c r="D15" s="285" t="s">
        <v>1995</v>
      </c>
      <c r="E15" s="285"/>
      <c r="F15" s="285"/>
      <c r="G15" s="285"/>
      <c r="H15" s="285"/>
      <c r="I15" s="285"/>
      <c r="J15" s="285"/>
      <c r="K15" s="283"/>
    </row>
    <row r="16" spans="2:11" s="1" customFormat="1" ht="15" customHeight="1">
      <c r="B16" s="286"/>
      <c r="C16" s="287"/>
      <c r="D16" s="285" t="s">
        <v>1996</v>
      </c>
      <c r="E16" s="285"/>
      <c r="F16" s="285"/>
      <c r="G16" s="285"/>
      <c r="H16" s="285"/>
      <c r="I16" s="285"/>
      <c r="J16" s="285"/>
      <c r="K16" s="283"/>
    </row>
    <row r="17" spans="2:11" s="1" customFormat="1" ht="15" customHeight="1">
      <c r="B17" s="286"/>
      <c r="C17" s="287"/>
      <c r="D17" s="285" t="s">
        <v>1997</v>
      </c>
      <c r="E17" s="285"/>
      <c r="F17" s="285"/>
      <c r="G17" s="285"/>
      <c r="H17" s="285"/>
      <c r="I17" s="285"/>
      <c r="J17" s="285"/>
      <c r="K17" s="283"/>
    </row>
    <row r="18" spans="2:11" s="1" customFormat="1" ht="15" customHeight="1">
      <c r="B18" s="286"/>
      <c r="C18" s="287"/>
      <c r="D18" s="287"/>
      <c r="E18" s="289" t="s">
        <v>82</v>
      </c>
      <c r="F18" s="285" t="s">
        <v>1998</v>
      </c>
      <c r="G18" s="285"/>
      <c r="H18" s="285"/>
      <c r="I18" s="285"/>
      <c r="J18" s="285"/>
      <c r="K18" s="283"/>
    </row>
    <row r="19" spans="2:11" s="1" customFormat="1" ht="15" customHeight="1">
      <c r="B19" s="286"/>
      <c r="C19" s="287"/>
      <c r="D19" s="287"/>
      <c r="E19" s="289" t="s">
        <v>1999</v>
      </c>
      <c r="F19" s="285" t="s">
        <v>2000</v>
      </c>
      <c r="G19" s="285"/>
      <c r="H19" s="285"/>
      <c r="I19" s="285"/>
      <c r="J19" s="285"/>
      <c r="K19" s="283"/>
    </row>
    <row r="20" spans="2:11" s="1" customFormat="1" ht="15" customHeight="1">
      <c r="B20" s="286"/>
      <c r="C20" s="287"/>
      <c r="D20" s="287"/>
      <c r="E20" s="289" t="s">
        <v>2001</v>
      </c>
      <c r="F20" s="285" t="s">
        <v>2002</v>
      </c>
      <c r="G20" s="285"/>
      <c r="H20" s="285"/>
      <c r="I20" s="285"/>
      <c r="J20" s="285"/>
      <c r="K20" s="283"/>
    </row>
    <row r="21" spans="2:11" s="1" customFormat="1" ht="15" customHeight="1">
      <c r="B21" s="286"/>
      <c r="C21" s="287"/>
      <c r="D21" s="287"/>
      <c r="E21" s="289" t="s">
        <v>138</v>
      </c>
      <c r="F21" s="285" t="s">
        <v>2003</v>
      </c>
      <c r="G21" s="285"/>
      <c r="H21" s="285"/>
      <c r="I21" s="285"/>
      <c r="J21" s="285"/>
      <c r="K21" s="283"/>
    </row>
    <row r="22" spans="2:11" s="1" customFormat="1" ht="15" customHeight="1">
      <c r="B22" s="286"/>
      <c r="C22" s="287"/>
      <c r="D22" s="287"/>
      <c r="E22" s="289" t="s">
        <v>2004</v>
      </c>
      <c r="F22" s="285" t="s">
        <v>2005</v>
      </c>
      <c r="G22" s="285"/>
      <c r="H22" s="285"/>
      <c r="I22" s="285"/>
      <c r="J22" s="285"/>
      <c r="K22" s="283"/>
    </row>
    <row r="23" spans="2:11" s="1" customFormat="1" ht="15" customHeight="1">
      <c r="B23" s="286"/>
      <c r="C23" s="287"/>
      <c r="D23" s="287"/>
      <c r="E23" s="289" t="s">
        <v>88</v>
      </c>
      <c r="F23" s="285" t="s">
        <v>2006</v>
      </c>
      <c r="G23" s="285"/>
      <c r="H23" s="285"/>
      <c r="I23" s="285"/>
      <c r="J23" s="285"/>
      <c r="K23" s="283"/>
    </row>
    <row r="24" spans="2:11" s="1" customFormat="1" ht="12.75" customHeight="1">
      <c r="B24" s="286"/>
      <c r="C24" s="287"/>
      <c r="D24" s="287"/>
      <c r="E24" s="287"/>
      <c r="F24" s="287"/>
      <c r="G24" s="287"/>
      <c r="H24" s="287"/>
      <c r="I24" s="287"/>
      <c r="J24" s="287"/>
      <c r="K24" s="283"/>
    </row>
    <row r="25" spans="2:11" s="1" customFormat="1" ht="15" customHeight="1">
      <c r="B25" s="286"/>
      <c r="C25" s="285" t="s">
        <v>2007</v>
      </c>
      <c r="D25" s="285"/>
      <c r="E25" s="285"/>
      <c r="F25" s="285"/>
      <c r="G25" s="285"/>
      <c r="H25" s="285"/>
      <c r="I25" s="285"/>
      <c r="J25" s="285"/>
      <c r="K25" s="283"/>
    </row>
    <row r="26" spans="2:11" s="1" customFormat="1" ht="15" customHeight="1">
      <c r="B26" s="286"/>
      <c r="C26" s="285" t="s">
        <v>2008</v>
      </c>
      <c r="D26" s="285"/>
      <c r="E26" s="285"/>
      <c r="F26" s="285"/>
      <c r="G26" s="285"/>
      <c r="H26" s="285"/>
      <c r="I26" s="285"/>
      <c r="J26" s="285"/>
      <c r="K26" s="283"/>
    </row>
    <row r="27" spans="2:11" s="1" customFormat="1" ht="15" customHeight="1">
      <c r="B27" s="286"/>
      <c r="C27" s="285"/>
      <c r="D27" s="285" t="s">
        <v>2009</v>
      </c>
      <c r="E27" s="285"/>
      <c r="F27" s="285"/>
      <c r="G27" s="285"/>
      <c r="H27" s="285"/>
      <c r="I27" s="285"/>
      <c r="J27" s="285"/>
      <c r="K27" s="283"/>
    </row>
    <row r="28" spans="2:11" s="1" customFormat="1" ht="15" customHeight="1">
      <c r="B28" s="286"/>
      <c r="C28" s="287"/>
      <c r="D28" s="285" t="s">
        <v>2010</v>
      </c>
      <c r="E28" s="285"/>
      <c r="F28" s="285"/>
      <c r="G28" s="285"/>
      <c r="H28" s="285"/>
      <c r="I28" s="285"/>
      <c r="J28" s="285"/>
      <c r="K28" s="283"/>
    </row>
    <row r="29" spans="2:11" s="1" customFormat="1" ht="12.75" customHeight="1">
      <c r="B29" s="286"/>
      <c r="C29" s="287"/>
      <c r="D29" s="287"/>
      <c r="E29" s="287"/>
      <c r="F29" s="287"/>
      <c r="G29" s="287"/>
      <c r="H29" s="287"/>
      <c r="I29" s="287"/>
      <c r="J29" s="287"/>
      <c r="K29" s="283"/>
    </row>
    <row r="30" spans="2:11" s="1" customFormat="1" ht="15" customHeight="1">
      <c r="B30" s="286"/>
      <c r="C30" s="287"/>
      <c r="D30" s="285" t="s">
        <v>2011</v>
      </c>
      <c r="E30" s="285"/>
      <c r="F30" s="285"/>
      <c r="G30" s="285"/>
      <c r="H30" s="285"/>
      <c r="I30" s="285"/>
      <c r="J30" s="285"/>
      <c r="K30" s="283"/>
    </row>
    <row r="31" spans="2:11" s="1" customFormat="1" ht="15" customHeight="1">
      <c r="B31" s="286"/>
      <c r="C31" s="287"/>
      <c r="D31" s="285" t="s">
        <v>2012</v>
      </c>
      <c r="E31" s="285"/>
      <c r="F31" s="285"/>
      <c r="G31" s="285"/>
      <c r="H31" s="285"/>
      <c r="I31" s="285"/>
      <c r="J31" s="285"/>
      <c r="K31" s="283"/>
    </row>
    <row r="32" spans="2:11" s="1" customFormat="1" ht="12.75" customHeight="1">
      <c r="B32" s="286"/>
      <c r="C32" s="287"/>
      <c r="D32" s="287"/>
      <c r="E32" s="287"/>
      <c r="F32" s="287"/>
      <c r="G32" s="287"/>
      <c r="H32" s="287"/>
      <c r="I32" s="287"/>
      <c r="J32" s="287"/>
      <c r="K32" s="283"/>
    </row>
    <row r="33" spans="2:11" s="1" customFormat="1" ht="15" customHeight="1">
      <c r="B33" s="286"/>
      <c r="C33" s="287"/>
      <c r="D33" s="285" t="s">
        <v>2013</v>
      </c>
      <c r="E33" s="285"/>
      <c r="F33" s="285"/>
      <c r="G33" s="285"/>
      <c r="H33" s="285"/>
      <c r="I33" s="285"/>
      <c r="J33" s="285"/>
      <c r="K33" s="283"/>
    </row>
    <row r="34" spans="2:11" s="1" customFormat="1" ht="15" customHeight="1">
      <c r="B34" s="286"/>
      <c r="C34" s="287"/>
      <c r="D34" s="285" t="s">
        <v>2014</v>
      </c>
      <c r="E34" s="285"/>
      <c r="F34" s="285"/>
      <c r="G34" s="285"/>
      <c r="H34" s="285"/>
      <c r="I34" s="285"/>
      <c r="J34" s="285"/>
      <c r="K34" s="283"/>
    </row>
    <row r="35" spans="2:11" s="1" customFormat="1" ht="15" customHeight="1">
      <c r="B35" s="286"/>
      <c r="C35" s="287"/>
      <c r="D35" s="285" t="s">
        <v>2015</v>
      </c>
      <c r="E35" s="285"/>
      <c r="F35" s="285"/>
      <c r="G35" s="285"/>
      <c r="H35" s="285"/>
      <c r="I35" s="285"/>
      <c r="J35" s="285"/>
      <c r="K35" s="283"/>
    </row>
    <row r="36" spans="2:11" s="1" customFormat="1" ht="15" customHeight="1">
      <c r="B36" s="286"/>
      <c r="C36" s="287"/>
      <c r="D36" s="285"/>
      <c r="E36" s="288" t="s">
        <v>157</v>
      </c>
      <c r="F36" s="285"/>
      <c r="G36" s="285" t="s">
        <v>2016</v>
      </c>
      <c r="H36" s="285"/>
      <c r="I36" s="285"/>
      <c r="J36" s="285"/>
      <c r="K36" s="283"/>
    </row>
    <row r="37" spans="2:11" s="1" customFormat="1" ht="30.75" customHeight="1">
      <c r="B37" s="286"/>
      <c r="C37" s="287"/>
      <c r="D37" s="285"/>
      <c r="E37" s="288" t="s">
        <v>2017</v>
      </c>
      <c r="F37" s="285"/>
      <c r="G37" s="285" t="s">
        <v>2018</v>
      </c>
      <c r="H37" s="285"/>
      <c r="I37" s="285"/>
      <c r="J37" s="285"/>
      <c r="K37" s="283"/>
    </row>
    <row r="38" spans="2:11" s="1" customFormat="1" ht="15" customHeight="1">
      <c r="B38" s="286"/>
      <c r="C38" s="287"/>
      <c r="D38" s="285"/>
      <c r="E38" s="288" t="s">
        <v>57</v>
      </c>
      <c r="F38" s="285"/>
      <c r="G38" s="285" t="s">
        <v>2019</v>
      </c>
      <c r="H38" s="285"/>
      <c r="I38" s="285"/>
      <c r="J38" s="285"/>
      <c r="K38" s="283"/>
    </row>
    <row r="39" spans="2:11" s="1" customFormat="1" ht="15" customHeight="1">
      <c r="B39" s="286"/>
      <c r="C39" s="287"/>
      <c r="D39" s="285"/>
      <c r="E39" s="288" t="s">
        <v>58</v>
      </c>
      <c r="F39" s="285"/>
      <c r="G39" s="285" t="s">
        <v>2020</v>
      </c>
      <c r="H39" s="285"/>
      <c r="I39" s="285"/>
      <c r="J39" s="285"/>
      <c r="K39" s="283"/>
    </row>
    <row r="40" spans="2:11" s="1" customFormat="1" ht="15" customHeight="1">
      <c r="B40" s="286"/>
      <c r="C40" s="287"/>
      <c r="D40" s="285"/>
      <c r="E40" s="288" t="s">
        <v>158</v>
      </c>
      <c r="F40" s="285"/>
      <c r="G40" s="285" t="s">
        <v>2021</v>
      </c>
      <c r="H40" s="285"/>
      <c r="I40" s="285"/>
      <c r="J40" s="285"/>
      <c r="K40" s="283"/>
    </row>
    <row r="41" spans="2:11" s="1" customFormat="1" ht="15" customHeight="1">
      <c r="B41" s="286"/>
      <c r="C41" s="287"/>
      <c r="D41" s="285"/>
      <c r="E41" s="288" t="s">
        <v>159</v>
      </c>
      <c r="F41" s="285"/>
      <c r="G41" s="285" t="s">
        <v>2022</v>
      </c>
      <c r="H41" s="285"/>
      <c r="I41" s="285"/>
      <c r="J41" s="285"/>
      <c r="K41" s="283"/>
    </row>
    <row r="42" spans="2:11" s="1" customFormat="1" ht="15" customHeight="1">
      <c r="B42" s="286"/>
      <c r="C42" s="287"/>
      <c r="D42" s="285"/>
      <c r="E42" s="288" t="s">
        <v>2023</v>
      </c>
      <c r="F42" s="285"/>
      <c r="G42" s="285" t="s">
        <v>2024</v>
      </c>
      <c r="H42" s="285"/>
      <c r="I42" s="285"/>
      <c r="J42" s="285"/>
      <c r="K42" s="283"/>
    </row>
    <row r="43" spans="2:11" s="1" customFormat="1" ht="15" customHeight="1">
      <c r="B43" s="286"/>
      <c r="C43" s="287"/>
      <c r="D43" s="285"/>
      <c r="E43" s="288"/>
      <c r="F43" s="285"/>
      <c r="G43" s="285" t="s">
        <v>2025</v>
      </c>
      <c r="H43" s="285"/>
      <c r="I43" s="285"/>
      <c r="J43" s="285"/>
      <c r="K43" s="283"/>
    </row>
    <row r="44" spans="2:11" s="1" customFormat="1" ht="15" customHeight="1">
      <c r="B44" s="286"/>
      <c r="C44" s="287"/>
      <c r="D44" s="285"/>
      <c r="E44" s="288" t="s">
        <v>2026</v>
      </c>
      <c r="F44" s="285"/>
      <c r="G44" s="285" t="s">
        <v>2027</v>
      </c>
      <c r="H44" s="285"/>
      <c r="I44" s="285"/>
      <c r="J44" s="285"/>
      <c r="K44" s="283"/>
    </row>
    <row r="45" spans="2:11" s="1" customFormat="1" ht="15" customHeight="1">
      <c r="B45" s="286"/>
      <c r="C45" s="287"/>
      <c r="D45" s="285"/>
      <c r="E45" s="288" t="s">
        <v>161</v>
      </c>
      <c r="F45" s="285"/>
      <c r="G45" s="285" t="s">
        <v>2028</v>
      </c>
      <c r="H45" s="285"/>
      <c r="I45" s="285"/>
      <c r="J45" s="285"/>
      <c r="K45" s="283"/>
    </row>
    <row r="46" spans="2:11" s="1" customFormat="1" ht="12.75" customHeight="1">
      <c r="B46" s="286"/>
      <c r="C46" s="287"/>
      <c r="D46" s="285"/>
      <c r="E46" s="285"/>
      <c r="F46" s="285"/>
      <c r="G46" s="285"/>
      <c r="H46" s="285"/>
      <c r="I46" s="285"/>
      <c r="J46" s="285"/>
      <c r="K46" s="283"/>
    </row>
    <row r="47" spans="2:11" s="1" customFormat="1" ht="15" customHeight="1">
      <c r="B47" s="286"/>
      <c r="C47" s="287"/>
      <c r="D47" s="285" t="s">
        <v>2029</v>
      </c>
      <c r="E47" s="285"/>
      <c r="F47" s="285"/>
      <c r="G47" s="285"/>
      <c r="H47" s="285"/>
      <c r="I47" s="285"/>
      <c r="J47" s="285"/>
      <c r="K47" s="283"/>
    </row>
    <row r="48" spans="2:11" s="1" customFormat="1" ht="15" customHeight="1">
      <c r="B48" s="286"/>
      <c r="C48" s="287"/>
      <c r="D48" s="287"/>
      <c r="E48" s="285" t="s">
        <v>2030</v>
      </c>
      <c r="F48" s="285"/>
      <c r="G48" s="285"/>
      <c r="H48" s="285"/>
      <c r="I48" s="285"/>
      <c r="J48" s="285"/>
      <c r="K48" s="283"/>
    </row>
    <row r="49" spans="2:11" s="1" customFormat="1" ht="15" customHeight="1">
      <c r="B49" s="286"/>
      <c r="C49" s="287"/>
      <c r="D49" s="287"/>
      <c r="E49" s="285" t="s">
        <v>2031</v>
      </c>
      <c r="F49" s="285"/>
      <c r="G49" s="285"/>
      <c r="H49" s="285"/>
      <c r="I49" s="285"/>
      <c r="J49" s="285"/>
      <c r="K49" s="283"/>
    </row>
    <row r="50" spans="2:11" s="1" customFormat="1" ht="15" customHeight="1">
      <c r="B50" s="286"/>
      <c r="C50" s="287"/>
      <c r="D50" s="287"/>
      <c r="E50" s="285" t="s">
        <v>2032</v>
      </c>
      <c r="F50" s="285"/>
      <c r="G50" s="285"/>
      <c r="H50" s="285"/>
      <c r="I50" s="285"/>
      <c r="J50" s="285"/>
      <c r="K50" s="283"/>
    </row>
    <row r="51" spans="2:11" s="1" customFormat="1" ht="15" customHeight="1">
      <c r="B51" s="286"/>
      <c r="C51" s="287"/>
      <c r="D51" s="285" t="s">
        <v>2033</v>
      </c>
      <c r="E51" s="285"/>
      <c r="F51" s="285"/>
      <c r="G51" s="285"/>
      <c r="H51" s="285"/>
      <c r="I51" s="285"/>
      <c r="J51" s="285"/>
      <c r="K51" s="283"/>
    </row>
    <row r="52" spans="2:11" s="1" customFormat="1" ht="25.5" customHeight="1">
      <c r="B52" s="281"/>
      <c r="C52" s="282" t="s">
        <v>2034</v>
      </c>
      <c r="D52" s="282"/>
      <c r="E52" s="282"/>
      <c r="F52" s="282"/>
      <c r="G52" s="282"/>
      <c r="H52" s="282"/>
      <c r="I52" s="282"/>
      <c r="J52" s="282"/>
      <c r="K52" s="283"/>
    </row>
    <row r="53" spans="2:11" s="1" customFormat="1" ht="5.25" customHeight="1">
      <c r="B53" s="281"/>
      <c r="C53" s="284"/>
      <c r="D53" s="284"/>
      <c r="E53" s="284"/>
      <c r="F53" s="284"/>
      <c r="G53" s="284"/>
      <c r="H53" s="284"/>
      <c r="I53" s="284"/>
      <c r="J53" s="284"/>
      <c r="K53" s="283"/>
    </row>
    <row r="54" spans="2:11" s="1" customFormat="1" ht="15" customHeight="1">
      <c r="B54" s="281"/>
      <c r="C54" s="285" t="s">
        <v>2035</v>
      </c>
      <c r="D54" s="285"/>
      <c r="E54" s="285"/>
      <c r="F54" s="285"/>
      <c r="G54" s="285"/>
      <c r="H54" s="285"/>
      <c r="I54" s="285"/>
      <c r="J54" s="285"/>
      <c r="K54" s="283"/>
    </row>
    <row r="55" spans="2:11" s="1" customFormat="1" ht="15" customHeight="1">
      <c r="B55" s="281"/>
      <c r="C55" s="285" t="s">
        <v>2036</v>
      </c>
      <c r="D55" s="285"/>
      <c r="E55" s="285"/>
      <c r="F55" s="285"/>
      <c r="G55" s="285"/>
      <c r="H55" s="285"/>
      <c r="I55" s="285"/>
      <c r="J55" s="285"/>
      <c r="K55" s="283"/>
    </row>
    <row r="56" spans="2:11" s="1" customFormat="1" ht="12.75" customHeight="1">
      <c r="B56" s="281"/>
      <c r="C56" s="285"/>
      <c r="D56" s="285"/>
      <c r="E56" s="285"/>
      <c r="F56" s="285"/>
      <c r="G56" s="285"/>
      <c r="H56" s="285"/>
      <c r="I56" s="285"/>
      <c r="J56" s="285"/>
      <c r="K56" s="283"/>
    </row>
    <row r="57" spans="2:11" s="1" customFormat="1" ht="15" customHeight="1">
      <c r="B57" s="281"/>
      <c r="C57" s="285" t="s">
        <v>2037</v>
      </c>
      <c r="D57" s="285"/>
      <c r="E57" s="285"/>
      <c r="F57" s="285"/>
      <c r="G57" s="285"/>
      <c r="H57" s="285"/>
      <c r="I57" s="285"/>
      <c r="J57" s="285"/>
      <c r="K57" s="283"/>
    </row>
    <row r="58" spans="2:11" s="1" customFormat="1" ht="15" customHeight="1">
      <c r="B58" s="281"/>
      <c r="C58" s="287"/>
      <c r="D58" s="285" t="s">
        <v>2038</v>
      </c>
      <c r="E58" s="285"/>
      <c r="F58" s="285"/>
      <c r="G58" s="285"/>
      <c r="H58" s="285"/>
      <c r="I58" s="285"/>
      <c r="J58" s="285"/>
      <c r="K58" s="283"/>
    </row>
    <row r="59" spans="2:11" s="1" customFormat="1" ht="15" customHeight="1">
      <c r="B59" s="281"/>
      <c r="C59" s="287"/>
      <c r="D59" s="285" t="s">
        <v>2039</v>
      </c>
      <c r="E59" s="285"/>
      <c r="F59" s="285"/>
      <c r="G59" s="285"/>
      <c r="H59" s="285"/>
      <c r="I59" s="285"/>
      <c r="J59" s="285"/>
      <c r="K59" s="283"/>
    </row>
    <row r="60" spans="2:11" s="1" customFormat="1" ht="15" customHeight="1">
      <c r="B60" s="281"/>
      <c r="C60" s="287"/>
      <c r="D60" s="285" t="s">
        <v>2040</v>
      </c>
      <c r="E60" s="285"/>
      <c r="F60" s="285"/>
      <c r="G60" s="285"/>
      <c r="H60" s="285"/>
      <c r="I60" s="285"/>
      <c r="J60" s="285"/>
      <c r="K60" s="283"/>
    </row>
    <row r="61" spans="2:11" s="1" customFormat="1" ht="15" customHeight="1">
      <c r="B61" s="281"/>
      <c r="C61" s="287"/>
      <c r="D61" s="285" t="s">
        <v>2041</v>
      </c>
      <c r="E61" s="285"/>
      <c r="F61" s="285"/>
      <c r="G61" s="285"/>
      <c r="H61" s="285"/>
      <c r="I61" s="285"/>
      <c r="J61" s="285"/>
      <c r="K61" s="283"/>
    </row>
    <row r="62" spans="2:11" s="1" customFormat="1" ht="15" customHeight="1">
      <c r="B62" s="281"/>
      <c r="C62" s="287"/>
      <c r="D62" s="290" t="s">
        <v>2042</v>
      </c>
      <c r="E62" s="290"/>
      <c r="F62" s="290"/>
      <c r="G62" s="290"/>
      <c r="H62" s="290"/>
      <c r="I62" s="290"/>
      <c r="J62" s="290"/>
      <c r="K62" s="283"/>
    </row>
    <row r="63" spans="2:11" s="1" customFormat="1" ht="15" customHeight="1">
      <c r="B63" s="281"/>
      <c r="C63" s="287"/>
      <c r="D63" s="285" t="s">
        <v>2043</v>
      </c>
      <c r="E63" s="285"/>
      <c r="F63" s="285"/>
      <c r="G63" s="285"/>
      <c r="H63" s="285"/>
      <c r="I63" s="285"/>
      <c r="J63" s="285"/>
      <c r="K63" s="283"/>
    </row>
    <row r="64" spans="2:11" s="1" customFormat="1" ht="12.75" customHeight="1">
      <c r="B64" s="281"/>
      <c r="C64" s="287"/>
      <c r="D64" s="287"/>
      <c r="E64" s="291"/>
      <c r="F64" s="287"/>
      <c r="G64" s="287"/>
      <c r="H64" s="287"/>
      <c r="I64" s="287"/>
      <c r="J64" s="287"/>
      <c r="K64" s="283"/>
    </row>
    <row r="65" spans="2:11" s="1" customFormat="1" ht="15" customHeight="1">
      <c r="B65" s="281"/>
      <c r="C65" s="287"/>
      <c r="D65" s="285" t="s">
        <v>2044</v>
      </c>
      <c r="E65" s="285"/>
      <c r="F65" s="285"/>
      <c r="G65" s="285"/>
      <c r="H65" s="285"/>
      <c r="I65" s="285"/>
      <c r="J65" s="285"/>
      <c r="K65" s="283"/>
    </row>
    <row r="66" spans="2:11" s="1" customFormat="1" ht="15" customHeight="1">
      <c r="B66" s="281"/>
      <c r="C66" s="287"/>
      <c r="D66" s="290" t="s">
        <v>2045</v>
      </c>
      <c r="E66" s="290"/>
      <c r="F66" s="290"/>
      <c r="G66" s="290"/>
      <c r="H66" s="290"/>
      <c r="I66" s="290"/>
      <c r="J66" s="290"/>
      <c r="K66" s="283"/>
    </row>
    <row r="67" spans="2:11" s="1" customFormat="1" ht="15" customHeight="1">
      <c r="B67" s="281"/>
      <c r="C67" s="287"/>
      <c r="D67" s="285" t="s">
        <v>2046</v>
      </c>
      <c r="E67" s="285"/>
      <c r="F67" s="285"/>
      <c r="G67" s="285"/>
      <c r="H67" s="285"/>
      <c r="I67" s="285"/>
      <c r="J67" s="285"/>
      <c r="K67" s="283"/>
    </row>
    <row r="68" spans="2:11" s="1" customFormat="1" ht="15" customHeight="1">
      <c r="B68" s="281"/>
      <c r="C68" s="287"/>
      <c r="D68" s="285" t="s">
        <v>2047</v>
      </c>
      <c r="E68" s="285"/>
      <c r="F68" s="285"/>
      <c r="G68" s="285"/>
      <c r="H68" s="285"/>
      <c r="I68" s="285"/>
      <c r="J68" s="285"/>
      <c r="K68" s="283"/>
    </row>
    <row r="69" spans="2:11" s="1" customFormat="1" ht="15" customHeight="1">
      <c r="B69" s="281"/>
      <c r="C69" s="287"/>
      <c r="D69" s="285" t="s">
        <v>2048</v>
      </c>
      <c r="E69" s="285"/>
      <c r="F69" s="285"/>
      <c r="G69" s="285"/>
      <c r="H69" s="285"/>
      <c r="I69" s="285"/>
      <c r="J69" s="285"/>
      <c r="K69" s="283"/>
    </row>
    <row r="70" spans="2:11" s="1" customFormat="1" ht="15" customHeight="1">
      <c r="B70" s="281"/>
      <c r="C70" s="287"/>
      <c r="D70" s="285" t="s">
        <v>2049</v>
      </c>
      <c r="E70" s="285"/>
      <c r="F70" s="285"/>
      <c r="G70" s="285"/>
      <c r="H70" s="285"/>
      <c r="I70" s="285"/>
      <c r="J70" s="285"/>
      <c r="K70" s="283"/>
    </row>
    <row r="71" spans="2:11" s="1" customFormat="1" ht="12.75" customHeight="1">
      <c r="B71" s="292"/>
      <c r="C71" s="293"/>
      <c r="D71" s="293"/>
      <c r="E71" s="293"/>
      <c r="F71" s="293"/>
      <c r="G71" s="293"/>
      <c r="H71" s="293"/>
      <c r="I71" s="293"/>
      <c r="J71" s="293"/>
      <c r="K71" s="294"/>
    </row>
    <row r="72" spans="2:11" s="1" customFormat="1" ht="18.75" customHeight="1">
      <c r="B72" s="295"/>
      <c r="C72" s="295"/>
      <c r="D72" s="295"/>
      <c r="E72" s="295"/>
      <c r="F72" s="295"/>
      <c r="G72" s="295"/>
      <c r="H72" s="295"/>
      <c r="I72" s="295"/>
      <c r="J72" s="295"/>
      <c r="K72" s="296"/>
    </row>
    <row r="73" spans="2:11" s="1" customFormat="1" ht="18.75" customHeight="1">
      <c r="B73" s="296"/>
      <c r="C73" s="296"/>
      <c r="D73" s="296"/>
      <c r="E73" s="296"/>
      <c r="F73" s="296"/>
      <c r="G73" s="296"/>
      <c r="H73" s="296"/>
      <c r="I73" s="296"/>
      <c r="J73" s="296"/>
      <c r="K73" s="296"/>
    </row>
    <row r="74" spans="2:11" s="1" customFormat="1" ht="7.5" customHeight="1">
      <c r="B74" s="297"/>
      <c r="C74" s="298"/>
      <c r="D74" s="298"/>
      <c r="E74" s="298"/>
      <c r="F74" s="298"/>
      <c r="G74" s="298"/>
      <c r="H74" s="298"/>
      <c r="I74" s="298"/>
      <c r="J74" s="298"/>
      <c r="K74" s="299"/>
    </row>
    <row r="75" spans="2:11" s="1" customFormat="1" ht="45" customHeight="1">
      <c r="B75" s="300"/>
      <c r="C75" s="301" t="s">
        <v>2050</v>
      </c>
      <c r="D75" s="301"/>
      <c r="E75" s="301"/>
      <c r="F75" s="301"/>
      <c r="G75" s="301"/>
      <c r="H75" s="301"/>
      <c r="I75" s="301"/>
      <c r="J75" s="301"/>
      <c r="K75" s="302"/>
    </row>
    <row r="76" spans="2:11" s="1" customFormat="1" ht="17.25" customHeight="1">
      <c r="B76" s="300"/>
      <c r="C76" s="303" t="s">
        <v>2051</v>
      </c>
      <c r="D76" s="303"/>
      <c r="E76" s="303"/>
      <c r="F76" s="303" t="s">
        <v>2052</v>
      </c>
      <c r="G76" s="304"/>
      <c r="H76" s="303" t="s">
        <v>58</v>
      </c>
      <c r="I76" s="303" t="s">
        <v>61</v>
      </c>
      <c r="J76" s="303" t="s">
        <v>2053</v>
      </c>
      <c r="K76" s="302"/>
    </row>
    <row r="77" spans="2:11" s="1" customFormat="1" ht="17.25" customHeight="1">
      <c r="B77" s="300"/>
      <c r="C77" s="305" t="s">
        <v>2054</v>
      </c>
      <c r="D77" s="305"/>
      <c r="E77" s="305"/>
      <c r="F77" s="306" t="s">
        <v>2055</v>
      </c>
      <c r="G77" s="307"/>
      <c r="H77" s="305"/>
      <c r="I77" s="305"/>
      <c r="J77" s="305" t="s">
        <v>2056</v>
      </c>
      <c r="K77" s="302"/>
    </row>
    <row r="78" spans="2:11" s="1" customFormat="1" ht="5.25" customHeight="1">
      <c r="B78" s="300"/>
      <c r="C78" s="308"/>
      <c r="D78" s="308"/>
      <c r="E78" s="308"/>
      <c r="F78" s="308"/>
      <c r="G78" s="309"/>
      <c r="H78" s="308"/>
      <c r="I78" s="308"/>
      <c r="J78" s="308"/>
      <c r="K78" s="302"/>
    </row>
    <row r="79" spans="2:11" s="1" customFormat="1" ht="15" customHeight="1">
      <c r="B79" s="300"/>
      <c r="C79" s="288" t="s">
        <v>57</v>
      </c>
      <c r="D79" s="310"/>
      <c r="E79" s="310"/>
      <c r="F79" s="311" t="s">
        <v>2057</v>
      </c>
      <c r="G79" s="312"/>
      <c r="H79" s="288" t="s">
        <v>2058</v>
      </c>
      <c r="I79" s="288" t="s">
        <v>2059</v>
      </c>
      <c r="J79" s="288">
        <v>20</v>
      </c>
      <c r="K79" s="302"/>
    </row>
    <row r="80" spans="2:11" s="1" customFormat="1" ht="15" customHeight="1">
      <c r="B80" s="300"/>
      <c r="C80" s="288" t="s">
        <v>2060</v>
      </c>
      <c r="D80" s="288"/>
      <c r="E80" s="288"/>
      <c r="F80" s="311" t="s">
        <v>2057</v>
      </c>
      <c r="G80" s="312"/>
      <c r="H80" s="288" t="s">
        <v>2061</v>
      </c>
      <c r="I80" s="288" t="s">
        <v>2059</v>
      </c>
      <c r="J80" s="288">
        <v>120</v>
      </c>
      <c r="K80" s="302"/>
    </row>
    <row r="81" spans="2:11" s="1" customFormat="1" ht="15" customHeight="1">
      <c r="B81" s="313"/>
      <c r="C81" s="288" t="s">
        <v>2062</v>
      </c>
      <c r="D81" s="288"/>
      <c r="E81" s="288"/>
      <c r="F81" s="311" t="s">
        <v>2063</v>
      </c>
      <c r="G81" s="312"/>
      <c r="H81" s="288" t="s">
        <v>2064</v>
      </c>
      <c r="I81" s="288" t="s">
        <v>2059</v>
      </c>
      <c r="J81" s="288">
        <v>50</v>
      </c>
      <c r="K81" s="302"/>
    </row>
    <row r="82" spans="2:11" s="1" customFormat="1" ht="15" customHeight="1">
      <c r="B82" s="313"/>
      <c r="C82" s="288" t="s">
        <v>2065</v>
      </c>
      <c r="D82" s="288"/>
      <c r="E82" s="288"/>
      <c r="F82" s="311" t="s">
        <v>2057</v>
      </c>
      <c r="G82" s="312"/>
      <c r="H82" s="288" t="s">
        <v>2066</v>
      </c>
      <c r="I82" s="288" t="s">
        <v>2067</v>
      </c>
      <c r="J82" s="288"/>
      <c r="K82" s="302"/>
    </row>
    <row r="83" spans="2:11" s="1" customFormat="1" ht="15" customHeight="1">
      <c r="B83" s="313"/>
      <c r="C83" s="314" t="s">
        <v>2068</v>
      </c>
      <c r="D83" s="314"/>
      <c r="E83" s="314"/>
      <c r="F83" s="315" t="s">
        <v>2063</v>
      </c>
      <c r="G83" s="314"/>
      <c r="H83" s="314" t="s">
        <v>2069</v>
      </c>
      <c r="I83" s="314" t="s">
        <v>2059</v>
      </c>
      <c r="J83" s="314">
        <v>15</v>
      </c>
      <c r="K83" s="302"/>
    </row>
    <row r="84" spans="2:11" s="1" customFormat="1" ht="15" customHeight="1">
      <c r="B84" s="313"/>
      <c r="C84" s="314" t="s">
        <v>2070</v>
      </c>
      <c r="D84" s="314"/>
      <c r="E84" s="314"/>
      <c r="F84" s="315" t="s">
        <v>2063</v>
      </c>
      <c r="G84" s="314"/>
      <c r="H84" s="314" t="s">
        <v>2071</v>
      </c>
      <c r="I84" s="314" t="s">
        <v>2059</v>
      </c>
      <c r="J84" s="314">
        <v>15</v>
      </c>
      <c r="K84" s="302"/>
    </row>
    <row r="85" spans="2:11" s="1" customFormat="1" ht="15" customHeight="1">
      <c r="B85" s="313"/>
      <c r="C85" s="314" t="s">
        <v>2072</v>
      </c>
      <c r="D85" s="314"/>
      <c r="E85" s="314"/>
      <c r="F85" s="315" t="s">
        <v>2063</v>
      </c>
      <c r="G85" s="314"/>
      <c r="H85" s="314" t="s">
        <v>2073</v>
      </c>
      <c r="I85" s="314" t="s">
        <v>2059</v>
      </c>
      <c r="J85" s="314">
        <v>20</v>
      </c>
      <c r="K85" s="302"/>
    </row>
    <row r="86" spans="2:11" s="1" customFormat="1" ht="15" customHeight="1">
      <c r="B86" s="313"/>
      <c r="C86" s="314" t="s">
        <v>2074</v>
      </c>
      <c r="D86" s="314"/>
      <c r="E86" s="314"/>
      <c r="F86" s="315" t="s">
        <v>2063</v>
      </c>
      <c r="G86" s="314"/>
      <c r="H86" s="314" t="s">
        <v>2075</v>
      </c>
      <c r="I86" s="314" t="s">
        <v>2059</v>
      </c>
      <c r="J86" s="314">
        <v>20</v>
      </c>
      <c r="K86" s="302"/>
    </row>
    <row r="87" spans="2:11" s="1" customFormat="1" ht="15" customHeight="1">
      <c r="B87" s="313"/>
      <c r="C87" s="288" t="s">
        <v>2076</v>
      </c>
      <c r="D87" s="288"/>
      <c r="E87" s="288"/>
      <c r="F87" s="311" t="s">
        <v>2063</v>
      </c>
      <c r="G87" s="312"/>
      <c r="H87" s="288" t="s">
        <v>2077</v>
      </c>
      <c r="I87" s="288" t="s">
        <v>2059</v>
      </c>
      <c r="J87" s="288">
        <v>50</v>
      </c>
      <c r="K87" s="302"/>
    </row>
    <row r="88" spans="2:11" s="1" customFormat="1" ht="15" customHeight="1">
      <c r="B88" s="313"/>
      <c r="C88" s="288" t="s">
        <v>2078</v>
      </c>
      <c r="D88" s="288"/>
      <c r="E88" s="288"/>
      <c r="F88" s="311" t="s">
        <v>2063</v>
      </c>
      <c r="G88" s="312"/>
      <c r="H88" s="288" t="s">
        <v>2079</v>
      </c>
      <c r="I88" s="288" t="s">
        <v>2059</v>
      </c>
      <c r="J88" s="288">
        <v>20</v>
      </c>
      <c r="K88" s="302"/>
    </row>
    <row r="89" spans="2:11" s="1" customFormat="1" ht="15" customHeight="1">
      <c r="B89" s="313"/>
      <c r="C89" s="288" t="s">
        <v>2080</v>
      </c>
      <c r="D89" s="288"/>
      <c r="E89" s="288"/>
      <c r="F89" s="311" t="s">
        <v>2063</v>
      </c>
      <c r="G89" s="312"/>
      <c r="H89" s="288" t="s">
        <v>2081</v>
      </c>
      <c r="I89" s="288" t="s">
        <v>2059</v>
      </c>
      <c r="J89" s="288">
        <v>20</v>
      </c>
      <c r="K89" s="302"/>
    </row>
    <row r="90" spans="2:11" s="1" customFormat="1" ht="15" customHeight="1">
      <c r="B90" s="313"/>
      <c r="C90" s="288" t="s">
        <v>2082</v>
      </c>
      <c r="D90" s="288"/>
      <c r="E90" s="288"/>
      <c r="F90" s="311" t="s">
        <v>2063</v>
      </c>
      <c r="G90" s="312"/>
      <c r="H90" s="288" t="s">
        <v>2083</v>
      </c>
      <c r="I90" s="288" t="s">
        <v>2059</v>
      </c>
      <c r="J90" s="288">
        <v>50</v>
      </c>
      <c r="K90" s="302"/>
    </row>
    <row r="91" spans="2:11" s="1" customFormat="1" ht="15" customHeight="1">
      <c r="B91" s="313"/>
      <c r="C91" s="288" t="s">
        <v>2084</v>
      </c>
      <c r="D91" s="288"/>
      <c r="E91" s="288"/>
      <c r="F91" s="311" t="s">
        <v>2063</v>
      </c>
      <c r="G91" s="312"/>
      <c r="H91" s="288" t="s">
        <v>2084</v>
      </c>
      <c r="I91" s="288" t="s">
        <v>2059</v>
      </c>
      <c r="J91" s="288">
        <v>50</v>
      </c>
      <c r="K91" s="302"/>
    </row>
    <row r="92" spans="2:11" s="1" customFormat="1" ht="15" customHeight="1">
      <c r="B92" s="313"/>
      <c r="C92" s="288" t="s">
        <v>2085</v>
      </c>
      <c r="D92" s="288"/>
      <c r="E92" s="288"/>
      <c r="F92" s="311" t="s">
        <v>2063</v>
      </c>
      <c r="G92" s="312"/>
      <c r="H92" s="288" t="s">
        <v>2086</v>
      </c>
      <c r="I92" s="288" t="s">
        <v>2059</v>
      </c>
      <c r="J92" s="288">
        <v>255</v>
      </c>
      <c r="K92" s="302"/>
    </row>
    <row r="93" spans="2:11" s="1" customFormat="1" ht="15" customHeight="1">
      <c r="B93" s="313"/>
      <c r="C93" s="288" t="s">
        <v>2087</v>
      </c>
      <c r="D93" s="288"/>
      <c r="E93" s="288"/>
      <c r="F93" s="311" t="s">
        <v>2057</v>
      </c>
      <c r="G93" s="312"/>
      <c r="H93" s="288" t="s">
        <v>2088</v>
      </c>
      <c r="I93" s="288" t="s">
        <v>2089</v>
      </c>
      <c r="J93" s="288"/>
      <c r="K93" s="302"/>
    </row>
    <row r="94" spans="2:11" s="1" customFormat="1" ht="15" customHeight="1">
      <c r="B94" s="313"/>
      <c r="C94" s="288" t="s">
        <v>2090</v>
      </c>
      <c r="D94" s="288"/>
      <c r="E94" s="288"/>
      <c r="F94" s="311" t="s">
        <v>2057</v>
      </c>
      <c r="G94" s="312"/>
      <c r="H94" s="288" t="s">
        <v>2091</v>
      </c>
      <c r="I94" s="288" t="s">
        <v>2092</v>
      </c>
      <c r="J94" s="288"/>
      <c r="K94" s="302"/>
    </row>
    <row r="95" spans="2:11" s="1" customFormat="1" ht="15" customHeight="1">
      <c r="B95" s="313"/>
      <c r="C95" s="288" t="s">
        <v>2093</v>
      </c>
      <c r="D95" s="288"/>
      <c r="E95" s="288"/>
      <c r="F95" s="311" t="s">
        <v>2057</v>
      </c>
      <c r="G95" s="312"/>
      <c r="H95" s="288" t="s">
        <v>2093</v>
      </c>
      <c r="I95" s="288" t="s">
        <v>2092</v>
      </c>
      <c r="J95" s="288"/>
      <c r="K95" s="302"/>
    </row>
    <row r="96" spans="2:11" s="1" customFormat="1" ht="15" customHeight="1">
      <c r="B96" s="313"/>
      <c r="C96" s="288" t="s">
        <v>42</v>
      </c>
      <c r="D96" s="288"/>
      <c r="E96" s="288"/>
      <c r="F96" s="311" t="s">
        <v>2057</v>
      </c>
      <c r="G96" s="312"/>
      <c r="H96" s="288" t="s">
        <v>2094</v>
      </c>
      <c r="I96" s="288" t="s">
        <v>2092</v>
      </c>
      <c r="J96" s="288"/>
      <c r="K96" s="302"/>
    </row>
    <row r="97" spans="2:11" s="1" customFormat="1" ht="15" customHeight="1">
      <c r="B97" s="313"/>
      <c r="C97" s="288" t="s">
        <v>52</v>
      </c>
      <c r="D97" s="288"/>
      <c r="E97" s="288"/>
      <c r="F97" s="311" t="s">
        <v>2057</v>
      </c>
      <c r="G97" s="312"/>
      <c r="H97" s="288" t="s">
        <v>2095</v>
      </c>
      <c r="I97" s="288" t="s">
        <v>2092</v>
      </c>
      <c r="J97" s="288"/>
      <c r="K97" s="302"/>
    </row>
    <row r="98" spans="2:11" s="1" customFormat="1" ht="15" customHeight="1">
      <c r="B98" s="316"/>
      <c r="C98" s="317"/>
      <c r="D98" s="317"/>
      <c r="E98" s="317"/>
      <c r="F98" s="317"/>
      <c r="G98" s="317"/>
      <c r="H98" s="317"/>
      <c r="I98" s="317"/>
      <c r="J98" s="317"/>
      <c r="K98" s="318"/>
    </row>
    <row r="99" spans="2:11" s="1" customFormat="1" ht="18.75" customHeight="1">
      <c r="B99" s="319"/>
      <c r="C99" s="320"/>
      <c r="D99" s="320"/>
      <c r="E99" s="320"/>
      <c r="F99" s="320"/>
      <c r="G99" s="320"/>
      <c r="H99" s="320"/>
      <c r="I99" s="320"/>
      <c r="J99" s="320"/>
      <c r="K99" s="319"/>
    </row>
    <row r="100" spans="2:11" s="1" customFormat="1" ht="18.75" customHeight="1">
      <c r="B100" s="296"/>
      <c r="C100" s="296"/>
      <c r="D100" s="296"/>
      <c r="E100" s="296"/>
      <c r="F100" s="296"/>
      <c r="G100" s="296"/>
      <c r="H100" s="296"/>
      <c r="I100" s="296"/>
      <c r="J100" s="296"/>
      <c r="K100" s="296"/>
    </row>
    <row r="101" spans="2:11" s="1" customFormat="1" ht="7.5" customHeight="1">
      <c r="B101" s="297"/>
      <c r="C101" s="298"/>
      <c r="D101" s="298"/>
      <c r="E101" s="298"/>
      <c r="F101" s="298"/>
      <c r="G101" s="298"/>
      <c r="H101" s="298"/>
      <c r="I101" s="298"/>
      <c r="J101" s="298"/>
      <c r="K101" s="299"/>
    </row>
    <row r="102" spans="2:11" s="1" customFormat="1" ht="45" customHeight="1">
      <c r="B102" s="300"/>
      <c r="C102" s="301" t="s">
        <v>2096</v>
      </c>
      <c r="D102" s="301"/>
      <c r="E102" s="301"/>
      <c r="F102" s="301"/>
      <c r="G102" s="301"/>
      <c r="H102" s="301"/>
      <c r="I102" s="301"/>
      <c r="J102" s="301"/>
      <c r="K102" s="302"/>
    </row>
    <row r="103" spans="2:11" s="1" customFormat="1" ht="17.25" customHeight="1">
      <c r="B103" s="300"/>
      <c r="C103" s="303" t="s">
        <v>2051</v>
      </c>
      <c r="D103" s="303"/>
      <c r="E103" s="303"/>
      <c r="F103" s="303" t="s">
        <v>2052</v>
      </c>
      <c r="G103" s="304"/>
      <c r="H103" s="303" t="s">
        <v>58</v>
      </c>
      <c r="I103" s="303" t="s">
        <v>61</v>
      </c>
      <c r="J103" s="303" t="s">
        <v>2053</v>
      </c>
      <c r="K103" s="302"/>
    </row>
    <row r="104" spans="2:11" s="1" customFormat="1" ht="17.25" customHeight="1">
      <c r="B104" s="300"/>
      <c r="C104" s="305" t="s">
        <v>2054</v>
      </c>
      <c r="D104" s="305"/>
      <c r="E104" s="305"/>
      <c r="F104" s="306" t="s">
        <v>2055</v>
      </c>
      <c r="G104" s="307"/>
      <c r="H104" s="305"/>
      <c r="I104" s="305"/>
      <c r="J104" s="305" t="s">
        <v>2056</v>
      </c>
      <c r="K104" s="302"/>
    </row>
    <row r="105" spans="2:11" s="1" customFormat="1" ht="5.25" customHeight="1">
      <c r="B105" s="300"/>
      <c r="C105" s="303"/>
      <c r="D105" s="303"/>
      <c r="E105" s="303"/>
      <c r="F105" s="303"/>
      <c r="G105" s="321"/>
      <c r="H105" s="303"/>
      <c r="I105" s="303"/>
      <c r="J105" s="303"/>
      <c r="K105" s="302"/>
    </row>
    <row r="106" spans="2:11" s="1" customFormat="1" ht="15" customHeight="1">
      <c r="B106" s="300"/>
      <c r="C106" s="288" t="s">
        <v>57</v>
      </c>
      <c r="D106" s="310"/>
      <c r="E106" s="310"/>
      <c r="F106" s="311" t="s">
        <v>2057</v>
      </c>
      <c r="G106" s="288"/>
      <c r="H106" s="288" t="s">
        <v>2097</v>
      </c>
      <c r="I106" s="288" t="s">
        <v>2059</v>
      </c>
      <c r="J106" s="288">
        <v>20</v>
      </c>
      <c r="K106" s="302"/>
    </row>
    <row r="107" spans="2:11" s="1" customFormat="1" ht="15" customHeight="1">
      <c r="B107" s="300"/>
      <c r="C107" s="288" t="s">
        <v>2060</v>
      </c>
      <c r="D107" s="288"/>
      <c r="E107" s="288"/>
      <c r="F107" s="311" t="s">
        <v>2057</v>
      </c>
      <c r="G107" s="288"/>
      <c r="H107" s="288" t="s">
        <v>2097</v>
      </c>
      <c r="I107" s="288" t="s">
        <v>2059</v>
      </c>
      <c r="J107" s="288">
        <v>120</v>
      </c>
      <c r="K107" s="302"/>
    </row>
    <row r="108" spans="2:11" s="1" customFormat="1" ht="15" customHeight="1">
      <c r="B108" s="313"/>
      <c r="C108" s="288" t="s">
        <v>2062</v>
      </c>
      <c r="D108" s="288"/>
      <c r="E108" s="288"/>
      <c r="F108" s="311" t="s">
        <v>2063</v>
      </c>
      <c r="G108" s="288"/>
      <c r="H108" s="288" t="s">
        <v>2097</v>
      </c>
      <c r="I108" s="288" t="s">
        <v>2059</v>
      </c>
      <c r="J108" s="288">
        <v>50</v>
      </c>
      <c r="K108" s="302"/>
    </row>
    <row r="109" spans="2:11" s="1" customFormat="1" ht="15" customHeight="1">
      <c r="B109" s="313"/>
      <c r="C109" s="288" t="s">
        <v>2065</v>
      </c>
      <c r="D109" s="288"/>
      <c r="E109" s="288"/>
      <c r="F109" s="311" t="s">
        <v>2057</v>
      </c>
      <c r="G109" s="288"/>
      <c r="H109" s="288" t="s">
        <v>2097</v>
      </c>
      <c r="I109" s="288" t="s">
        <v>2067</v>
      </c>
      <c r="J109" s="288"/>
      <c r="K109" s="302"/>
    </row>
    <row r="110" spans="2:11" s="1" customFormat="1" ht="15" customHeight="1">
      <c r="B110" s="313"/>
      <c r="C110" s="288" t="s">
        <v>2076</v>
      </c>
      <c r="D110" s="288"/>
      <c r="E110" s="288"/>
      <c r="F110" s="311" t="s">
        <v>2063</v>
      </c>
      <c r="G110" s="288"/>
      <c r="H110" s="288" t="s">
        <v>2097</v>
      </c>
      <c r="I110" s="288" t="s">
        <v>2059</v>
      </c>
      <c r="J110" s="288">
        <v>50</v>
      </c>
      <c r="K110" s="302"/>
    </row>
    <row r="111" spans="2:11" s="1" customFormat="1" ht="15" customHeight="1">
      <c r="B111" s="313"/>
      <c r="C111" s="288" t="s">
        <v>2084</v>
      </c>
      <c r="D111" s="288"/>
      <c r="E111" s="288"/>
      <c r="F111" s="311" t="s">
        <v>2063</v>
      </c>
      <c r="G111" s="288"/>
      <c r="H111" s="288" t="s">
        <v>2097</v>
      </c>
      <c r="I111" s="288" t="s">
        <v>2059</v>
      </c>
      <c r="J111" s="288">
        <v>50</v>
      </c>
      <c r="K111" s="302"/>
    </row>
    <row r="112" spans="2:11" s="1" customFormat="1" ht="15" customHeight="1">
      <c r="B112" s="313"/>
      <c r="C112" s="288" t="s">
        <v>2082</v>
      </c>
      <c r="D112" s="288"/>
      <c r="E112" s="288"/>
      <c r="F112" s="311" t="s">
        <v>2063</v>
      </c>
      <c r="G112" s="288"/>
      <c r="H112" s="288" t="s">
        <v>2097</v>
      </c>
      <c r="I112" s="288" t="s">
        <v>2059</v>
      </c>
      <c r="J112" s="288">
        <v>50</v>
      </c>
      <c r="K112" s="302"/>
    </row>
    <row r="113" spans="2:11" s="1" customFormat="1" ht="15" customHeight="1">
      <c r="B113" s="313"/>
      <c r="C113" s="288" t="s">
        <v>57</v>
      </c>
      <c r="D113" s="288"/>
      <c r="E113" s="288"/>
      <c r="F113" s="311" t="s">
        <v>2057</v>
      </c>
      <c r="G113" s="288"/>
      <c r="H113" s="288" t="s">
        <v>2098</v>
      </c>
      <c r="I113" s="288" t="s">
        <v>2059</v>
      </c>
      <c r="J113" s="288">
        <v>20</v>
      </c>
      <c r="K113" s="302"/>
    </row>
    <row r="114" spans="2:11" s="1" customFormat="1" ht="15" customHeight="1">
      <c r="B114" s="313"/>
      <c r="C114" s="288" t="s">
        <v>2099</v>
      </c>
      <c r="D114" s="288"/>
      <c r="E114" s="288"/>
      <c r="F114" s="311" t="s">
        <v>2057</v>
      </c>
      <c r="G114" s="288"/>
      <c r="H114" s="288" t="s">
        <v>2100</v>
      </c>
      <c r="I114" s="288" t="s">
        <v>2059</v>
      </c>
      <c r="J114" s="288">
        <v>120</v>
      </c>
      <c r="K114" s="302"/>
    </row>
    <row r="115" spans="2:11" s="1" customFormat="1" ht="15" customHeight="1">
      <c r="B115" s="313"/>
      <c r="C115" s="288" t="s">
        <v>42</v>
      </c>
      <c r="D115" s="288"/>
      <c r="E115" s="288"/>
      <c r="F115" s="311" t="s">
        <v>2057</v>
      </c>
      <c r="G115" s="288"/>
      <c r="H115" s="288" t="s">
        <v>2101</v>
      </c>
      <c r="I115" s="288" t="s">
        <v>2092</v>
      </c>
      <c r="J115" s="288"/>
      <c r="K115" s="302"/>
    </row>
    <row r="116" spans="2:11" s="1" customFormat="1" ht="15" customHeight="1">
      <c r="B116" s="313"/>
      <c r="C116" s="288" t="s">
        <v>52</v>
      </c>
      <c r="D116" s="288"/>
      <c r="E116" s="288"/>
      <c r="F116" s="311" t="s">
        <v>2057</v>
      </c>
      <c r="G116" s="288"/>
      <c r="H116" s="288" t="s">
        <v>2102</v>
      </c>
      <c r="I116" s="288" t="s">
        <v>2092</v>
      </c>
      <c r="J116" s="288"/>
      <c r="K116" s="302"/>
    </row>
    <row r="117" spans="2:11" s="1" customFormat="1" ht="15" customHeight="1">
      <c r="B117" s="313"/>
      <c r="C117" s="288" t="s">
        <v>61</v>
      </c>
      <c r="D117" s="288"/>
      <c r="E117" s="288"/>
      <c r="F117" s="311" t="s">
        <v>2057</v>
      </c>
      <c r="G117" s="288"/>
      <c r="H117" s="288" t="s">
        <v>2103</v>
      </c>
      <c r="I117" s="288" t="s">
        <v>2104</v>
      </c>
      <c r="J117" s="288"/>
      <c r="K117" s="302"/>
    </row>
    <row r="118" spans="2:11" s="1" customFormat="1" ht="15" customHeight="1">
      <c r="B118" s="316"/>
      <c r="C118" s="322"/>
      <c r="D118" s="322"/>
      <c r="E118" s="322"/>
      <c r="F118" s="322"/>
      <c r="G118" s="322"/>
      <c r="H118" s="322"/>
      <c r="I118" s="322"/>
      <c r="J118" s="322"/>
      <c r="K118" s="318"/>
    </row>
    <row r="119" spans="2:11" s="1" customFormat="1" ht="18.75" customHeight="1">
      <c r="B119" s="323"/>
      <c r="C119" s="324"/>
      <c r="D119" s="324"/>
      <c r="E119" s="324"/>
      <c r="F119" s="325"/>
      <c r="G119" s="324"/>
      <c r="H119" s="324"/>
      <c r="I119" s="324"/>
      <c r="J119" s="324"/>
      <c r="K119" s="323"/>
    </row>
    <row r="120" spans="2:11" s="1" customFormat="1" ht="18.75" customHeight="1">
      <c r="B120" s="296"/>
      <c r="C120" s="296"/>
      <c r="D120" s="296"/>
      <c r="E120" s="296"/>
      <c r="F120" s="296"/>
      <c r="G120" s="296"/>
      <c r="H120" s="296"/>
      <c r="I120" s="296"/>
      <c r="J120" s="296"/>
      <c r="K120" s="296"/>
    </row>
    <row r="121" spans="2:11" s="1" customFormat="1" ht="7.5" customHeight="1">
      <c r="B121" s="326"/>
      <c r="C121" s="327"/>
      <c r="D121" s="327"/>
      <c r="E121" s="327"/>
      <c r="F121" s="327"/>
      <c r="G121" s="327"/>
      <c r="H121" s="327"/>
      <c r="I121" s="327"/>
      <c r="J121" s="327"/>
      <c r="K121" s="328"/>
    </row>
    <row r="122" spans="2:11" s="1" customFormat="1" ht="45" customHeight="1">
      <c r="B122" s="329"/>
      <c r="C122" s="279" t="s">
        <v>2105</v>
      </c>
      <c r="D122" s="279"/>
      <c r="E122" s="279"/>
      <c r="F122" s="279"/>
      <c r="G122" s="279"/>
      <c r="H122" s="279"/>
      <c r="I122" s="279"/>
      <c r="J122" s="279"/>
      <c r="K122" s="330"/>
    </row>
    <row r="123" spans="2:11" s="1" customFormat="1" ht="17.25" customHeight="1">
      <c r="B123" s="331"/>
      <c r="C123" s="303" t="s">
        <v>2051</v>
      </c>
      <c r="D123" s="303"/>
      <c r="E123" s="303"/>
      <c r="F123" s="303" t="s">
        <v>2052</v>
      </c>
      <c r="G123" s="304"/>
      <c r="H123" s="303" t="s">
        <v>58</v>
      </c>
      <c r="I123" s="303" t="s">
        <v>61</v>
      </c>
      <c r="J123" s="303" t="s">
        <v>2053</v>
      </c>
      <c r="K123" s="332"/>
    </row>
    <row r="124" spans="2:11" s="1" customFormat="1" ht="17.25" customHeight="1">
      <c r="B124" s="331"/>
      <c r="C124" s="305" t="s">
        <v>2054</v>
      </c>
      <c r="D124" s="305"/>
      <c r="E124" s="305"/>
      <c r="F124" s="306" t="s">
        <v>2055</v>
      </c>
      <c r="G124" s="307"/>
      <c r="H124" s="305"/>
      <c r="I124" s="305"/>
      <c r="J124" s="305" t="s">
        <v>2056</v>
      </c>
      <c r="K124" s="332"/>
    </row>
    <row r="125" spans="2:11" s="1" customFormat="1" ht="5.25" customHeight="1">
      <c r="B125" s="333"/>
      <c r="C125" s="308"/>
      <c r="D125" s="308"/>
      <c r="E125" s="308"/>
      <c r="F125" s="308"/>
      <c r="G125" s="334"/>
      <c r="H125" s="308"/>
      <c r="I125" s="308"/>
      <c r="J125" s="308"/>
      <c r="K125" s="335"/>
    </row>
    <row r="126" spans="2:11" s="1" customFormat="1" ht="15" customHeight="1">
      <c r="B126" s="333"/>
      <c r="C126" s="288" t="s">
        <v>2060</v>
      </c>
      <c r="D126" s="310"/>
      <c r="E126" s="310"/>
      <c r="F126" s="311" t="s">
        <v>2057</v>
      </c>
      <c r="G126" s="288"/>
      <c r="H126" s="288" t="s">
        <v>2097</v>
      </c>
      <c r="I126" s="288" t="s">
        <v>2059</v>
      </c>
      <c r="J126" s="288">
        <v>120</v>
      </c>
      <c r="K126" s="336"/>
    </row>
    <row r="127" spans="2:11" s="1" customFormat="1" ht="15" customHeight="1">
      <c r="B127" s="333"/>
      <c r="C127" s="288" t="s">
        <v>2106</v>
      </c>
      <c r="D127" s="288"/>
      <c r="E127" s="288"/>
      <c r="F127" s="311" t="s">
        <v>2057</v>
      </c>
      <c r="G127" s="288"/>
      <c r="H127" s="288" t="s">
        <v>2107</v>
      </c>
      <c r="I127" s="288" t="s">
        <v>2059</v>
      </c>
      <c r="J127" s="288" t="s">
        <v>2108</v>
      </c>
      <c r="K127" s="336"/>
    </row>
    <row r="128" spans="2:11" s="1" customFormat="1" ht="15" customHeight="1">
      <c r="B128" s="333"/>
      <c r="C128" s="288" t="s">
        <v>88</v>
      </c>
      <c r="D128" s="288"/>
      <c r="E128" s="288"/>
      <c r="F128" s="311" t="s">
        <v>2057</v>
      </c>
      <c r="G128" s="288"/>
      <c r="H128" s="288" t="s">
        <v>2109</v>
      </c>
      <c r="I128" s="288" t="s">
        <v>2059</v>
      </c>
      <c r="J128" s="288" t="s">
        <v>2108</v>
      </c>
      <c r="K128" s="336"/>
    </row>
    <row r="129" spans="2:11" s="1" customFormat="1" ht="15" customHeight="1">
      <c r="B129" s="333"/>
      <c r="C129" s="288" t="s">
        <v>2068</v>
      </c>
      <c r="D129" s="288"/>
      <c r="E129" s="288"/>
      <c r="F129" s="311" t="s">
        <v>2063</v>
      </c>
      <c r="G129" s="288"/>
      <c r="H129" s="288" t="s">
        <v>2069</v>
      </c>
      <c r="I129" s="288" t="s">
        <v>2059</v>
      </c>
      <c r="J129" s="288">
        <v>15</v>
      </c>
      <c r="K129" s="336"/>
    </row>
    <row r="130" spans="2:11" s="1" customFormat="1" ht="15" customHeight="1">
      <c r="B130" s="333"/>
      <c r="C130" s="314" t="s">
        <v>2070</v>
      </c>
      <c r="D130" s="314"/>
      <c r="E130" s="314"/>
      <c r="F130" s="315" t="s">
        <v>2063</v>
      </c>
      <c r="G130" s="314"/>
      <c r="H130" s="314" t="s">
        <v>2071</v>
      </c>
      <c r="I130" s="314" t="s">
        <v>2059</v>
      </c>
      <c r="J130" s="314">
        <v>15</v>
      </c>
      <c r="K130" s="336"/>
    </row>
    <row r="131" spans="2:11" s="1" customFormat="1" ht="15" customHeight="1">
      <c r="B131" s="333"/>
      <c r="C131" s="314" t="s">
        <v>2072</v>
      </c>
      <c r="D131" s="314"/>
      <c r="E131" s="314"/>
      <c r="F131" s="315" t="s">
        <v>2063</v>
      </c>
      <c r="G131" s="314"/>
      <c r="H131" s="314" t="s">
        <v>2073</v>
      </c>
      <c r="I131" s="314" t="s">
        <v>2059</v>
      </c>
      <c r="J131" s="314">
        <v>20</v>
      </c>
      <c r="K131" s="336"/>
    </row>
    <row r="132" spans="2:11" s="1" customFormat="1" ht="15" customHeight="1">
      <c r="B132" s="333"/>
      <c r="C132" s="314" t="s">
        <v>2074</v>
      </c>
      <c r="D132" s="314"/>
      <c r="E132" s="314"/>
      <c r="F132" s="315" t="s">
        <v>2063</v>
      </c>
      <c r="G132" s="314"/>
      <c r="H132" s="314" t="s">
        <v>2075</v>
      </c>
      <c r="I132" s="314" t="s">
        <v>2059</v>
      </c>
      <c r="J132" s="314">
        <v>20</v>
      </c>
      <c r="K132" s="336"/>
    </row>
    <row r="133" spans="2:11" s="1" customFormat="1" ht="15" customHeight="1">
      <c r="B133" s="333"/>
      <c r="C133" s="288" t="s">
        <v>2062</v>
      </c>
      <c r="D133" s="288"/>
      <c r="E133" s="288"/>
      <c r="F133" s="311" t="s">
        <v>2063</v>
      </c>
      <c r="G133" s="288"/>
      <c r="H133" s="288" t="s">
        <v>2097</v>
      </c>
      <c r="I133" s="288" t="s">
        <v>2059</v>
      </c>
      <c r="J133" s="288">
        <v>50</v>
      </c>
      <c r="K133" s="336"/>
    </row>
    <row r="134" spans="2:11" s="1" customFormat="1" ht="15" customHeight="1">
      <c r="B134" s="333"/>
      <c r="C134" s="288" t="s">
        <v>2076</v>
      </c>
      <c r="D134" s="288"/>
      <c r="E134" s="288"/>
      <c r="F134" s="311" t="s">
        <v>2063</v>
      </c>
      <c r="G134" s="288"/>
      <c r="H134" s="288" t="s">
        <v>2097</v>
      </c>
      <c r="I134" s="288" t="s">
        <v>2059</v>
      </c>
      <c r="J134" s="288">
        <v>50</v>
      </c>
      <c r="K134" s="336"/>
    </row>
    <row r="135" spans="2:11" s="1" customFormat="1" ht="15" customHeight="1">
      <c r="B135" s="333"/>
      <c r="C135" s="288" t="s">
        <v>2082</v>
      </c>
      <c r="D135" s="288"/>
      <c r="E135" s="288"/>
      <c r="F135" s="311" t="s">
        <v>2063</v>
      </c>
      <c r="G135" s="288"/>
      <c r="H135" s="288" t="s">
        <v>2097</v>
      </c>
      <c r="I135" s="288" t="s">
        <v>2059</v>
      </c>
      <c r="J135" s="288">
        <v>50</v>
      </c>
      <c r="K135" s="336"/>
    </row>
    <row r="136" spans="2:11" s="1" customFormat="1" ht="15" customHeight="1">
      <c r="B136" s="333"/>
      <c r="C136" s="288" t="s">
        <v>2084</v>
      </c>
      <c r="D136" s="288"/>
      <c r="E136" s="288"/>
      <c r="F136" s="311" t="s">
        <v>2063</v>
      </c>
      <c r="G136" s="288"/>
      <c r="H136" s="288" t="s">
        <v>2097</v>
      </c>
      <c r="I136" s="288" t="s">
        <v>2059</v>
      </c>
      <c r="J136" s="288">
        <v>50</v>
      </c>
      <c r="K136" s="336"/>
    </row>
    <row r="137" spans="2:11" s="1" customFormat="1" ht="15" customHeight="1">
      <c r="B137" s="333"/>
      <c r="C137" s="288" t="s">
        <v>2085</v>
      </c>
      <c r="D137" s="288"/>
      <c r="E137" s="288"/>
      <c r="F137" s="311" t="s">
        <v>2063</v>
      </c>
      <c r="G137" s="288"/>
      <c r="H137" s="288" t="s">
        <v>2110</v>
      </c>
      <c r="I137" s="288" t="s">
        <v>2059</v>
      </c>
      <c r="J137" s="288">
        <v>255</v>
      </c>
      <c r="K137" s="336"/>
    </row>
    <row r="138" spans="2:11" s="1" customFormat="1" ht="15" customHeight="1">
      <c r="B138" s="333"/>
      <c r="C138" s="288" t="s">
        <v>2087</v>
      </c>
      <c r="D138" s="288"/>
      <c r="E138" s="288"/>
      <c r="F138" s="311" t="s">
        <v>2057</v>
      </c>
      <c r="G138" s="288"/>
      <c r="H138" s="288" t="s">
        <v>2111</v>
      </c>
      <c r="I138" s="288" t="s">
        <v>2089</v>
      </c>
      <c r="J138" s="288"/>
      <c r="K138" s="336"/>
    </row>
    <row r="139" spans="2:11" s="1" customFormat="1" ht="15" customHeight="1">
      <c r="B139" s="333"/>
      <c r="C139" s="288" t="s">
        <v>2090</v>
      </c>
      <c r="D139" s="288"/>
      <c r="E139" s="288"/>
      <c r="F139" s="311" t="s">
        <v>2057</v>
      </c>
      <c r="G139" s="288"/>
      <c r="H139" s="288" t="s">
        <v>2112</v>
      </c>
      <c r="I139" s="288" t="s">
        <v>2092</v>
      </c>
      <c r="J139" s="288"/>
      <c r="K139" s="336"/>
    </row>
    <row r="140" spans="2:11" s="1" customFormat="1" ht="15" customHeight="1">
      <c r="B140" s="333"/>
      <c r="C140" s="288" t="s">
        <v>2093</v>
      </c>
      <c r="D140" s="288"/>
      <c r="E140" s="288"/>
      <c r="F140" s="311" t="s">
        <v>2057</v>
      </c>
      <c r="G140" s="288"/>
      <c r="H140" s="288" t="s">
        <v>2093</v>
      </c>
      <c r="I140" s="288" t="s">
        <v>2092</v>
      </c>
      <c r="J140" s="288"/>
      <c r="K140" s="336"/>
    </row>
    <row r="141" spans="2:11" s="1" customFormat="1" ht="15" customHeight="1">
      <c r="B141" s="333"/>
      <c r="C141" s="288" t="s">
        <v>42</v>
      </c>
      <c r="D141" s="288"/>
      <c r="E141" s="288"/>
      <c r="F141" s="311" t="s">
        <v>2057</v>
      </c>
      <c r="G141" s="288"/>
      <c r="H141" s="288" t="s">
        <v>2113</v>
      </c>
      <c r="I141" s="288" t="s">
        <v>2092</v>
      </c>
      <c r="J141" s="288"/>
      <c r="K141" s="336"/>
    </row>
    <row r="142" spans="2:11" s="1" customFormat="1" ht="15" customHeight="1">
      <c r="B142" s="333"/>
      <c r="C142" s="288" t="s">
        <v>2114</v>
      </c>
      <c r="D142" s="288"/>
      <c r="E142" s="288"/>
      <c r="F142" s="311" t="s">
        <v>2057</v>
      </c>
      <c r="G142" s="288"/>
      <c r="H142" s="288" t="s">
        <v>2115</v>
      </c>
      <c r="I142" s="288" t="s">
        <v>2092</v>
      </c>
      <c r="J142" s="288"/>
      <c r="K142" s="336"/>
    </row>
    <row r="143" spans="2:11" s="1" customFormat="1" ht="15" customHeight="1">
      <c r="B143" s="337"/>
      <c r="C143" s="338"/>
      <c r="D143" s="338"/>
      <c r="E143" s="338"/>
      <c r="F143" s="338"/>
      <c r="G143" s="338"/>
      <c r="H143" s="338"/>
      <c r="I143" s="338"/>
      <c r="J143" s="338"/>
      <c r="K143" s="339"/>
    </row>
    <row r="144" spans="2:11" s="1" customFormat="1" ht="18.75" customHeight="1">
      <c r="B144" s="324"/>
      <c r="C144" s="324"/>
      <c r="D144" s="324"/>
      <c r="E144" s="324"/>
      <c r="F144" s="325"/>
      <c r="G144" s="324"/>
      <c r="H144" s="324"/>
      <c r="I144" s="324"/>
      <c r="J144" s="324"/>
      <c r="K144" s="324"/>
    </row>
    <row r="145" spans="2:11" s="1" customFormat="1" ht="18.75" customHeight="1">
      <c r="B145" s="296"/>
      <c r="C145" s="296"/>
      <c r="D145" s="296"/>
      <c r="E145" s="296"/>
      <c r="F145" s="296"/>
      <c r="G145" s="296"/>
      <c r="H145" s="296"/>
      <c r="I145" s="296"/>
      <c r="J145" s="296"/>
      <c r="K145" s="296"/>
    </row>
    <row r="146" spans="2:11" s="1" customFormat="1" ht="7.5" customHeight="1">
      <c r="B146" s="297"/>
      <c r="C146" s="298"/>
      <c r="D146" s="298"/>
      <c r="E146" s="298"/>
      <c r="F146" s="298"/>
      <c r="G146" s="298"/>
      <c r="H146" s="298"/>
      <c r="I146" s="298"/>
      <c r="J146" s="298"/>
      <c r="K146" s="299"/>
    </row>
    <row r="147" spans="2:11" s="1" customFormat="1" ht="45" customHeight="1">
      <c r="B147" s="300"/>
      <c r="C147" s="301" t="s">
        <v>2116</v>
      </c>
      <c r="D147" s="301"/>
      <c r="E147" s="301"/>
      <c r="F147" s="301"/>
      <c r="G147" s="301"/>
      <c r="H147" s="301"/>
      <c r="I147" s="301"/>
      <c r="J147" s="301"/>
      <c r="K147" s="302"/>
    </row>
    <row r="148" spans="2:11" s="1" customFormat="1" ht="17.25" customHeight="1">
      <c r="B148" s="300"/>
      <c r="C148" s="303" t="s">
        <v>2051</v>
      </c>
      <c r="D148" s="303"/>
      <c r="E148" s="303"/>
      <c r="F148" s="303" t="s">
        <v>2052</v>
      </c>
      <c r="G148" s="304"/>
      <c r="H148" s="303" t="s">
        <v>58</v>
      </c>
      <c r="I148" s="303" t="s">
        <v>61</v>
      </c>
      <c r="J148" s="303" t="s">
        <v>2053</v>
      </c>
      <c r="K148" s="302"/>
    </row>
    <row r="149" spans="2:11" s="1" customFormat="1" ht="17.25" customHeight="1">
      <c r="B149" s="300"/>
      <c r="C149" s="305" t="s">
        <v>2054</v>
      </c>
      <c r="D149" s="305"/>
      <c r="E149" s="305"/>
      <c r="F149" s="306" t="s">
        <v>2055</v>
      </c>
      <c r="G149" s="307"/>
      <c r="H149" s="305"/>
      <c r="I149" s="305"/>
      <c r="J149" s="305" t="s">
        <v>2056</v>
      </c>
      <c r="K149" s="302"/>
    </row>
    <row r="150" spans="2:11" s="1" customFormat="1" ht="5.25" customHeight="1">
      <c r="B150" s="313"/>
      <c r="C150" s="308"/>
      <c r="D150" s="308"/>
      <c r="E150" s="308"/>
      <c r="F150" s="308"/>
      <c r="G150" s="309"/>
      <c r="H150" s="308"/>
      <c r="I150" s="308"/>
      <c r="J150" s="308"/>
      <c r="K150" s="336"/>
    </row>
    <row r="151" spans="2:11" s="1" customFormat="1" ht="15" customHeight="1">
      <c r="B151" s="313"/>
      <c r="C151" s="340" t="s">
        <v>2060</v>
      </c>
      <c r="D151" s="288"/>
      <c r="E151" s="288"/>
      <c r="F151" s="341" t="s">
        <v>2057</v>
      </c>
      <c r="G151" s="288"/>
      <c r="H151" s="340" t="s">
        <v>2097</v>
      </c>
      <c r="I151" s="340" t="s">
        <v>2059</v>
      </c>
      <c r="J151" s="340">
        <v>120</v>
      </c>
      <c r="K151" s="336"/>
    </row>
    <row r="152" spans="2:11" s="1" customFormat="1" ht="15" customHeight="1">
      <c r="B152" s="313"/>
      <c r="C152" s="340" t="s">
        <v>2106</v>
      </c>
      <c r="D152" s="288"/>
      <c r="E152" s="288"/>
      <c r="F152" s="341" t="s">
        <v>2057</v>
      </c>
      <c r="G152" s="288"/>
      <c r="H152" s="340" t="s">
        <v>2117</v>
      </c>
      <c r="I152" s="340" t="s">
        <v>2059</v>
      </c>
      <c r="J152" s="340" t="s">
        <v>2108</v>
      </c>
      <c r="K152" s="336"/>
    </row>
    <row r="153" spans="2:11" s="1" customFormat="1" ht="15" customHeight="1">
      <c r="B153" s="313"/>
      <c r="C153" s="340" t="s">
        <v>88</v>
      </c>
      <c r="D153" s="288"/>
      <c r="E153" s="288"/>
      <c r="F153" s="341" t="s">
        <v>2057</v>
      </c>
      <c r="G153" s="288"/>
      <c r="H153" s="340" t="s">
        <v>2118</v>
      </c>
      <c r="I153" s="340" t="s">
        <v>2059</v>
      </c>
      <c r="J153" s="340" t="s">
        <v>2108</v>
      </c>
      <c r="K153" s="336"/>
    </row>
    <row r="154" spans="2:11" s="1" customFormat="1" ht="15" customHeight="1">
      <c r="B154" s="313"/>
      <c r="C154" s="340" t="s">
        <v>2062</v>
      </c>
      <c r="D154" s="288"/>
      <c r="E154" s="288"/>
      <c r="F154" s="341" t="s">
        <v>2063</v>
      </c>
      <c r="G154" s="288"/>
      <c r="H154" s="340" t="s">
        <v>2097</v>
      </c>
      <c r="I154" s="340" t="s">
        <v>2059</v>
      </c>
      <c r="J154" s="340">
        <v>50</v>
      </c>
      <c r="K154" s="336"/>
    </row>
    <row r="155" spans="2:11" s="1" customFormat="1" ht="15" customHeight="1">
      <c r="B155" s="313"/>
      <c r="C155" s="340" t="s">
        <v>2065</v>
      </c>
      <c r="D155" s="288"/>
      <c r="E155" s="288"/>
      <c r="F155" s="341" t="s">
        <v>2057</v>
      </c>
      <c r="G155" s="288"/>
      <c r="H155" s="340" t="s">
        <v>2097</v>
      </c>
      <c r="I155" s="340" t="s">
        <v>2067</v>
      </c>
      <c r="J155" s="340"/>
      <c r="K155" s="336"/>
    </row>
    <row r="156" spans="2:11" s="1" customFormat="1" ht="15" customHeight="1">
      <c r="B156" s="313"/>
      <c r="C156" s="340" t="s">
        <v>2076</v>
      </c>
      <c r="D156" s="288"/>
      <c r="E156" s="288"/>
      <c r="F156" s="341" t="s">
        <v>2063</v>
      </c>
      <c r="G156" s="288"/>
      <c r="H156" s="340" t="s">
        <v>2097</v>
      </c>
      <c r="I156" s="340" t="s">
        <v>2059</v>
      </c>
      <c r="J156" s="340">
        <v>50</v>
      </c>
      <c r="K156" s="336"/>
    </row>
    <row r="157" spans="2:11" s="1" customFormat="1" ht="15" customHeight="1">
      <c r="B157" s="313"/>
      <c r="C157" s="340" t="s">
        <v>2084</v>
      </c>
      <c r="D157" s="288"/>
      <c r="E157" s="288"/>
      <c r="F157" s="341" t="s">
        <v>2063</v>
      </c>
      <c r="G157" s="288"/>
      <c r="H157" s="340" t="s">
        <v>2097</v>
      </c>
      <c r="I157" s="340" t="s">
        <v>2059</v>
      </c>
      <c r="J157" s="340">
        <v>50</v>
      </c>
      <c r="K157" s="336"/>
    </row>
    <row r="158" spans="2:11" s="1" customFormat="1" ht="15" customHeight="1">
      <c r="B158" s="313"/>
      <c r="C158" s="340" t="s">
        <v>2082</v>
      </c>
      <c r="D158" s="288"/>
      <c r="E158" s="288"/>
      <c r="F158" s="341" t="s">
        <v>2063</v>
      </c>
      <c r="G158" s="288"/>
      <c r="H158" s="340" t="s">
        <v>2097</v>
      </c>
      <c r="I158" s="340" t="s">
        <v>2059</v>
      </c>
      <c r="J158" s="340">
        <v>50</v>
      </c>
      <c r="K158" s="336"/>
    </row>
    <row r="159" spans="2:11" s="1" customFormat="1" ht="15" customHeight="1">
      <c r="B159" s="313"/>
      <c r="C159" s="340" t="s">
        <v>146</v>
      </c>
      <c r="D159" s="288"/>
      <c r="E159" s="288"/>
      <c r="F159" s="341" t="s">
        <v>2057</v>
      </c>
      <c r="G159" s="288"/>
      <c r="H159" s="340" t="s">
        <v>2119</v>
      </c>
      <c r="I159" s="340" t="s">
        <v>2059</v>
      </c>
      <c r="J159" s="340" t="s">
        <v>2120</v>
      </c>
      <c r="K159" s="336"/>
    </row>
    <row r="160" spans="2:11" s="1" customFormat="1" ht="15" customHeight="1">
      <c r="B160" s="313"/>
      <c r="C160" s="340" t="s">
        <v>2121</v>
      </c>
      <c r="D160" s="288"/>
      <c r="E160" s="288"/>
      <c r="F160" s="341" t="s">
        <v>2057</v>
      </c>
      <c r="G160" s="288"/>
      <c r="H160" s="340" t="s">
        <v>2122</v>
      </c>
      <c r="I160" s="340" t="s">
        <v>2092</v>
      </c>
      <c r="J160" s="340"/>
      <c r="K160" s="336"/>
    </row>
    <row r="161" spans="2:11" s="1" customFormat="1" ht="15" customHeight="1">
      <c r="B161" s="342"/>
      <c r="C161" s="322"/>
      <c r="D161" s="322"/>
      <c r="E161" s="322"/>
      <c r="F161" s="322"/>
      <c r="G161" s="322"/>
      <c r="H161" s="322"/>
      <c r="I161" s="322"/>
      <c r="J161" s="322"/>
      <c r="K161" s="343"/>
    </row>
    <row r="162" spans="2:11" s="1" customFormat="1" ht="18.75" customHeight="1">
      <c r="B162" s="324"/>
      <c r="C162" s="334"/>
      <c r="D162" s="334"/>
      <c r="E162" s="334"/>
      <c r="F162" s="344"/>
      <c r="G162" s="334"/>
      <c r="H162" s="334"/>
      <c r="I162" s="334"/>
      <c r="J162" s="334"/>
      <c r="K162" s="324"/>
    </row>
    <row r="163" spans="2:11" s="1" customFormat="1" ht="18.75" customHeight="1">
      <c r="B163" s="296"/>
      <c r="C163" s="296"/>
      <c r="D163" s="296"/>
      <c r="E163" s="296"/>
      <c r="F163" s="296"/>
      <c r="G163" s="296"/>
      <c r="H163" s="296"/>
      <c r="I163" s="296"/>
      <c r="J163" s="296"/>
      <c r="K163" s="296"/>
    </row>
    <row r="164" spans="2:11" s="1" customFormat="1" ht="7.5" customHeight="1">
      <c r="B164" s="275"/>
      <c r="C164" s="276"/>
      <c r="D164" s="276"/>
      <c r="E164" s="276"/>
      <c r="F164" s="276"/>
      <c r="G164" s="276"/>
      <c r="H164" s="276"/>
      <c r="I164" s="276"/>
      <c r="J164" s="276"/>
      <c r="K164" s="277"/>
    </row>
    <row r="165" spans="2:11" s="1" customFormat="1" ht="45" customHeight="1">
      <c r="B165" s="278"/>
      <c r="C165" s="279" t="s">
        <v>2123</v>
      </c>
      <c r="D165" s="279"/>
      <c r="E165" s="279"/>
      <c r="F165" s="279"/>
      <c r="G165" s="279"/>
      <c r="H165" s="279"/>
      <c r="I165" s="279"/>
      <c r="J165" s="279"/>
      <c r="K165" s="280"/>
    </row>
    <row r="166" spans="2:11" s="1" customFormat="1" ht="17.25" customHeight="1">
      <c r="B166" s="278"/>
      <c r="C166" s="303" t="s">
        <v>2051</v>
      </c>
      <c r="D166" s="303"/>
      <c r="E166" s="303"/>
      <c r="F166" s="303" t="s">
        <v>2052</v>
      </c>
      <c r="G166" s="345"/>
      <c r="H166" s="346" t="s">
        <v>58</v>
      </c>
      <c r="I166" s="346" t="s">
        <v>61</v>
      </c>
      <c r="J166" s="303" t="s">
        <v>2053</v>
      </c>
      <c r="K166" s="280"/>
    </row>
    <row r="167" spans="2:11" s="1" customFormat="1" ht="17.25" customHeight="1">
      <c r="B167" s="281"/>
      <c r="C167" s="305" t="s">
        <v>2054</v>
      </c>
      <c r="D167" s="305"/>
      <c r="E167" s="305"/>
      <c r="F167" s="306" t="s">
        <v>2055</v>
      </c>
      <c r="G167" s="347"/>
      <c r="H167" s="348"/>
      <c r="I167" s="348"/>
      <c r="J167" s="305" t="s">
        <v>2056</v>
      </c>
      <c r="K167" s="283"/>
    </row>
    <row r="168" spans="2:11" s="1" customFormat="1" ht="5.25" customHeight="1">
      <c r="B168" s="313"/>
      <c r="C168" s="308"/>
      <c r="D168" s="308"/>
      <c r="E168" s="308"/>
      <c r="F168" s="308"/>
      <c r="G168" s="309"/>
      <c r="H168" s="308"/>
      <c r="I168" s="308"/>
      <c r="J168" s="308"/>
      <c r="K168" s="336"/>
    </row>
    <row r="169" spans="2:11" s="1" customFormat="1" ht="15" customHeight="1">
      <c r="B169" s="313"/>
      <c r="C169" s="288" t="s">
        <v>2060</v>
      </c>
      <c r="D169" s="288"/>
      <c r="E169" s="288"/>
      <c r="F169" s="311" t="s">
        <v>2057</v>
      </c>
      <c r="G169" s="288"/>
      <c r="H169" s="288" t="s">
        <v>2097</v>
      </c>
      <c r="I169" s="288" t="s">
        <v>2059</v>
      </c>
      <c r="J169" s="288">
        <v>120</v>
      </c>
      <c r="K169" s="336"/>
    </row>
    <row r="170" spans="2:11" s="1" customFormat="1" ht="15" customHeight="1">
      <c r="B170" s="313"/>
      <c r="C170" s="288" t="s">
        <v>2106</v>
      </c>
      <c r="D170" s="288"/>
      <c r="E170" s="288"/>
      <c r="F170" s="311" t="s">
        <v>2057</v>
      </c>
      <c r="G170" s="288"/>
      <c r="H170" s="288" t="s">
        <v>2107</v>
      </c>
      <c r="I170" s="288" t="s">
        <v>2059</v>
      </c>
      <c r="J170" s="288" t="s">
        <v>2108</v>
      </c>
      <c r="K170" s="336"/>
    </row>
    <row r="171" spans="2:11" s="1" customFormat="1" ht="15" customHeight="1">
      <c r="B171" s="313"/>
      <c r="C171" s="288" t="s">
        <v>88</v>
      </c>
      <c r="D171" s="288"/>
      <c r="E171" s="288"/>
      <c r="F171" s="311" t="s">
        <v>2057</v>
      </c>
      <c r="G171" s="288"/>
      <c r="H171" s="288" t="s">
        <v>2124</v>
      </c>
      <c r="I171" s="288" t="s">
        <v>2059</v>
      </c>
      <c r="J171" s="288" t="s">
        <v>2108</v>
      </c>
      <c r="K171" s="336"/>
    </row>
    <row r="172" spans="2:11" s="1" customFormat="1" ht="15" customHeight="1">
      <c r="B172" s="313"/>
      <c r="C172" s="288" t="s">
        <v>2062</v>
      </c>
      <c r="D172" s="288"/>
      <c r="E172" s="288"/>
      <c r="F172" s="311" t="s">
        <v>2063</v>
      </c>
      <c r="G172" s="288"/>
      <c r="H172" s="288" t="s">
        <v>2124</v>
      </c>
      <c r="I172" s="288" t="s">
        <v>2059</v>
      </c>
      <c r="J172" s="288">
        <v>50</v>
      </c>
      <c r="K172" s="336"/>
    </row>
    <row r="173" spans="2:11" s="1" customFormat="1" ht="15" customHeight="1">
      <c r="B173" s="313"/>
      <c r="C173" s="288" t="s">
        <v>2065</v>
      </c>
      <c r="D173" s="288"/>
      <c r="E173" s="288"/>
      <c r="F173" s="311" t="s">
        <v>2057</v>
      </c>
      <c r="G173" s="288"/>
      <c r="H173" s="288" t="s">
        <v>2124</v>
      </c>
      <c r="I173" s="288" t="s">
        <v>2067</v>
      </c>
      <c r="J173" s="288"/>
      <c r="K173" s="336"/>
    </row>
    <row r="174" spans="2:11" s="1" customFormat="1" ht="15" customHeight="1">
      <c r="B174" s="313"/>
      <c r="C174" s="288" t="s">
        <v>2076</v>
      </c>
      <c r="D174" s="288"/>
      <c r="E174" s="288"/>
      <c r="F174" s="311" t="s">
        <v>2063</v>
      </c>
      <c r="G174" s="288"/>
      <c r="H174" s="288" t="s">
        <v>2124</v>
      </c>
      <c r="I174" s="288" t="s">
        <v>2059</v>
      </c>
      <c r="J174" s="288">
        <v>50</v>
      </c>
      <c r="K174" s="336"/>
    </row>
    <row r="175" spans="2:11" s="1" customFormat="1" ht="15" customHeight="1">
      <c r="B175" s="313"/>
      <c r="C175" s="288" t="s">
        <v>2084</v>
      </c>
      <c r="D175" s="288"/>
      <c r="E175" s="288"/>
      <c r="F175" s="311" t="s">
        <v>2063</v>
      </c>
      <c r="G175" s="288"/>
      <c r="H175" s="288" t="s">
        <v>2124</v>
      </c>
      <c r="I175" s="288" t="s">
        <v>2059</v>
      </c>
      <c r="J175" s="288">
        <v>50</v>
      </c>
      <c r="K175" s="336"/>
    </row>
    <row r="176" spans="2:11" s="1" customFormat="1" ht="15" customHeight="1">
      <c r="B176" s="313"/>
      <c r="C176" s="288" t="s">
        <v>2082</v>
      </c>
      <c r="D176" s="288"/>
      <c r="E176" s="288"/>
      <c r="F176" s="311" t="s">
        <v>2063</v>
      </c>
      <c r="G176" s="288"/>
      <c r="H176" s="288" t="s">
        <v>2124</v>
      </c>
      <c r="I176" s="288" t="s">
        <v>2059</v>
      </c>
      <c r="J176" s="288">
        <v>50</v>
      </c>
      <c r="K176" s="336"/>
    </row>
    <row r="177" spans="2:11" s="1" customFormat="1" ht="15" customHeight="1">
      <c r="B177" s="313"/>
      <c r="C177" s="288" t="s">
        <v>157</v>
      </c>
      <c r="D177" s="288"/>
      <c r="E177" s="288"/>
      <c r="F177" s="311" t="s">
        <v>2057</v>
      </c>
      <c r="G177" s="288"/>
      <c r="H177" s="288" t="s">
        <v>2125</v>
      </c>
      <c r="I177" s="288" t="s">
        <v>2126</v>
      </c>
      <c r="J177" s="288"/>
      <c r="K177" s="336"/>
    </row>
    <row r="178" spans="2:11" s="1" customFormat="1" ht="15" customHeight="1">
      <c r="B178" s="313"/>
      <c r="C178" s="288" t="s">
        <v>61</v>
      </c>
      <c r="D178" s="288"/>
      <c r="E178" s="288"/>
      <c r="F178" s="311" t="s">
        <v>2057</v>
      </c>
      <c r="G178" s="288"/>
      <c r="H178" s="288" t="s">
        <v>2127</v>
      </c>
      <c r="I178" s="288" t="s">
        <v>2128</v>
      </c>
      <c r="J178" s="288">
        <v>1</v>
      </c>
      <c r="K178" s="336"/>
    </row>
    <row r="179" spans="2:11" s="1" customFormat="1" ht="15" customHeight="1">
      <c r="B179" s="313"/>
      <c r="C179" s="288" t="s">
        <v>57</v>
      </c>
      <c r="D179" s="288"/>
      <c r="E179" s="288"/>
      <c r="F179" s="311" t="s">
        <v>2057</v>
      </c>
      <c r="G179" s="288"/>
      <c r="H179" s="288" t="s">
        <v>2129</v>
      </c>
      <c r="I179" s="288" t="s">
        <v>2059</v>
      </c>
      <c r="J179" s="288">
        <v>20</v>
      </c>
      <c r="K179" s="336"/>
    </row>
    <row r="180" spans="2:11" s="1" customFormat="1" ht="15" customHeight="1">
      <c r="B180" s="313"/>
      <c r="C180" s="288" t="s">
        <v>58</v>
      </c>
      <c r="D180" s="288"/>
      <c r="E180" s="288"/>
      <c r="F180" s="311" t="s">
        <v>2057</v>
      </c>
      <c r="G180" s="288"/>
      <c r="H180" s="288" t="s">
        <v>2130</v>
      </c>
      <c r="I180" s="288" t="s">
        <v>2059</v>
      </c>
      <c r="J180" s="288">
        <v>255</v>
      </c>
      <c r="K180" s="336"/>
    </row>
    <row r="181" spans="2:11" s="1" customFormat="1" ht="15" customHeight="1">
      <c r="B181" s="313"/>
      <c r="C181" s="288" t="s">
        <v>158</v>
      </c>
      <c r="D181" s="288"/>
      <c r="E181" s="288"/>
      <c r="F181" s="311" t="s">
        <v>2057</v>
      </c>
      <c r="G181" s="288"/>
      <c r="H181" s="288" t="s">
        <v>2021</v>
      </c>
      <c r="I181" s="288" t="s">
        <v>2059</v>
      </c>
      <c r="J181" s="288">
        <v>10</v>
      </c>
      <c r="K181" s="336"/>
    </row>
    <row r="182" spans="2:11" s="1" customFormat="1" ht="15" customHeight="1">
      <c r="B182" s="313"/>
      <c r="C182" s="288" t="s">
        <v>159</v>
      </c>
      <c r="D182" s="288"/>
      <c r="E182" s="288"/>
      <c r="F182" s="311" t="s">
        <v>2057</v>
      </c>
      <c r="G182" s="288"/>
      <c r="H182" s="288" t="s">
        <v>2131</v>
      </c>
      <c r="I182" s="288" t="s">
        <v>2092</v>
      </c>
      <c r="J182" s="288"/>
      <c r="K182" s="336"/>
    </row>
    <row r="183" spans="2:11" s="1" customFormat="1" ht="15" customHeight="1">
      <c r="B183" s="313"/>
      <c r="C183" s="288" t="s">
        <v>2132</v>
      </c>
      <c r="D183" s="288"/>
      <c r="E183" s="288"/>
      <c r="F183" s="311" t="s">
        <v>2057</v>
      </c>
      <c r="G183" s="288"/>
      <c r="H183" s="288" t="s">
        <v>2133</v>
      </c>
      <c r="I183" s="288" t="s">
        <v>2092</v>
      </c>
      <c r="J183" s="288"/>
      <c r="K183" s="336"/>
    </row>
    <row r="184" spans="2:11" s="1" customFormat="1" ht="15" customHeight="1">
      <c r="B184" s="313"/>
      <c r="C184" s="288" t="s">
        <v>2121</v>
      </c>
      <c r="D184" s="288"/>
      <c r="E184" s="288"/>
      <c r="F184" s="311" t="s">
        <v>2057</v>
      </c>
      <c r="G184" s="288"/>
      <c r="H184" s="288" t="s">
        <v>2134</v>
      </c>
      <c r="I184" s="288" t="s">
        <v>2092</v>
      </c>
      <c r="J184" s="288"/>
      <c r="K184" s="336"/>
    </row>
    <row r="185" spans="2:11" s="1" customFormat="1" ht="15" customHeight="1">
      <c r="B185" s="313"/>
      <c r="C185" s="288" t="s">
        <v>161</v>
      </c>
      <c r="D185" s="288"/>
      <c r="E185" s="288"/>
      <c r="F185" s="311" t="s">
        <v>2063</v>
      </c>
      <c r="G185" s="288"/>
      <c r="H185" s="288" t="s">
        <v>2135</v>
      </c>
      <c r="I185" s="288" t="s">
        <v>2059</v>
      </c>
      <c r="J185" s="288">
        <v>50</v>
      </c>
      <c r="K185" s="336"/>
    </row>
    <row r="186" spans="2:11" s="1" customFormat="1" ht="15" customHeight="1">
      <c r="B186" s="313"/>
      <c r="C186" s="288" t="s">
        <v>2136</v>
      </c>
      <c r="D186" s="288"/>
      <c r="E186" s="288"/>
      <c r="F186" s="311" t="s">
        <v>2063</v>
      </c>
      <c r="G186" s="288"/>
      <c r="H186" s="288" t="s">
        <v>2137</v>
      </c>
      <c r="I186" s="288" t="s">
        <v>2138</v>
      </c>
      <c r="J186" s="288"/>
      <c r="K186" s="336"/>
    </row>
    <row r="187" spans="2:11" s="1" customFormat="1" ht="15" customHeight="1">
      <c r="B187" s="313"/>
      <c r="C187" s="288" t="s">
        <v>2139</v>
      </c>
      <c r="D187" s="288"/>
      <c r="E187" s="288"/>
      <c r="F187" s="311" t="s">
        <v>2063</v>
      </c>
      <c r="G187" s="288"/>
      <c r="H187" s="288" t="s">
        <v>2140</v>
      </c>
      <c r="I187" s="288" t="s">
        <v>2138</v>
      </c>
      <c r="J187" s="288"/>
      <c r="K187" s="336"/>
    </row>
    <row r="188" spans="2:11" s="1" customFormat="1" ht="15" customHeight="1">
      <c r="B188" s="313"/>
      <c r="C188" s="288" t="s">
        <v>2141</v>
      </c>
      <c r="D188" s="288"/>
      <c r="E188" s="288"/>
      <c r="F188" s="311" t="s">
        <v>2063</v>
      </c>
      <c r="G188" s="288"/>
      <c r="H188" s="288" t="s">
        <v>2142</v>
      </c>
      <c r="I188" s="288" t="s">
        <v>2138</v>
      </c>
      <c r="J188" s="288"/>
      <c r="K188" s="336"/>
    </row>
    <row r="189" spans="2:11" s="1" customFormat="1" ht="15" customHeight="1">
      <c r="B189" s="313"/>
      <c r="C189" s="349" t="s">
        <v>2143</v>
      </c>
      <c r="D189" s="288"/>
      <c r="E189" s="288"/>
      <c r="F189" s="311" t="s">
        <v>2063</v>
      </c>
      <c r="G189" s="288"/>
      <c r="H189" s="288" t="s">
        <v>2144</v>
      </c>
      <c r="I189" s="288" t="s">
        <v>2145</v>
      </c>
      <c r="J189" s="350" t="s">
        <v>2146</v>
      </c>
      <c r="K189" s="336"/>
    </row>
    <row r="190" spans="2:11" s="16" customFormat="1" ht="15" customHeight="1">
      <c r="B190" s="351"/>
      <c r="C190" s="352" t="s">
        <v>2147</v>
      </c>
      <c r="D190" s="353"/>
      <c r="E190" s="353"/>
      <c r="F190" s="354" t="s">
        <v>2063</v>
      </c>
      <c r="G190" s="353"/>
      <c r="H190" s="353" t="s">
        <v>2148</v>
      </c>
      <c r="I190" s="353" t="s">
        <v>2145</v>
      </c>
      <c r="J190" s="355" t="s">
        <v>2146</v>
      </c>
      <c r="K190" s="356"/>
    </row>
    <row r="191" spans="2:11" s="1" customFormat="1" ht="15" customHeight="1">
      <c r="B191" s="313"/>
      <c r="C191" s="349" t="s">
        <v>46</v>
      </c>
      <c r="D191" s="288"/>
      <c r="E191" s="288"/>
      <c r="F191" s="311" t="s">
        <v>2057</v>
      </c>
      <c r="G191" s="288"/>
      <c r="H191" s="285" t="s">
        <v>2149</v>
      </c>
      <c r="I191" s="288" t="s">
        <v>2150</v>
      </c>
      <c r="J191" s="288"/>
      <c r="K191" s="336"/>
    </row>
    <row r="192" spans="2:11" s="1" customFormat="1" ht="15" customHeight="1">
      <c r="B192" s="313"/>
      <c r="C192" s="349" t="s">
        <v>2151</v>
      </c>
      <c r="D192" s="288"/>
      <c r="E192" s="288"/>
      <c r="F192" s="311" t="s">
        <v>2057</v>
      </c>
      <c r="G192" s="288"/>
      <c r="H192" s="288" t="s">
        <v>2152</v>
      </c>
      <c r="I192" s="288" t="s">
        <v>2092</v>
      </c>
      <c r="J192" s="288"/>
      <c r="K192" s="336"/>
    </row>
    <row r="193" spans="2:11" s="1" customFormat="1" ht="15" customHeight="1">
      <c r="B193" s="313"/>
      <c r="C193" s="349" t="s">
        <v>2153</v>
      </c>
      <c r="D193" s="288"/>
      <c r="E193" s="288"/>
      <c r="F193" s="311" t="s">
        <v>2057</v>
      </c>
      <c r="G193" s="288"/>
      <c r="H193" s="288" t="s">
        <v>2154</v>
      </c>
      <c r="I193" s="288" t="s">
        <v>2092</v>
      </c>
      <c r="J193" s="288"/>
      <c r="K193" s="336"/>
    </row>
    <row r="194" spans="2:11" s="1" customFormat="1" ht="15" customHeight="1">
      <c r="B194" s="313"/>
      <c r="C194" s="349" t="s">
        <v>2155</v>
      </c>
      <c r="D194" s="288"/>
      <c r="E194" s="288"/>
      <c r="F194" s="311" t="s">
        <v>2063</v>
      </c>
      <c r="G194" s="288"/>
      <c r="H194" s="288" t="s">
        <v>2156</v>
      </c>
      <c r="I194" s="288" t="s">
        <v>2092</v>
      </c>
      <c r="J194" s="288"/>
      <c r="K194" s="336"/>
    </row>
    <row r="195" spans="2:11" s="1" customFormat="1" ht="15" customHeight="1">
      <c r="B195" s="342"/>
      <c r="C195" s="357"/>
      <c r="D195" s="322"/>
      <c r="E195" s="322"/>
      <c r="F195" s="322"/>
      <c r="G195" s="322"/>
      <c r="H195" s="322"/>
      <c r="I195" s="322"/>
      <c r="J195" s="322"/>
      <c r="K195" s="343"/>
    </row>
    <row r="196" spans="2:11" s="1" customFormat="1" ht="18.75" customHeight="1">
      <c r="B196" s="324"/>
      <c r="C196" s="334"/>
      <c r="D196" s="334"/>
      <c r="E196" s="334"/>
      <c r="F196" s="344"/>
      <c r="G196" s="334"/>
      <c r="H196" s="334"/>
      <c r="I196" s="334"/>
      <c r="J196" s="334"/>
      <c r="K196" s="324"/>
    </row>
    <row r="197" spans="2:11" s="1" customFormat="1" ht="18.75" customHeight="1">
      <c r="B197" s="324"/>
      <c r="C197" s="334"/>
      <c r="D197" s="334"/>
      <c r="E197" s="334"/>
      <c r="F197" s="344"/>
      <c r="G197" s="334"/>
      <c r="H197" s="334"/>
      <c r="I197" s="334"/>
      <c r="J197" s="334"/>
      <c r="K197" s="324"/>
    </row>
    <row r="198" spans="2:11" s="1" customFormat="1" ht="18.75" customHeight="1">
      <c r="B198" s="296"/>
      <c r="C198" s="296"/>
      <c r="D198" s="296"/>
      <c r="E198" s="296"/>
      <c r="F198" s="296"/>
      <c r="G198" s="296"/>
      <c r="H198" s="296"/>
      <c r="I198" s="296"/>
      <c r="J198" s="296"/>
      <c r="K198" s="296"/>
    </row>
    <row r="199" spans="2:11" s="1" customFormat="1" ht="13.5">
      <c r="B199" s="275"/>
      <c r="C199" s="276"/>
      <c r="D199" s="276"/>
      <c r="E199" s="276"/>
      <c r="F199" s="276"/>
      <c r="G199" s="276"/>
      <c r="H199" s="276"/>
      <c r="I199" s="276"/>
      <c r="J199" s="276"/>
      <c r="K199" s="277"/>
    </row>
    <row r="200" spans="2:11" s="1" customFormat="1" ht="21">
      <c r="B200" s="278"/>
      <c r="C200" s="279" t="s">
        <v>2157</v>
      </c>
      <c r="D200" s="279"/>
      <c r="E200" s="279"/>
      <c r="F200" s="279"/>
      <c r="G200" s="279"/>
      <c r="H200" s="279"/>
      <c r="I200" s="279"/>
      <c r="J200" s="279"/>
      <c r="K200" s="280"/>
    </row>
    <row r="201" spans="2:11" s="1" customFormat="1" ht="25.5" customHeight="1">
      <c r="B201" s="278"/>
      <c r="C201" s="358" t="s">
        <v>2158</v>
      </c>
      <c r="D201" s="358"/>
      <c r="E201" s="358"/>
      <c r="F201" s="358" t="s">
        <v>2159</v>
      </c>
      <c r="G201" s="359"/>
      <c r="H201" s="358" t="s">
        <v>2160</v>
      </c>
      <c r="I201" s="358"/>
      <c r="J201" s="358"/>
      <c r="K201" s="280"/>
    </row>
    <row r="202" spans="2:11" s="1" customFormat="1" ht="5.25" customHeight="1">
      <c r="B202" s="313"/>
      <c r="C202" s="308"/>
      <c r="D202" s="308"/>
      <c r="E202" s="308"/>
      <c r="F202" s="308"/>
      <c r="G202" s="334"/>
      <c r="H202" s="308"/>
      <c r="I202" s="308"/>
      <c r="J202" s="308"/>
      <c r="K202" s="336"/>
    </row>
    <row r="203" spans="2:11" s="1" customFormat="1" ht="15" customHeight="1">
      <c r="B203" s="313"/>
      <c r="C203" s="288" t="s">
        <v>2150</v>
      </c>
      <c r="D203" s="288"/>
      <c r="E203" s="288"/>
      <c r="F203" s="311" t="s">
        <v>47</v>
      </c>
      <c r="G203" s="288"/>
      <c r="H203" s="288" t="s">
        <v>2161</v>
      </c>
      <c r="I203" s="288"/>
      <c r="J203" s="288"/>
      <c r="K203" s="336"/>
    </row>
    <row r="204" spans="2:11" s="1" customFormat="1" ht="15" customHeight="1">
      <c r="B204" s="313"/>
      <c r="C204" s="288"/>
      <c r="D204" s="288"/>
      <c r="E204" s="288"/>
      <c r="F204" s="311" t="s">
        <v>48</v>
      </c>
      <c r="G204" s="288"/>
      <c r="H204" s="288" t="s">
        <v>2162</v>
      </c>
      <c r="I204" s="288"/>
      <c r="J204" s="288"/>
      <c r="K204" s="336"/>
    </row>
    <row r="205" spans="2:11" s="1" customFormat="1" ht="15" customHeight="1">
      <c r="B205" s="313"/>
      <c r="C205" s="288"/>
      <c r="D205" s="288"/>
      <c r="E205" s="288"/>
      <c r="F205" s="311" t="s">
        <v>51</v>
      </c>
      <c r="G205" s="288"/>
      <c r="H205" s="288" t="s">
        <v>2163</v>
      </c>
      <c r="I205" s="288"/>
      <c r="J205" s="288"/>
      <c r="K205" s="336"/>
    </row>
    <row r="206" spans="2:11" s="1" customFormat="1" ht="15" customHeight="1">
      <c r="B206" s="313"/>
      <c r="C206" s="288"/>
      <c r="D206" s="288"/>
      <c r="E206" s="288"/>
      <c r="F206" s="311" t="s">
        <v>49</v>
      </c>
      <c r="G206" s="288"/>
      <c r="H206" s="288" t="s">
        <v>2164</v>
      </c>
      <c r="I206" s="288"/>
      <c r="J206" s="288"/>
      <c r="K206" s="336"/>
    </row>
    <row r="207" spans="2:11" s="1" customFormat="1" ht="15" customHeight="1">
      <c r="B207" s="313"/>
      <c r="C207" s="288"/>
      <c r="D207" s="288"/>
      <c r="E207" s="288"/>
      <c r="F207" s="311" t="s">
        <v>50</v>
      </c>
      <c r="G207" s="288"/>
      <c r="H207" s="288" t="s">
        <v>2165</v>
      </c>
      <c r="I207" s="288"/>
      <c r="J207" s="288"/>
      <c r="K207" s="336"/>
    </row>
    <row r="208" spans="2:11" s="1" customFormat="1" ht="15" customHeight="1">
      <c r="B208" s="313"/>
      <c r="C208" s="288"/>
      <c r="D208" s="288"/>
      <c r="E208" s="288"/>
      <c r="F208" s="311"/>
      <c r="G208" s="288"/>
      <c r="H208" s="288"/>
      <c r="I208" s="288"/>
      <c r="J208" s="288"/>
      <c r="K208" s="336"/>
    </row>
    <row r="209" spans="2:11" s="1" customFormat="1" ht="15" customHeight="1">
      <c r="B209" s="313"/>
      <c r="C209" s="288" t="s">
        <v>2104</v>
      </c>
      <c r="D209" s="288"/>
      <c r="E209" s="288"/>
      <c r="F209" s="311" t="s">
        <v>82</v>
      </c>
      <c r="G209" s="288"/>
      <c r="H209" s="288" t="s">
        <v>2166</v>
      </c>
      <c r="I209" s="288"/>
      <c r="J209" s="288"/>
      <c r="K209" s="336"/>
    </row>
    <row r="210" spans="2:11" s="1" customFormat="1" ht="15" customHeight="1">
      <c r="B210" s="313"/>
      <c r="C210" s="288"/>
      <c r="D210" s="288"/>
      <c r="E210" s="288"/>
      <c r="F210" s="311" t="s">
        <v>2001</v>
      </c>
      <c r="G210" s="288"/>
      <c r="H210" s="288" t="s">
        <v>2002</v>
      </c>
      <c r="I210" s="288"/>
      <c r="J210" s="288"/>
      <c r="K210" s="336"/>
    </row>
    <row r="211" spans="2:11" s="1" customFormat="1" ht="15" customHeight="1">
      <c r="B211" s="313"/>
      <c r="C211" s="288"/>
      <c r="D211" s="288"/>
      <c r="E211" s="288"/>
      <c r="F211" s="311" t="s">
        <v>1999</v>
      </c>
      <c r="G211" s="288"/>
      <c r="H211" s="288" t="s">
        <v>2167</v>
      </c>
      <c r="I211" s="288"/>
      <c r="J211" s="288"/>
      <c r="K211" s="336"/>
    </row>
    <row r="212" spans="2:11" s="1" customFormat="1" ht="15" customHeight="1">
      <c r="B212" s="360"/>
      <c r="C212" s="288"/>
      <c r="D212" s="288"/>
      <c r="E212" s="288"/>
      <c r="F212" s="311" t="s">
        <v>138</v>
      </c>
      <c r="G212" s="349"/>
      <c r="H212" s="340" t="s">
        <v>2003</v>
      </c>
      <c r="I212" s="340"/>
      <c r="J212" s="340"/>
      <c r="K212" s="361"/>
    </row>
    <row r="213" spans="2:11" s="1" customFormat="1" ht="15" customHeight="1">
      <c r="B213" s="360"/>
      <c r="C213" s="288"/>
      <c r="D213" s="288"/>
      <c r="E213" s="288"/>
      <c r="F213" s="311" t="s">
        <v>2004</v>
      </c>
      <c r="G213" s="349"/>
      <c r="H213" s="340" t="s">
        <v>2168</v>
      </c>
      <c r="I213" s="340"/>
      <c r="J213" s="340"/>
      <c r="K213" s="361"/>
    </row>
    <row r="214" spans="2:11" s="1" customFormat="1" ht="15" customHeight="1">
      <c r="B214" s="360"/>
      <c r="C214" s="288"/>
      <c r="D214" s="288"/>
      <c r="E214" s="288"/>
      <c r="F214" s="311"/>
      <c r="G214" s="349"/>
      <c r="H214" s="340"/>
      <c r="I214" s="340"/>
      <c r="J214" s="340"/>
      <c r="K214" s="361"/>
    </row>
    <row r="215" spans="2:11" s="1" customFormat="1" ht="15" customHeight="1">
      <c r="B215" s="360"/>
      <c r="C215" s="288" t="s">
        <v>2128</v>
      </c>
      <c r="D215" s="288"/>
      <c r="E215" s="288"/>
      <c r="F215" s="311">
        <v>1</v>
      </c>
      <c r="G215" s="349"/>
      <c r="H215" s="340" t="s">
        <v>2169</v>
      </c>
      <c r="I215" s="340"/>
      <c r="J215" s="340"/>
      <c r="K215" s="361"/>
    </row>
    <row r="216" spans="2:11" s="1" customFormat="1" ht="15" customHeight="1">
      <c r="B216" s="360"/>
      <c r="C216" s="288"/>
      <c r="D216" s="288"/>
      <c r="E216" s="288"/>
      <c r="F216" s="311">
        <v>2</v>
      </c>
      <c r="G216" s="349"/>
      <c r="H216" s="340" t="s">
        <v>2170</v>
      </c>
      <c r="I216" s="340"/>
      <c r="J216" s="340"/>
      <c r="K216" s="361"/>
    </row>
    <row r="217" spans="2:11" s="1" customFormat="1" ht="15" customHeight="1">
      <c r="B217" s="360"/>
      <c r="C217" s="288"/>
      <c r="D217" s="288"/>
      <c r="E217" s="288"/>
      <c r="F217" s="311">
        <v>3</v>
      </c>
      <c r="G217" s="349"/>
      <c r="H217" s="340" t="s">
        <v>2171</v>
      </c>
      <c r="I217" s="340"/>
      <c r="J217" s="340"/>
      <c r="K217" s="361"/>
    </row>
    <row r="218" spans="2:11" s="1" customFormat="1" ht="15" customHeight="1">
      <c r="B218" s="360"/>
      <c r="C218" s="288"/>
      <c r="D218" s="288"/>
      <c r="E218" s="288"/>
      <c r="F218" s="311">
        <v>4</v>
      </c>
      <c r="G218" s="349"/>
      <c r="H218" s="340" t="s">
        <v>2172</v>
      </c>
      <c r="I218" s="340"/>
      <c r="J218" s="340"/>
      <c r="K218" s="361"/>
    </row>
    <row r="219" spans="2:11" s="1" customFormat="1" ht="12.75" customHeight="1">
      <c r="B219" s="362"/>
      <c r="C219" s="363"/>
      <c r="D219" s="363"/>
      <c r="E219" s="363"/>
      <c r="F219" s="363"/>
      <c r="G219" s="363"/>
      <c r="H219" s="363"/>
      <c r="I219" s="363"/>
      <c r="J219" s="363"/>
      <c r="K219" s="364"/>
    </row>
  </sheetData>
  <sheetProtection formatCells="0" formatColumns="0" formatRows="0" insertColumns="0" insertRows="0" insertHyperlinks="0" deleteColumns="0" deleteRows="0" sort="0" autoFilter="0" pivotTables="0"/>
  <mergeCells count="77"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D47:J47"/>
    <mergeCell ref="E48:J48"/>
    <mergeCell ref="E49:J49"/>
    <mergeCell ref="E50:J50"/>
    <mergeCell ref="D51:J51"/>
    <mergeCell ref="C52:J52"/>
    <mergeCell ref="C3:J3"/>
    <mergeCell ref="C4:J4"/>
    <mergeCell ref="C6:J6"/>
    <mergeCell ref="C7:J7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102:J102"/>
    <mergeCell ref="C122:J122"/>
    <mergeCell ref="C147:J147"/>
    <mergeCell ref="C165:J165"/>
    <mergeCell ref="C200:J200"/>
    <mergeCell ref="H201:J201"/>
    <mergeCell ref="H203:J203"/>
    <mergeCell ref="H204:J204"/>
    <mergeCell ref="H205:J205"/>
    <mergeCell ref="H206:J206"/>
    <mergeCell ref="H207:J207"/>
    <mergeCell ref="H209:J209"/>
    <mergeCell ref="H211:J211"/>
    <mergeCell ref="H215:J215"/>
    <mergeCell ref="H217:J217"/>
    <mergeCell ref="H218:J218"/>
    <mergeCell ref="H216:J216"/>
    <mergeCell ref="H213:J213"/>
    <mergeCell ref="H212:J212"/>
    <mergeCell ref="H210:J210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55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89</v>
      </c>
    </row>
    <row r="3" spans="2:46" s="1" customFormat="1" ht="6.95" customHeight="1">
      <c r="B3" s="140"/>
      <c r="C3" s="141"/>
      <c r="D3" s="141"/>
      <c r="E3" s="141"/>
      <c r="F3" s="141"/>
      <c r="G3" s="141"/>
      <c r="H3" s="141"/>
      <c r="I3" s="141"/>
      <c r="J3" s="141"/>
      <c r="K3" s="141"/>
      <c r="L3" s="21"/>
      <c r="AT3" s="18" t="s">
        <v>84</v>
      </c>
    </row>
    <row r="4" spans="2:46" s="1" customFormat="1" ht="24.95" customHeight="1">
      <c r="B4" s="21"/>
      <c r="D4" s="142" t="s">
        <v>140</v>
      </c>
      <c r="L4" s="21"/>
      <c r="M4" s="143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4" t="s">
        <v>16</v>
      </c>
      <c r="L6" s="21"/>
    </row>
    <row r="7" spans="2:12" s="1" customFormat="1" ht="16.5" customHeight="1">
      <c r="B7" s="21"/>
      <c r="E7" s="145" t="str">
        <f>'Rekapitulace stavby'!K6</f>
        <v>Rekonstrukce komunikace II/605, úsek č.3 - aktualizace (2023)</v>
      </c>
      <c r="F7" s="144"/>
      <c r="G7" s="144"/>
      <c r="H7" s="144"/>
      <c r="L7" s="21"/>
    </row>
    <row r="8" spans="2:12" s="1" customFormat="1" ht="12" customHeight="1">
      <c r="B8" s="21"/>
      <c r="D8" s="144" t="s">
        <v>141</v>
      </c>
      <c r="L8" s="21"/>
    </row>
    <row r="9" spans="1:31" s="2" customFormat="1" ht="16.5" customHeight="1">
      <c r="A9" s="39"/>
      <c r="B9" s="45"/>
      <c r="C9" s="39"/>
      <c r="D9" s="39"/>
      <c r="E9" s="145" t="s">
        <v>142</v>
      </c>
      <c r="F9" s="39"/>
      <c r="G9" s="39"/>
      <c r="H9" s="39"/>
      <c r="I9" s="39"/>
      <c r="J9" s="39"/>
      <c r="K9" s="39"/>
      <c r="L9" s="146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44" t="s">
        <v>143</v>
      </c>
      <c r="E10" s="39"/>
      <c r="F10" s="39"/>
      <c r="G10" s="39"/>
      <c r="H10" s="39"/>
      <c r="I10" s="39"/>
      <c r="J10" s="39"/>
      <c r="K10" s="39"/>
      <c r="L10" s="146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30" customHeight="1">
      <c r="A11" s="39"/>
      <c r="B11" s="45"/>
      <c r="C11" s="39"/>
      <c r="D11" s="39"/>
      <c r="E11" s="147" t="s">
        <v>144</v>
      </c>
      <c r="F11" s="39"/>
      <c r="G11" s="39"/>
      <c r="H11" s="39"/>
      <c r="I11" s="39"/>
      <c r="J11" s="39"/>
      <c r="K11" s="39"/>
      <c r="L11" s="146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146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44" t="s">
        <v>19</v>
      </c>
      <c r="E13" s="39"/>
      <c r="F13" s="134" t="s">
        <v>20</v>
      </c>
      <c r="G13" s="39"/>
      <c r="H13" s="39"/>
      <c r="I13" s="144" t="s">
        <v>21</v>
      </c>
      <c r="J13" s="134" t="s">
        <v>20</v>
      </c>
      <c r="K13" s="39"/>
      <c r="L13" s="146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4" t="s">
        <v>23</v>
      </c>
      <c r="E14" s="39"/>
      <c r="F14" s="134" t="s">
        <v>24</v>
      </c>
      <c r="G14" s="39"/>
      <c r="H14" s="39"/>
      <c r="I14" s="144" t="s">
        <v>25</v>
      </c>
      <c r="J14" s="148" t="str">
        <f>'Rekapitulace stavby'!AN8</f>
        <v>13. 12. 2023</v>
      </c>
      <c r="K14" s="39"/>
      <c r="L14" s="146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146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44" t="s">
        <v>29</v>
      </c>
      <c r="E16" s="39"/>
      <c r="F16" s="39"/>
      <c r="G16" s="39"/>
      <c r="H16" s="39"/>
      <c r="I16" s="144" t="s">
        <v>30</v>
      </c>
      <c r="J16" s="134" t="s">
        <v>20</v>
      </c>
      <c r="K16" s="39"/>
      <c r="L16" s="146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34" t="s">
        <v>31</v>
      </c>
      <c r="F17" s="39"/>
      <c r="G17" s="39"/>
      <c r="H17" s="39"/>
      <c r="I17" s="144" t="s">
        <v>32</v>
      </c>
      <c r="J17" s="134" t="s">
        <v>20</v>
      </c>
      <c r="K17" s="39"/>
      <c r="L17" s="146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146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44" t="s">
        <v>33</v>
      </c>
      <c r="E19" s="39"/>
      <c r="F19" s="39"/>
      <c r="G19" s="39"/>
      <c r="H19" s="39"/>
      <c r="I19" s="144" t="s">
        <v>30</v>
      </c>
      <c r="J19" s="34" t="str">
        <f>'Rekapitulace stavby'!AN13</f>
        <v>Vyplň údaj</v>
      </c>
      <c r="K19" s="39"/>
      <c r="L19" s="146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4"/>
      <c r="G20" s="134"/>
      <c r="H20" s="134"/>
      <c r="I20" s="144" t="s">
        <v>32</v>
      </c>
      <c r="J20" s="34" t="str">
        <f>'Rekapitulace stavby'!AN14</f>
        <v>Vyplň údaj</v>
      </c>
      <c r="K20" s="39"/>
      <c r="L20" s="146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146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44" t="s">
        <v>35</v>
      </c>
      <c r="E22" s="39"/>
      <c r="F22" s="39"/>
      <c r="G22" s="39"/>
      <c r="H22" s="39"/>
      <c r="I22" s="144" t="s">
        <v>30</v>
      </c>
      <c r="J22" s="134" t="s">
        <v>20</v>
      </c>
      <c r="K22" s="39"/>
      <c r="L22" s="146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34" t="s">
        <v>36</v>
      </c>
      <c r="F23" s="39"/>
      <c r="G23" s="39"/>
      <c r="H23" s="39"/>
      <c r="I23" s="144" t="s">
        <v>32</v>
      </c>
      <c r="J23" s="134" t="s">
        <v>20</v>
      </c>
      <c r="K23" s="39"/>
      <c r="L23" s="146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146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44" t="s">
        <v>38</v>
      </c>
      <c r="E25" s="39"/>
      <c r="F25" s="39"/>
      <c r="G25" s="39"/>
      <c r="H25" s="39"/>
      <c r="I25" s="144" t="s">
        <v>30</v>
      </c>
      <c r="J25" s="134" t="str">
        <f>IF('Rekapitulace stavby'!AN19="","",'Rekapitulace stavby'!AN19)</f>
        <v/>
      </c>
      <c r="K25" s="39"/>
      <c r="L25" s="146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34" t="str">
        <f>IF('Rekapitulace stavby'!E20="","",'Rekapitulace stavby'!E20)</f>
        <v xml:space="preserve"> </v>
      </c>
      <c r="F26" s="39"/>
      <c r="G26" s="39"/>
      <c r="H26" s="39"/>
      <c r="I26" s="144" t="s">
        <v>32</v>
      </c>
      <c r="J26" s="134" t="str">
        <f>IF('Rekapitulace stavby'!AN20="","",'Rekapitulace stavby'!AN20)</f>
        <v/>
      </c>
      <c r="K26" s="39"/>
      <c r="L26" s="146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146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44" t="s">
        <v>40</v>
      </c>
      <c r="E28" s="39"/>
      <c r="F28" s="39"/>
      <c r="G28" s="39"/>
      <c r="H28" s="39"/>
      <c r="I28" s="39"/>
      <c r="J28" s="39"/>
      <c r="K28" s="39"/>
      <c r="L28" s="146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71.25" customHeight="1">
      <c r="A29" s="149"/>
      <c r="B29" s="150"/>
      <c r="C29" s="149"/>
      <c r="D29" s="149"/>
      <c r="E29" s="151" t="s">
        <v>41</v>
      </c>
      <c r="F29" s="151"/>
      <c r="G29" s="151"/>
      <c r="H29" s="151"/>
      <c r="I29" s="149"/>
      <c r="J29" s="149"/>
      <c r="K29" s="149"/>
      <c r="L29" s="152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46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3"/>
      <c r="E31" s="153"/>
      <c r="F31" s="153"/>
      <c r="G31" s="153"/>
      <c r="H31" s="153"/>
      <c r="I31" s="153"/>
      <c r="J31" s="153"/>
      <c r="K31" s="153"/>
      <c r="L31" s="146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54" t="s">
        <v>42</v>
      </c>
      <c r="E32" s="39"/>
      <c r="F32" s="39"/>
      <c r="G32" s="39"/>
      <c r="H32" s="39"/>
      <c r="I32" s="39"/>
      <c r="J32" s="155">
        <f>ROUND(J92,2)</f>
        <v>0</v>
      </c>
      <c r="K32" s="39"/>
      <c r="L32" s="146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3"/>
      <c r="E33" s="153"/>
      <c r="F33" s="153"/>
      <c r="G33" s="153"/>
      <c r="H33" s="153"/>
      <c r="I33" s="153"/>
      <c r="J33" s="153"/>
      <c r="K33" s="153"/>
      <c r="L33" s="146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56" t="s">
        <v>44</v>
      </c>
      <c r="G34" s="39"/>
      <c r="H34" s="39"/>
      <c r="I34" s="156" t="s">
        <v>43</v>
      </c>
      <c r="J34" s="156" t="s">
        <v>45</v>
      </c>
      <c r="K34" s="39"/>
      <c r="L34" s="146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57" t="s">
        <v>46</v>
      </c>
      <c r="E35" s="144" t="s">
        <v>47</v>
      </c>
      <c r="F35" s="158">
        <f>ROUND((SUM(BE92:BE550)),2)</f>
        <v>0</v>
      </c>
      <c r="G35" s="39"/>
      <c r="H35" s="39"/>
      <c r="I35" s="159">
        <v>0.21</v>
      </c>
      <c r="J35" s="158">
        <f>ROUND(((SUM(BE92:BE550))*I35),2)</f>
        <v>0</v>
      </c>
      <c r="K35" s="39"/>
      <c r="L35" s="146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44" t="s">
        <v>48</v>
      </c>
      <c r="F36" s="158">
        <f>ROUND((SUM(BF92:BF550)),2)</f>
        <v>0</v>
      </c>
      <c r="G36" s="39"/>
      <c r="H36" s="39"/>
      <c r="I36" s="159">
        <v>0.15</v>
      </c>
      <c r="J36" s="158">
        <f>ROUND(((SUM(BF92:BF550))*I36),2)</f>
        <v>0</v>
      </c>
      <c r="K36" s="39"/>
      <c r="L36" s="146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4" t="s">
        <v>49</v>
      </c>
      <c r="F37" s="158">
        <f>ROUND((SUM(BG92:BG550)),2)</f>
        <v>0</v>
      </c>
      <c r="G37" s="39"/>
      <c r="H37" s="39"/>
      <c r="I37" s="159">
        <v>0.21</v>
      </c>
      <c r="J37" s="158">
        <f>0</f>
        <v>0</v>
      </c>
      <c r="K37" s="39"/>
      <c r="L37" s="146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44" t="s">
        <v>50</v>
      </c>
      <c r="F38" s="158">
        <f>ROUND((SUM(BH92:BH550)),2)</f>
        <v>0</v>
      </c>
      <c r="G38" s="39"/>
      <c r="H38" s="39"/>
      <c r="I38" s="159">
        <v>0.15</v>
      </c>
      <c r="J38" s="158">
        <f>0</f>
        <v>0</v>
      </c>
      <c r="K38" s="39"/>
      <c r="L38" s="146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4" t="s">
        <v>51</v>
      </c>
      <c r="F39" s="158">
        <f>ROUND((SUM(BI92:BI550)),2)</f>
        <v>0</v>
      </c>
      <c r="G39" s="39"/>
      <c r="H39" s="39"/>
      <c r="I39" s="159">
        <v>0</v>
      </c>
      <c r="J39" s="158">
        <f>0</f>
        <v>0</v>
      </c>
      <c r="K39" s="39"/>
      <c r="L39" s="146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146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60"/>
      <c r="D41" s="161" t="s">
        <v>52</v>
      </c>
      <c r="E41" s="162"/>
      <c r="F41" s="162"/>
      <c r="G41" s="163" t="s">
        <v>53</v>
      </c>
      <c r="H41" s="164" t="s">
        <v>54</v>
      </c>
      <c r="I41" s="162"/>
      <c r="J41" s="165">
        <f>SUM(J32:J39)</f>
        <v>0</v>
      </c>
      <c r="K41" s="166"/>
      <c r="L41" s="146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167"/>
      <c r="C42" s="168"/>
      <c r="D42" s="168"/>
      <c r="E42" s="168"/>
      <c r="F42" s="168"/>
      <c r="G42" s="168"/>
      <c r="H42" s="168"/>
      <c r="I42" s="168"/>
      <c r="J42" s="168"/>
      <c r="K42" s="168"/>
      <c r="L42" s="146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pans="1:31" s="2" customFormat="1" ht="6.95" customHeight="1">
      <c r="A46" s="39"/>
      <c r="B46" s="169"/>
      <c r="C46" s="170"/>
      <c r="D46" s="170"/>
      <c r="E46" s="170"/>
      <c r="F46" s="170"/>
      <c r="G46" s="170"/>
      <c r="H46" s="170"/>
      <c r="I46" s="170"/>
      <c r="J46" s="170"/>
      <c r="K46" s="170"/>
      <c r="L46" s="146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24.95" customHeight="1">
      <c r="A47" s="39"/>
      <c r="B47" s="40"/>
      <c r="C47" s="24" t="s">
        <v>145</v>
      </c>
      <c r="D47" s="41"/>
      <c r="E47" s="41"/>
      <c r="F47" s="41"/>
      <c r="G47" s="41"/>
      <c r="H47" s="41"/>
      <c r="I47" s="41"/>
      <c r="J47" s="41"/>
      <c r="K47" s="41"/>
      <c r="L47" s="146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146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16</v>
      </c>
      <c r="D49" s="41"/>
      <c r="E49" s="41"/>
      <c r="F49" s="41"/>
      <c r="G49" s="41"/>
      <c r="H49" s="41"/>
      <c r="I49" s="41"/>
      <c r="J49" s="41"/>
      <c r="K49" s="41"/>
      <c r="L49" s="146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171" t="str">
        <f>E7</f>
        <v>Rekonstrukce komunikace II/605, úsek č.3 - aktualizace (2023)</v>
      </c>
      <c r="F50" s="33"/>
      <c r="G50" s="33"/>
      <c r="H50" s="33"/>
      <c r="I50" s="41"/>
      <c r="J50" s="41"/>
      <c r="K50" s="41"/>
      <c r="L50" s="146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2:12" s="1" customFormat="1" ht="12" customHeight="1">
      <c r="B51" s="22"/>
      <c r="C51" s="33" t="s">
        <v>141</v>
      </c>
      <c r="D51" s="23"/>
      <c r="E51" s="23"/>
      <c r="F51" s="23"/>
      <c r="G51" s="23"/>
      <c r="H51" s="23"/>
      <c r="I51" s="23"/>
      <c r="J51" s="23"/>
      <c r="K51" s="23"/>
      <c r="L51" s="21"/>
    </row>
    <row r="52" spans="1:31" s="2" customFormat="1" ht="16.5" customHeight="1">
      <c r="A52" s="39"/>
      <c r="B52" s="40"/>
      <c r="C52" s="41"/>
      <c r="D52" s="41"/>
      <c r="E52" s="171" t="s">
        <v>142</v>
      </c>
      <c r="F52" s="41"/>
      <c r="G52" s="41"/>
      <c r="H52" s="41"/>
      <c r="I52" s="41"/>
      <c r="J52" s="41"/>
      <c r="K52" s="41"/>
      <c r="L52" s="146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12" customHeight="1">
      <c r="A53" s="39"/>
      <c r="B53" s="40"/>
      <c r="C53" s="33" t="s">
        <v>143</v>
      </c>
      <c r="D53" s="41"/>
      <c r="E53" s="41"/>
      <c r="F53" s="41"/>
      <c r="G53" s="41"/>
      <c r="H53" s="41"/>
      <c r="I53" s="41"/>
      <c r="J53" s="41"/>
      <c r="K53" s="41"/>
      <c r="L53" s="146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30" customHeight="1">
      <c r="A54" s="39"/>
      <c r="B54" s="40"/>
      <c r="C54" s="41"/>
      <c r="D54" s="41"/>
      <c r="E54" s="70" t="str">
        <f>E11</f>
        <v>SO 103.1a - Rekonstrukce komunikace - část a _ Způsobilé výdaje na hlavní aktivitu projektu</v>
      </c>
      <c r="F54" s="41"/>
      <c r="G54" s="41"/>
      <c r="H54" s="41"/>
      <c r="I54" s="41"/>
      <c r="J54" s="41"/>
      <c r="K54" s="41"/>
      <c r="L54" s="146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6.95" customHeight="1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146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2" customHeight="1">
      <c r="A56" s="39"/>
      <c r="B56" s="40"/>
      <c r="C56" s="33" t="s">
        <v>23</v>
      </c>
      <c r="D56" s="41"/>
      <c r="E56" s="41"/>
      <c r="F56" s="28" t="str">
        <f>F14</f>
        <v>sil. II/605</v>
      </c>
      <c r="G56" s="41"/>
      <c r="H56" s="41"/>
      <c r="I56" s="33" t="s">
        <v>25</v>
      </c>
      <c r="J56" s="73" t="str">
        <f>IF(J14="","",J14)</f>
        <v>13. 12. 2023</v>
      </c>
      <c r="K56" s="41"/>
      <c r="L56" s="146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6.95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146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5.15" customHeight="1">
      <c r="A58" s="39"/>
      <c r="B58" s="40"/>
      <c r="C58" s="33" t="s">
        <v>29</v>
      </c>
      <c r="D58" s="41"/>
      <c r="E58" s="41"/>
      <c r="F58" s="28" t="str">
        <f>E17</f>
        <v>Správa a údržba silnic Plzeňského kraje, p.o.</v>
      </c>
      <c r="G58" s="41"/>
      <c r="H58" s="41"/>
      <c r="I58" s="33" t="s">
        <v>35</v>
      </c>
      <c r="J58" s="37" t="str">
        <f>E23</f>
        <v>Sweco a.s.</v>
      </c>
      <c r="K58" s="41"/>
      <c r="L58" s="146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s="2" customFormat="1" ht="15.15" customHeight="1">
      <c r="A59" s="39"/>
      <c r="B59" s="40"/>
      <c r="C59" s="33" t="s">
        <v>33</v>
      </c>
      <c r="D59" s="41"/>
      <c r="E59" s="41"/>
      <c r="F59" s="28" t="str">
        <f>IF(E20="","",E20)</f>
        <v>Vyplň údaj</v>
      </c>
      <c r="G59" s="41"/>
      <c r="H59" s="41"/>
      <c r="I59" s="33" t="s">
        <v>38</v>
      </c>
      <c r="J59" s="37" t="str">
        <f>E26</f>
        <v xml:space="preserve"> </v>
      </c>
      <c r="K59" s="41"/>
      <c r="L59" s="146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s="2" customFormat="1" ht="10.3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146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31" s="2" customFormat="1" ht="29.25" customHeight="1">
      <c r="A61" s="39"/>
      <c r="B61" s="40"/>
      <c r="C61" s="172" t="s">
        <v>146</v>
      </c>
      <c r="D61" s="173"/>
      <c r="E61" s="173"/>
      <c r="F61" s="173"/>
      <c r="G61" s="173"/>
      <c r="H61" s="173"/>
      <c r="I61" s="173"/>
      <c r="J61" s="174" t="s">
        <v>147</v>
      </c>
      <c r="K61" s="173"/>
      <c r="L61" s="146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10.3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46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47" s="2" customFormat="1" ht="22.8" customHeight="1">
      <c r="A63" s="39"/>
      <c r="B63" s="40"/>
      <c r="C63" s="175" t="s">
        <v>74</v>
      </c>
      <c r="D63" s="41"/>
      <c r="E63" s="41"/>
      <c r="F63" s="41"/>
      <c r="G63" s="41"/>
      <c r="H63" s="41"/>
      <c r="I63" s="41"/>
      <c r="J63" s="103">
        <f>J92</f>
        <v>0</v>
      </c>
      <c r="K63" s="41"/>
      <c r="L63" s="146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8" t="s">
        <v>148</v>
      </c>
    </row>
    <row r="64" spans="1:31" s="9" customFormat="1" ht="24.95" customHeight="1">
      <c r="A64" s="9"/>
      <c r="B64" s="176"/>
      <c r="C64" s="177"/>
      <c r="D64" s="178" t="s">
        <v>149</v>
      </c>
      <c r="E64" s="179"/>
      <c r="F64" s="179"/>
      <c r="G64" s="179"/>
      <c r="H64" s="179"/>
      <c r="I64" s="179"/>
      <c r="J64" s="180">
        <f>J93</f>
        <v>0</v>
      </c>
      <c r="K64" s="177"/>
      <c r="L64" s="181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2"/>
      <c r="C65" s="126"/>
      <c r="D65" s="183" t="s">
        <v>150</v>
      </c>
      <c r="E65" s="184"/>
      <c r="F65" s="184"/>
      <c r="G65" s="184"/>
      <c r="H65" s="184"/>
      <c r="I65" s="184"/>
      <c r="J65" s="185">
        <f>J94</f>
        <v>0</v>
      </c>
      <c r="K65" s="126"/>
      <c r="L65" s="18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2"/>
      <c r="C66" s="126"/>
      <c r="D66" s="183" t="s">
        <v>151</v>
      </c>
      <c r="E66" s="184"/>
      <c r="F66" s="184"/>
      <c r="G66" s="184"/>
      <c r="H66" s="184"/>
      <c r="I66" s="184"/>
      <c r="J66" s="185">
        <f>J154</f>
        <v>0</v>
      </c>
      <c r="K66" s="126"/>
      <c r="L66" s="186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2"/>
      <c r="C67" s="126"/>
      <c r="D67" s="183" t="s">
        <v>152</v>
      </c>
      <c r="E67" s="184"/>
      <c r="F67" s="184"/>
      <c r="G67" s="184"/>
      <c r="H67" s="184"/>
      <c r="I67" s="184"/>
      <c r="J67" s="185">
        <f>J288</f>
        <v>0</v>
      </c>
      <c r="K67" s="126"/>
      <c r="L67" s="186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2"/>
      <c r="C68" s="126"/>
      <c r="D68" s="183" t="s">
        <v>153</v>
      </c>
      <c r="E68" s="184"/>
      <c r="F68" s="184"/>
      <c r="G68" s="184"/>
      <c r="H68" s="184"/>
      <c r="I68" s="184"/>
      <c r="J68" s="185">
        <f>J298</f>
        <v>0</v>
      </c>
      <c r="K68" s="126"/>
      <c r="L68" s="186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2"/>
      <c r="C69" s="126"/>
      <c r="D69" s="183" t="s">
        <v>154</v>
      </c>
      <c r="E69" s="184"/>
      <c r="F69" s="184"/>
      <c r="G69" s="184"/>
      <c r="H69" s="184"/>
      <c r="I69" s="184"/>
      <c r="J69" s="185">
        <f>J513</f>
        <v>0</v>
      </c>
      <c r="K69" s="126"/>
      <c r="L69" s="186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2"/>
      <c r="C70" s="126"/>
      <c r="D70" s="183" t="s">
        <v>155</v>
      </c>
      <c r="E70" s="184"/>
      <c r="F70" s="184"/>
      <c r="G70" s="184"/>
      <c r="H70" s="184"/>
      <c r="I70" s="184"/>
      <c r="J70" s="185">
        <f>J544</f>
        <v>0</v>
      </c>
      <c r="K70" s="126"/>
      <c r="L70" s="186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2" customFormat="1" ht="21.8" customHeight="1">
      <c r="A71" s="39"/>
      <c r="B71" s="40"/>
      <c r="C71" s="41"/>
      <c r="D71" s="41"/>
      <c r="E71" s="41"/>
      <c r="F71" s="41"/>
      <c r="G71" s="41"/>
      <c r="H71" s="41"/>
      <c r="I71" s="41"/>
      <c r="J71" s="41"/>
      <c r="K71" s="41"/>
      <c r="L71" s="146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6.95" customHeight="1">
      <c r="A72" s="39"/>
      <c r="B72" s="60"/>
      <c r="C72" s="61"/>
      <c r="D72" s="61"/>
      <c r="E72" s="61"/>
      <c r="F72" s="61"/>
      <c r="G72" s="61"/>
      <c r="H72" s="61"/>
      <c r="I72" s="61"/>
      <c r="J72" s="61"/>
      <c r="K72" s="61"/>
      <c r="L72" s="146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6" spans="1:31" s="2" customFormat="1" ht="6.95" customHeight="1">
      <c r="A76" s="39"/>
      <c r="B76" s="62"/>
      <c r="C76" s="63"/>
      <c r="D76" s="63"/>
      <c r="E76" s="63"/>
      <c r="F76" s="63"/>
      <c r="G76" s="63"/>
      <c r="H76" s="63"/>
      <c r="I76" s="63"/>
      <c r="J76" s="63"/>
      <c r="K76" s="63"/>
      <c r="L76" s="146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24.95" customHeight="1">
      <c r="A77" s="39"/>
      <c r="B77" s="40"/>
      <c r="C77" s="24" t="s">
        <v>156</v>
      </c>
      <c r="D77" s="41"/>
      <c r="E77" s="41"/>
      <c r="F77" s="41"/>
      <c r="G77" s="41"/>
      <c r="H77" s="41"/>
      <c r="I77" s="41"/>
      <c r="J77" s="41"/>
      <c r="K77" s="41"/>
      <c r="L77" s="146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6.95" customHeight="1">
      <c r="A78" s="39"/>
      <c r="B78" s="40"/>
      <c r="C78" s="41"/>
      <c r="D78" s="41"/>
      <c r="E78" s="41"/>
      <c r="F78" s="41"/>
      <c r="G78" s="41"/>
      <c r="H78" s="41"/>
      <c r="I78" s="41"/>
      <c r="J78" s="41"/>
      <c r="K78" s="41"/>
      <c r="L78" s="146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2" customHeight="1">
      <c r="A79" s="39"/>
      <c r="B79" s="40"/>
      <c r="C79" s="33" t="s">
        <v>16</v>
      </c>
      <c r="D79" s="41"/>
      <c r="E79" s="41"/>
      <c r="F79" s="41"/>
      <c r="G79" s="41"/>
      <c r="H79" s="41"/>
      <c r="I79" s="41"/>
      <c r="J79" s="41"/>
      <c r="K79" s="41"/>
      <c r="L79" s="146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6.5" customHeight="1">
      <c r="A80" s="39"/>
      <c r="B80" s="40"/>
      <c r="C80" s="41"/>
      <c r="D80" s="41"/>
      <c r="E80" s="171" t="str">
        <f>E7</f>
        <v>Rekonstrukce komunikace II/605, úsek č.3 - aktualizace (2023)</v>
      </c>
      <c r="F80" s="33"/>
      <c r="G80" s="33"/>
      <c r="H80" s="33"/>
      <c r="I80" s="41"/>
      <c r="J80" s="41"/>
      <c r="K80" s="41"/>
      <c r="L80" s="146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2:12" s="1" customFormat="1" ht="12" customHeight="1">
      <c r="B81" s="22"/>
      <c r="C81" s="33" t="s">
        <v>141</v>
      </c>
      <c r="D81" s="23"/>
      <c r="E81" s="23"/>
      <c r="F81" s="23"/>
      <c r="G81" s="23"/>
      <c r="H81" s="23"/>
      <c r="I81" s="23"/>
      <c r="J81" s="23"/>
      <c r="K81" s="23"/>
      <c r="L81" s="21"/>
    </row>
    <row r="82" spans="1:31" s="2" customFormat="1" ht="16.5" customHeight="1">
      <c r="A82" s="39"/>
      <c r="B82" s="40"/>
      <c r="C82" s="41"/>
      <c r="D82" s="41"/>
      <c r="E82" s="171" t="s">
        <v>142</v>
      </c>
      <c r="F82" s="41"/>
      <c r="G82" s="41"/>
      <c r="H82" s="41"/>
      <c r="I82" s="41"/>
      <c r="J82" s="41"/>
      <c r="K82" s="41"/>
      <c r="L82" s="146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2" customHeight="1">
      <c r="A83" s="39"/>
      <c r="B83" s="40"/>
      <c r="C83" s="33" t="s">
        <v>143</v>
      </c>
      <c r="D83" s="41"/>
      <c r="E83" s="41"/>
      <c r="F83" s="41"/>
      <c r="G83" s="41"/>
      <c r="H83" s="41"/>
      <c r="I83" s="41"/>
      <c r="J83" s="41"/>
      <c r="K83" s="41"/>
      <c r="L83" s="146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30" customHeight="1">
      <c r="A84" s="39"/>
      <c r="B84" s="40"/>
      <c r="C84" s="41"/>
      <c r="D84" s="41"/>
      <c r="E84" s="70" t="str">
        <f>E11</f>
        <v>SO 103.1a - Rekonstrukce komunikace - část a _ Způsobilé výdaje na hlavní aktivitu projektu</v>
      </c>
      <c r="F84" s="41"/>
      <c r="G84" s="41"/>
      <c r="H84" s="41"/>
      <c r="I84" s="41"/>
      <c r="J84" s="41"/>
      <c r="K84" s="41"/>
      <c r="L84" s="146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6.95" customHeight="1">
      <c r="A85" s="39"/>
      <c r="B85" s="40"/>
      <c r="C85" s="41"/>
      <c r="D85" s="41"/>
      <c r="E85" s="41"/>
      <c r="F85" s="41"/>
      <c r="G85" s="41"/>
      <c r="H85" s="41"/>
      <c r="I85" s="41"/>
      <c r="J85" s="41"/>
      <c r="K85" s="41"/>
      <c r="L85" s="146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23</v>
      </c>
      <c r="D86" s="41"/>
      <c r="E86" s="41"/>
      <c r="F86" s="28" t="str">
        <f>F14</f>
        <v>sil. II/605</v>
      </c>
      <c r="G86" s="41"/>
      <c r="H86" s="41"/>
      <c r="I86" s="33" t="s">
        <v>25</v>
      </c>
      <c r="J86" s="73" t="str">
        <f>IF(J14="","",J14)</f>
        <v>13. 12. 2023</v>
      </c>
      <c r="K86" s="41"/>
      <c r="L86" s="146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6.95" customHeight="1">
      <c r="A87" s="39"/>
      <c r="B87" s="40"/>
      <c r="C87" s="41"/>
      <c r="D87" s="41"/>
      <c r="E87" s="41"/>
      <c r="F87" s="41"/>
      <c r="G87" s="41"/>
      <c r="H87" s="41"/>
      <c r="I87" s="41"/>
      <c r="J87" s="41"/>
      <c r="K87" s="41"/>
      <c r="L87" s="146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5.15" customHeight="1">
      <c r="A88" s="39"/>
      <c r="B88" s="40"/>
      <c r="C88" s="33" t="s">
        <v>29</v>
      </c>
      <c r="D88" s="41"/>
      <c r="E88" s="41"/>
      <c r="F88" s="28" t="str">
        <f>E17</f>
        <v>Správa a údržba silnic Plzeňského kraje, p.o.</v>
      </c>
      <c r="G88" s="41"/>
      <c r="H88" s="41"/>
      <c r="I88" s="33" t="s">
        <v>35</v>
      </c>
      <c r="J88" s="37" t="str">
        <f>E23</f>
        <v>Sweco a.s.</v>
      </c>
      <c r="K88" s="41"/>
      <c r="L88" s="146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5.15" customHeight="1">
      <c r="A89" s="39"/>
      <c r="B89" s="40"/>
      <c r="C89" s="33" t="s">
        <v>33</v>
      </c>
      <c r="D89" s="41"/>
      <c r="E89" s="41"/>
      <c r="F89" s="28" t="str">
        <f>IF(E20="","",E20)</f>
        <v>Vyplň údaj</v>
      </c>
      <c r="G89" s="41"/>
      <c r="H89" s="41"/>
      <c r="I89" s="33" t="s">
        <v>38</v>
      </c>
      <c r="J89" s="37" t="str">
        <f>E26</f>
        <v xml:space="preserve"> </v>
      </c>
      <c r="K89" s="41"/>
      <c r="L89" s="146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10.3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146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11" customFormat="1" ht="29.25" customHeight="1">
      <c r="A91" s="187"/>
      <c r="B91" s="188"/>
      <c r="C91" s="189" t="s">
        <v>157</v>
      </c>
      <c r="D91" s="190" t="s">
        <v>61</v>
      </c>
      <c r="E91" s="190" t="s">
        <v>57</v>
      </c>
      <c r="F91" s="190" t="s">
        <v>58</v>
      </c>
      <c r="G91" s="190" t="s">
        <v>158</v>
      </c>
      <c r="H91" s="190" t="s">
        <v>159</v>
      </c>
      <c r="I91" s="190" t="s">
        <v>160</v>
      </c>
      <c r="J91" s="190" t="s">
        <v>147</v>
      </c>
      <c r="K91" s="191" t="s">
        <v>161</v>
      </c>
      <c r="L91" s="192"/>
      <c r="M91" s="93" t="s">
        <v>20</v>
      </c>
      <c r="N91" s="94" t="s">
        <v>46</v>
      </c>
      <c r="O91" s="94" t="s">
        <v>162</v>
      </c>
      <c r="P91" s="94" t="s">
        <v>163</v>
      </c>
      <c r="Q91" s="94" t="s">
        <v>164</v>
      </c>
      <c r="R91" s="94" t="s">
        <v>165</v>
      </c>
      <c r="S91" s="94" t="s">
        <v>166</v>
      </c>
      <c r="T91" s="95" t="s">
        <v>167</v>
      </c>
      <c r="U91" s="187"/>
      <c r="V91" s="187"/>
      <c r="W91" s="187"/>
      <c r="X91" s="187"/>
      <c r="Y91" s="187"/>
      <c r="Z91" s="187"/>
      <c r="AA91" s="187"/>
      <c r="AB91" s="187"/>
      <c r="AC91" s="187"/>
      <c r="AD91" s="187"/>
      <c r="AE91" s="187"/>
    </row>
    <row r="92" spans="1:63" s="2" customFormat="1" ht="22.8" customHeight="1">
      <c r="A92" s="39"/>
      <c r="B92" s="40"/>
      <c r="C92" s="100" t="s">
        <v>168</v>
      </c>
      <c r="D92" s="41"/>
      <c r="E92" s="41"/>
      <c r="F92" s="41"/>
      <c r="G92" s="41"/>
      <c r="H92" s="41"/>
      <c r="I92" s="41"/>
      <c r="J92" s="193">
        <f>BK92</f>
        <v>0</v>
      </c>
      <c r="K92" s="41"/>
      <c r="L92" s="45"/>
      <c r="M92" s="96"/>
      <c r="N92" s="194"/>
      <c r="O92" s="97"/>
      <c r="P92" s="195">
        <f>P93</f>
        <v>0</v>
      </c>
      <c r="Q92" s="97"/>
      <c r="R92" s="195">
        <f>R93</f>
        <v>1774.3273344440001</v>
      </c>
      <c r="S92" s="97"/>
      <c r="T92" s="196">
        <f>T93</f>
        <v>9078.041700000002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T92" s="18" t="s">
        <v>75</v>
      </c>
      <c r="AU92" s="18" t="s">
        <v>148</v>
      </c>
      <c r="BK92" s="197">
        <f>BK93</f>
        <v>0</v>
      </c>
    </row>
    <row r="93" spans="1:63" s="12" customFormat="1" ht="25.9" customHeight="1">
      <c r="A93" s="12"/>
      <c r="B93" s="198"/>
      <c r="C93" s="199"/>
      <c r="D93" s="200" t="s">
        <v>75</v>
      </c>
      <c r="E93" s="201" t="s">
        <v>169</v>
      </c>
      <c r="F93" s="201" t="s">
        <v>170</v>
      </c>
      <c r="G93" s="199"/>
      <c r="H93" s="199"/>
      <c r="I93" s="202"/>
      <c r="J93" s="203">
        <f>BK93</f>
        <v>0</v>
      </c>
      <c r="K93" s="199"/>
      <c r="L93" s="204"/>
      <c r="M93" s="205"/>
      <c r="N93" s="206"/>
      <c r="O93" s="206"/>
      <c r="P93" s="207">
        <f>P94+P154+P288+P298+P513+P544</f>
        <v>0</v>
      </c>
      <c r="Q93" s="206"/>
      <c r="R93" s="207">
        <f>R94+R154+R288+R298+R513+R544</f>
        <v>1774.3273344440001</v>
      </c>
      <c r="S93" s="206"/>
      <c r="T93" s="208">
        <f>T94+T154+T288+T298+T513+T544</f>
        <v>9078.041700000002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09" t="s">
        <v>22</v>
      </c>
      <c r="AT93" s="210" t="s">
        <v>75</v>
      </c>
      <c r="AU93" s="210" t="s">
        <v>76</v>
      </c>
      <c r="AY93" s="209" t="s">
        <v>171</v>
      </c>
      <c r="BK93" s="211">
        <f>BK94+BK154+BK288+BK298+BK513+BK544</f>
        <v>0</v>
      </c>
    </row>
    <row r="94" spans="1:63" s="12" customFormat="1" ht="22.8" customHeight="1">
      <c r="A94" s="12"/>
      <c r="B94" s="198"/>
      <c r="C94" s="199"/>
      <c r="D94" s="200" t="s">
        <v>75</v>
      </c>
      <c r="E94" s="212" t="s">
        <v>22</v>
      </c>
      <c r="F94" s="212" t="s">
        <v>172</v>
      </c>
      <c r="G94" s="199"/>
      <c r="H94" s="199"/>
      <c r="I94" s="202"/>
      <c r="J94" s="213">
        <f>BK94</f>
        <v>0</v>
      </c>
      <c r="K94" s="199"/>
      <c r="L94" s="204"/>
      <c r="M94" s="205"/>
      <c r="N94" s="206"/>
      <c r="O94" s="206"/>
      <c r="P94" s="207">
        <f>SUM(P95:P153)</f>
        <v>0</v>
      </c>
      <c r="Q94" s="206"/>
      <c r="R94" s="207">
        <f>SUM(R95:R153)</f>
        <v>6.70553634</v>
      </c>
      <c r="S94" s="206"/>
      <c r="T94" s="208">
        <f>SUM(T95:T153)</f>
        <v>9051.121000000001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09" t="s">
        <v>22</v>
      </c>
      <c r="AT94" s="210" t="s">
        <v>75</v>
      </c>
      <c r="AU94" s="210" t="s">
        <v>22</v>
      </c>
      <c r="AY94" s="209" t="s">
        <v>171</v>
      </c>
      <c r="BK94" s="211">
        <f>SUM(BK95:BK153)</f>
        <v>0</v>
      </c>
    </row>
    <row r="95" spans="1:65" s="2" customFormat="1" ht="24.15" customHeight="1">
      <c r="A95" s="39"/>
      <c r="B95" s="40"/>
      <c r="C95" s="214" t="s">
        <v>22</v>
      </c>
      <c r="D95" s="214" t="s">
        <v>173</v>
      </c>
      <c r="E95" s="215" t="s">
        <v>174</v>
      </c>
      <c r="F95" s="216" t="s">
        <v>175</v>
      </c>
      <c r="G95" s="217" t="s">
        <v>176</v>
      </c>
      <c r="H95" s="218">
        <v>4928.8</v>
      </c>
      <c r="I95" s="219"/>
      <c r="J95" s="220">
        <f>ROUND(I95*H95,2)</f>
        <v>0</v>
      </c>
      <c r="K95" s="216" t="s">
        <v>177</v>
      </c>
      <c r="L95" s="45"/>
      <c r="M95" s="221" t="s">
        <v>20</v>
      </c>
      <c r="N95" s="222" t="s">
        <v>47</v>
      </c>
      <c r="O95" s="85"/>
      <c r="P95" s="223">
        <f>O95*H95</f>
        <v>0</v>
      </c>
      <c r="Q95" s="223">
        <v>0</v>
      </c>
      <c r="R95" s="223">
        <f>Q95*H95</f>
        <v>0</v>
      </c>
      <c r="S95" s="223">
        <v>0</v>
      </c>
      <c r="T95" s="224">
        <f>S95*H95</f>
        <v>0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25" t="s">
        <v>178</v>
      </c>
      <c r="AT95" s="225" t="s">
        <v>173</v>
      </c>
      <c r="AU95" s="225" t="s">
        <v>84</v>
      </c>
      <c r="AY95" s="18" t="s">
        <v>171</v>
      </c>
      <c r="BE95" s="226">
        <f>IF(N95="základní",J95,0)</f>
        <v>0</v>
      </c>
      <c r="BF95" s="226">
        <f>IF(N95="snížená",J95,0)</f>
        <v>0</v>
      </c>
      <c r="BG95" s="226">
        <f>IF(N95="zákl. přenesená",J95,0)</f>
        <v>0</v>
      </c>
      <c r="BH95" s="226">
        <f>IF(N95="sníž. přenesená",J95,0)</f>
        <v>0</v>
      </c>
      <c r="BI95" s="226">
        <f>IF(N95="nulová",J95,0)</f>
        <v>0</v>
      </c>
      <c r="BJ95" s="18" t="s">
        <v>22</v>
      </c>
      <c r="BK95" s="226">
        <f>ROUND(I95*H95,2)</f>
        <v>0</v>
      </c>
      <c r="BL95" s="18" t="s">
        <v>178</v>
      </c>
      <c r="BM95" s="225" t="s">
        <v>179</v>
      </c>
    </row>
    <row r="96" spans="1:47" s="2" customFormat="1" ht="12">
      <c r="A96" s="39"/>
      <c r="B96" s="40"/>
      <c r="C96" s="41"/>
      <c r="D96" s="227" t="s">
        <v>180</v>
      </c>
      <c r="E96" s="41"/>
      <c r="F96" s="228" t="s">
        <v>181</v>
      </c>
      <c r="G96" s="41"/>
      <c r="H96" s="41"/>
      <c r="I96" s="229"/>
      <c r="J96" s="41"/>
      <c r="K96" s="41"/>
      <c r="L96" s="45"/>
      <c r="M96" s="230"/>
      <c r="N96" s="231"/>
      <c r="O96" s="85"/>
      <c r="P96" s="85"/>
      <c r="Q96" s="85"/>
      <c r="R96" s="85"/>
      <c r="S96" s="85"/>
      <c r="T96" s="86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T96" s="18" t="s">
        <v>180</v>
      </c>
      <c r="AU96" s="18" t="s">
        <v>84</v>
      </c>
    </row>
    <row r="97" spans="1:47" s="2" customFormat="1" ht="12">
      <c r="A97" s="39"/>
      <c r="B97" s="40"/>
      <c r="C97" s="41"/>
      <c r="D97" s="232" t="s">
        <v>182</v>
      </c>
      <c r="E97" s="41"/>
      <c r="F97" s="233" t="s">
        <v>183</v>
      </c>
      <c r="G97" s="41"/>
      <c r="H97" s="41"/>
      <c r="I97" s="229"/>
      <c r="J97" s="41"/>
      <c r="K97" s="41"/>
      <c r="L97" s="45"/>
      <c r="M97" s="230"/>
      <c r="N97" s="231"/>
      <c r="O97" s="85"/>
      <c r="P97" s="85"/>
      <c r="Q97" s="85"/>
      <c r="R97" s="85"/>
      <c r="S97" s="85"/>
      <c r="T97" s="86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T97" s="18" t="s">
        <v>182</v>
      </c>
      <c r="AU97" s="18" t="s">
        <v>84</v>
      </c>
    </row>
    <row r="98" spans="1:51" s="13" customFormat="1" ht="12">
      <c r="A98" s="13"/>
      <c r="B98" s="234"/>
      <c r="C98" s="235"/>
      <c r="D98" s="227" t="s">
        <v>184</v>
      </c>
      <c r="E98" s="236" t="s">
        <v>20</v>
      </c>
      <c r="F98" s="237" t="s">
        <v>185</v>
      </c>
      <c r="G98" s="235"/>
      <c r="H98" s="236" t="s">
        <v>20</v>
      </c>
      <c r="I98" s="238"/>
      <c r="J98" s="235"/>
      <c r="K98" s="235"/>
      <c r="L98" s="239"/>
      <c r="M98" s="240"/>
      <c r="N98" s="241"/>
      <c r="O98" s="241"/>
      <c r="P98" s="241"/>
      <c r="Q98" s="241"/>
      <c r="R98" s="241"/>
      <c r="S98" s="241"/>
      <c r="T98" s="242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43" t="s">
        <v>184</v>
      </c>
      <c r="AU98" s="243" t="s">
        <v>84</v>
      </c>
      <c r="AV98" s="13" t="s">
        <v>22</v>
      </c>
      <c r="AW98" s="13" t="s">
        <v>37</v>
      </c>
      <c r="AX98" s="13" t="s">
        <v>76</v>
      </c>
      <c r="AY98" s="243" t="s">
        <v>171</v>
      </c>
    </row>
    <row r="99" spans="1:51" s="13" customFormat="1" ht="12">
      <c r="A99" s="13"/>
      <c r="B99" s="234"/>
      <c r="C99" s="235"/>
      <c r="D99" s="227" t="s">
        <v>184</v>
      </c>
      <c r="E99" s="236" t="s">
        <v>20</v>
      </c>
      <c r="F99" s="237" t="s">
        <v>186</v>
      </c>
      <c r="G99" s="235"/>
      <c r="H99" s="236" t="s">
        <v>20</v>
      </c>
      <c r="I99" s="238"/>
      <c r="J99" s="235"/>
      <c r="K99" s="235"/>
      <c r="L99" s="239"/>
      <c r="M99" s="240"/>
      <c r="N99" s="241"/>
      <c r="O99" s="241"/>
      <c r="P99" s="241"/>
      <c r="Q99" s="241"/>
      <c r="R99" s="241"/>
      <c r="S99" s="241"/>
      <c r="T99" s="242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43" t="s">
        <v>184</v>
      </c>
      <c r="AU99" s="243" t="s">
        <v>84</v>
      </c>
      <c r="AV99" s="13" t="s">
        <v>22</v>
      </c>
      <c r="AW99" s="13" t="s">
        <v>37</v>
      </c>
      <c r="AX99" s="13" t="s">
        <v>76</v>
      </c>
      <c r="AY99" s="243" t="s">
        <v>171</v>
      </c>
    </row>
    <row r="100" spans="1:51" s="13" customFormat="1" ht="12">
      <c r="A100" s="13"/>
      <c r="B100" s="234"/>
      <c r="C100" s="235"/>
      <c r="D100" s="227" t="s">
        <v>184</v>
      </c>
      <c r="E100" s="236" t="s">
        <v>20</v>
      </c>
      <c r="F100" s="237" t="s">
        <v>187</v>
      </c>
      <c r="G100" s="235"/>
      <c r="H100" s="236" t="s">
        <v>20</v>
      </c>
      <c r="I100" s="238"/>
      <c r="J100" s="235"/>
      <c r="K100" s="235"/>
      <c r="L100" s="239"/>
      <c r="M100" s="240"/>
      <c r="N100" s="241"/>
      <c r="O100" s="241"/>
      <c r="P100" s="241"/>
      <c r="Q100" s="241"/>
      <c r="R100" s="241"/>
      <c r="S100" s="241"/>
      <c r="T100" s="242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43" t="s">
        <v>184</v>
      </c>
      <c r="AU100" s="243" t="s">
        <v>84</v>
      </c>
      <c r="AV100" s="13" t="s">
        <v>22</v>
      </c>
      <c r="AW100" s="13" t="s">
        <v>37</v>
      </c>
      <c r="AX100" s="13" t="s">
        <v>76</v>
      </c>
      <c r="AY100" s="243" t="s">
        <v>171</v>
      </c>
    </row>
    <row r="101" spans="1:51" s="14" customFormat="1" ht="12">
      <c r="A101" s="14"/>
      <c r="B101" s="244"/>
      <c r="C101" s="245"/>
      <c r="D101" s="227" t="s">
        <v>184</v>
      </c>
      <c r="E101" s="246" t="s">
        <v>20</v>
      </c>
      <c r="F101" s="247" t="s">
        <v>188</v>
      </c>
      <c r="G101" s="245"/>
      <c r="H101" s="248">
        <v>4928.8</v>
      </c>
      <c r="I101" s="249"/>
      <c r="J101" s="245"/>
      <c r="K101" s="245"/>
      <c r="L101" s="250"/>
      <c r="M101" s="251"/>
      <c r="N101" s="252"/>
      <c r="O101" s="252"/>
      <c r="P101" s="252"/>
      <c r="Q101" s="252"/>
      <c r="R101" s="252"/>
      <c r="S101" s="252"/>
      <c r="T101" s="253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54" t="s">
        <v>184</v>
      </c>
      <c r="AU101" s="254" t="s">
        <v>84</v>
      </c>
      <c r="AV101" s="14" t="s">
        <v>84</v>
      </c>
      <c r="AW101" s="14" t="s">
        <v>37</v>
      </c>
      <c r="AX101" s="14" t="s">
        <v>76</v>
      </c>
      <c r="AY101" s="254" t="s">
        <v>171</v>
      </c>
    </row>
    <row r="102" spans="1:65" s="2" customFormat="1" ht="33" customHeight="1">
      <c r="A102" s="39"/>
      <c r="B102" s="40"/>
      <c r="C102" s="214" t="s">
        <v>84</v>
      </c>
      <c r="D102" s="214" t="s">
        <v>173</v>
      </c>
      <c r="E102" s="215" t="s">
        <v>189</v>
      </c>
      <c r="F102" s="216" t="s">
        <v>190</v>
      </c>
      <c r="G102" s="217" t="s">
        <v>176</v>
      </c>
      <c r="H102" s="218">
        <v>17319</v>
      </c>
      <c r="I102" s="219"/>
      <c r="J102" s="220">
        <f>ROUND(I102*H102,2)</f>
        <v>0</v>
      </c>
      <c r="K102" s="216" t="s">
        <v>20</v>
      </c>
      <c r="L102" s="45"/>
      <c r="M102" s="221" t="s">
        <v>20</v>
      </c>
      <c r="N102" s="222" t="s">
        <v>47</v>
      </c>
      <c r="O102" s="85"/>
      <c r="P102" s="223">
        <f>O102*H102</f>
        <v>0</v>
      </c>
      <c r="Q102" s="223">
        <v>0.00012541</v>
      </c>
      <c r="R102" s="223">
        <f>Q102*H102</f>
        <v>2.1719757900000003</v>
      </c>
      <c r="S102" s="223">
        <v>0.138</v>
      </c>
      <c r="T102" s="224">
        <f>S102*H102</f>
        <v>2390.0220000000004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25" t="s">
        <v>178</v>
      </c>
      <c r="AT102" s="225" t="s">
        <v>173</v>
      </c>
      <c r="AU102" s="225" t="s">
        <v>84</v>
      </c>
      <c r="AY102" s="18" t="s">
        <v>171</v>
      </c>
      <c r="BE102" s="226">
        <f>IF(N102="základní",J102,0)</f>
        <v>0</v>
      </c>
      <c r="BF102" s="226">
        <f>IF(N102="snížená",J102,0)</f>
        <v>0</v>
      </c>
      <c r="BG102" s="226">
        <f>IF(N102="zákl. přenesená",J102,0)</f>
        <v>0</v>
      </c>
      <c r="BH102" s="226">
        <f>IF(N102="sníž. přenesená",J102,0)</f>
        <v>0</v>
      </c>
      <c r="BI102" s="226">
        <f>IF(N102="nulová",J102,0)</f>
        <v>0</v>
      </c>
      <c r="BJ102" s="18" t="s">
        <v>22</v>
      </c>
      <c r="BK102" s="226">
        <f>ROUND(I102*H102,2)</f>
        <v>0</v>
      </c>
      <c r="BL102" s="18" t="s">
        <v>178</v>
      </c>
      <c r="BM102" s="225" t="s">
        <v>191</v>
      </c>
    </row>
    <row r="103" spans="1:47" s="2" customFormat="1" ht="12">
      <c r="A103" s="39"/>
      <c r="B103" s="40"/>
      <c r="C103" s="41"/>
      <c r="D103" s="227" t="s">
        <v>180</v>
      </c>
      <c r="E103" s="41"/>
      <c r="F103" s="228" t="s">
        <v>192</v>
      </c>
      <c r="G103" s="41"/>
      <c r="H103" s="41"/>
      <c r="I103" s="229"/>
      <c r="J103" s="41"/>
      <c r="K103" s="41"/>
      <c r="L103" s="45"/>
      <c r="M103" s="230"/>
      <c r="N103" s="231"/>
      <c r="O103" s="85"/>
      <c r="P103" s="85"/>
      <c r="Q103" s="85"/>
      <c r="R103" s="85"/>
      <c r="S103" s="85"/>
      <c r="T103" s="86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T103" s="18" t="s">
        <v>180</v>
      </c>
      <c r="AU103" s="18" t="s">
        <v>84</v>
      </c>
    </row>
    <row r="104" spans="1:51" s="13" customFormat="1" ht="12">
      <c r="A104" s="13"/>
      <c r="B104" s="234"/>
      <c r="C104" s="235"/>
      <c r="D104" s="227" t="s">
        <v>184</v>
      </c>
      <c r="E104" s="236" t="s">
        <v>20</v>
      </c>
      <c r="F104" s="237" t="s">
        <v>193</v>
      </c>
      <c r="G104" s="235"/>
      <c r="H104" s="236" t="s">
        <v>20</v>
      </c>
      <c r="I104" s="238"/>
      <c r="J104" s="235"/>
      <c r="K104" s="235"/>
      <c r="L104" s="239"/>
      <c r="M104" s="240"/>
      <c r="N104" s="241"/>
      <c r="O104" s="241"/>
      <c r="P104" s="241"/>
      <c r="Q104" s="241"/>
      <c r="R104" s="241"/>
      <c r="S104" s="241"/>
      <c r="T104" s="242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43" t="s">
        <v>184</v>
      </c>
      <c r="AU104" s="243" t="s">
        <v>84</v>
      </c>
      <c r="AV104" s="13" t="s">
        <v>22</v>
      </c>
      <c r="AW104" s="13" t="s">
        <v>37</v>
      </c>
      <c r="AX104" s="13" t="s">
        <v>76</v>
      </c>
      <c r="AY104" s="243" t="s">
        <v>171</v>
      </c>
    </row>
    <row r="105" spans="1:51" s="13" customFormat="1" ht="12">
      <c r="A105" s="13"/>
      <c r="B105" s="234"/>
      <c r="C105" s="235"/>
      <c r="D105" s="227" t="s">
        <v>184</v>
      </c>
      <c r="E105" s="236" t="s">
        <v>20</v>
      </c>
      <c r="F105" s="237" t="s">
        <v>186</v>
      </c>
      <c r="G105" s="235"/>
      <c r="H105" s="236" t="s">
        <v>20</v>
      </c>
      <c r="I105" s="238"/>
      <c r="J105" s="235"/>
      <c r="K105" s="235"/>
      <c r="L105" s="239"/>
      <c r="M105" s="240"/>
      <c r="N105" s="241"/>
      <c r="O105" s="241"/>
      <c r="P105" s="241"/>
      <c r="Q105" s="241"/>
      <c r="R105" s="241"/>
      <c r="S105" s="241"/>
      <c r="T105" s="242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43" t="s">
        <v>184</v>
      </c>
      <c r="AU105" s="243" t="s">
        <v>84</v>
      </c>
      <c r="AV105" s="13" t="s">
        <v>22</v>
      </c>
      <c r="AW105" s="13" t="s">
        <v>37</v>
      </c>
      <c r="AX105" s="13" t="s">
        <v>76</v>
      </c>
      <c r="AY105" s="243" t="s">
        <v>171</v>
      </c>
    </row>
    <row r="106" spans="1:51" s="13" customFormat="1" ht="12">
      <c r="A106" s="13"/>
      <c r="B106" s="234"/>
      <c r="C106" s="235"/>
      <c r="D106" s="227" t="s">
        <v>184</v>
      </c>
      <c r="E106" s="236" t="s">
        <v>20</v>
      </c>
      <c r="F106" s="237" t="s">
        <v>194</v>
      </c>
      <c r="G106" s="235"/>
      <c r="H106" s="236" t="s">
        <v>20</v>
      </c>
      <c r="I106" s="238"/>
      <c r="J106" s="235"/>
      <c r="K106" s="235"/>
      <c r="L106" s="239"/>
      <c r="M106" s="240"/>
      <c r="N106" s="241"/>
      <c r="O106" s="241"/>
      <c r="P106" s="241"/>
      <c r="Q106" s="241"/>
      <c r="R106" s="241"/>
      <c r="S106" s="241"/>
      <c r="T106" s="242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43" t="s">
        <v>184</v>
      </c>
      <c r="AU106" s="243" t="s">
        <v>84</v>
      </c>
      <c r="AV106" s="13" t="s">
        <v>22</v>
      </c>
      <c r="AW106" s="13" t="s">
        <v>37</v>
      </c>
      <c r="AX106" s="13" t="s">
        <v>76</v>
      </c>
      <c r="AY106" s="243" t="s">
        <v>171</v>
      </c>
    </row>
    <row r="107" spans="1:51" s="13" customFormat="1" ht="12">
      <c r="A107" s="13"/>
      <c r="B107" s="234"/>
      <c r="C107" s="235"/>
      <c r="D107" s="227" t="s">
        <v>184</v>
      </c>
      <c r="E107" s="236" t="s">
        <v>20</v>
      </c>
      <c r="F107" s="237" t="s">
        <v>195</v>
      </c>
      <c r="G107" s="235"/>
      <c r="H107" s="236" t="s">
        <v>20</v>
      </c>
      <c r="I107" s="238"/>
      <c r="J107" s="235"/>
      <c r="K107" s="235"/>
      <c r="L107" s="239"/>
      <c r="M107" s="240"/>
      <c r="N107" s="241"/>
      <c r="O107" s="241"/>
      <c r="P107" s="241"/>
      <c r="Q107" s="241"/>
      <c r="R107" s="241"/>
      <c r="S107" s="241"/>
      <c r="T107" s="242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43" t="s">
        <v>184</v>
      </c>
      <c r="AU107" s="243" t="s">
        <v>84</v>
      </c>
      <c r="AV107" s="13" t="s">
        <v>22</v>
      </c>
      <c r="AW107" s="13" t="s">
        <v>37</v>
      </c>
      <c r="AX107" s="13" t="s">
        <v>76</v>
      </c>
      <c r="AY107" s="243" t="s">
        <v>171</v>
      </c>
    </row>
    <row r="108" spans="1:51" s="14" customFormat="1" ht="12">
      <c r="A108" s="14"/>
      <c r="B108" s="244"/>
      <c r="C108" s="245"/>
      <c r="D108" s="227" t="s">
        <v>184</v>
      </c>
      <c r="E108" s="246" t="s">
        <v>20</v>
      </c>
      <c r="F108" s="247" t="s">
        <v>196</v>
      </c>
      <c r="G108" s="245"/>
      <c r="H108" s="248">
        <v>8659.5</v>
      </c>
      <c r="I108" s="249"/>
      <c r="J108" s="245"/>
      <c r="K108" s="245"/>
      <c r="L108" s="250"/>
      <c r="M108" s="251"/>
      <c r="N108" s="252"/>
      <c r="O108" s="252"/>
      <c r="P108" s="252"/>
      <c r="Q108" s="252"/>
      <c r="R108" s="252"/>
      <c r="S108" s="252"/>
      <c r="T108" s="253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54" t="s">
        <v>184</v>
      </c>
      <c r="AU108" s="254" t="s">
        <v>84</v>
      </c>
      <c r="AV108" s="14" t="s">
        <v>84</v>
      </c>
      <c r="AW108" s="14" t="s">
        <v>37</v>
      </c>
      <c r="AX108" s="14" t="s">
        <v>76</v>
      </c>
      <c r="AY108" s="254" t="s">
        <v>171</v>
      </c>
    </row>
    <row r="109" spans="1:51" s="13" customFormat="1" ht="12">
      <c r="A109" s="13"/>
      <c r="B109" s="234"/>
      <c r="C109" s="235"/>
      <c r="D109" s="227" t="s">
        <v>184</v>
      </c>
      <c r="E109" s="236" t="s">
        <v>20</v>
      </c>
      <c r="F109" s="237" t="s">
        <v>197</v>
      </c>
      <c r="G109" s="235"/>
      <c r="H109" s="236" t="s">
        <v>20</v>
      </c>
      <c r="I109" s="238"/>
      <c r="J109" s="235"/>
      <c r="K109" s="235"/>
      <c r="L109" s="239"/>
      <c r="M109" s="240"/>
      <c r="N109" s="241"/>
      <c r="O109" s="241"/>
      <c r="P109" s="241"/>
      <c r="Q109" s="241"/>
      <c r="R109" s="241"/>
      <c r="S109" s="241"/>
      <c r="T109" s="242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43" t="s">
        <v>184</v>
      </c>
      <c r="AU109" s="243" t="s">
        <v>84</v>
      </c>
      <c r="AV109" s="13" t="s">
        <v>22</v>
      </c>
      <c r="AW109" s="13" t="s">
        <v>37</v>
      </c>
      <c r="AX109" s="13" t="s">
        <v>76</v>
      </c>
      <c r="AY109" s="243" t="s">
        <v>171</v>
      </c>
    </row>
    <row r="110" spans="1:51" s="13" customFormat="1" ht="12">
      <c r="A110" s="13"/>
      <c r="B110" s="234"/>
      <c r="C110" s="235"/>
      <c r="D110" s="227" t="s">
        <v>184</v>
      </c>
      <c r="E110" s="236" t="s">
        <v>20</v>
      </c>
      <c r="F110" s="237" t="s">
        <v>195</v>
      </c>
      <c r="G110" s="235"/>
      <c r="H110" s="236" t="s">
        <v>20</v>
      </c>
      <c r="I110" s="238"/>
      <c r="J110" s="235"/>
      <c r="K110" s="235"/>
      <c r="L110" s="239"/>
      <c r="M110" s="240"/>
      <c r="N110" s="241"/>
      <c r="O110" s="241"/>
      <c r="P110" s="241"/>
      <c r="Q110" s="241"/>
      <c r="R110" s="241"/>
      <c r="S110" s="241"/>
      <c r="T110" s="242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43" t="s">
        <v>184</v>
      </c>
      <c r="AU110" s="243" t="s">
        <v>84</v>
      </c>
      <c r="AV110" s="13" t="s">
        <v>22</v>
      </c>
      <c r="AW110" s="13" t="s">
        <v>37</v>
      </c>
      <c r="AX110" s="13" t="s">
        <v>76</v>
      </c>
      <c r="AY110" s="243" t="s">
        <v>171</v>
      </c>
    </row>
    <row r="111" spans="1:51" s="14" customFormat="1" ht="12">
      <c r="A111" s="14"/>
      <c r="B111" s="244"/>
      <c r="C111" s="245"/>
      <c r="D111" s="227" t="s">
        <v>184</v>
      </c>
      <c r="E111" s="246" t="s">
        <v>20</v>
      </c>
      <c r="F111" s="247" t="s">
        <v>196</v>
      </c>
      <c r="G111" s="245"/>
      <c r="H111" s="248">
        <v>8659.5</v>
      </c>
      <c r="I111" s="249"/>
      <c r="J111" s="245"/>
      <c r="K111" s="245"/>
      <c r="L111" s="250"/>
      <c r="M111" s="251"/>
      <c r="N111" s="252"/>
      <c r="O111" s="252"/>
      <c r="P111" s="252"/>
      <c r="Q111" s="252"/>
      <c r="R111" s="252"/>
      <c r="S111" s="252"/>
      <c r="T111" s="253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54" t="s">
        <v>184</v>
      </c>
      <c r="AU111" s="254" t="s">
        <v>84</v>
      </c>
      <c r="AV111" s="14" t="s">
        <v>84</v>
      </c>
      <c r="AW111" s="14" t="s">
        <v>37</v>
      </c>
      <c r="AX111" s="14" t="s">
        <v>76</v>
      </c>
      <c r="AY111" s="254" t="s">
        <v>171</v>
      </c>
    </row>
    <row r="112" spans="1:65" s="2" customFormat="1" ht="33" customHeight="1">
      <c r="A112" s="39"/>
      <c r="B112" s="40"/>
      <c r="C112" s="214" t="s">
        <v>107</v>
      </c>
      <c r="D112" s="214" t="s">
        <v>173</v>
      </c>
      <c r="E112" s="215" t="s">
        <v>198</v>
      </c>
      <c r="F112" s="216" t="s">
        <v>199</v>
      </c>
      <c r="G112" s="217" t="s">
        <v>176</v>
      </c>
      <c r="H112" s="218">
        <v>8379</v>
      </c>
      <c r="I112" s="219"/>
      <c r="J112" s="220">
        <f>ROUND(I112*H112,2)</f>
        <v>0</v>
      </c>
      <c r="K112" s="216" t="s">
        <v>20</v>
      </c>
      <c r="L112" s="45"/>
      <c r="M112" s="221" t="s">
        <v>20</v>
      </c>
      <c r="N112" s="222" t="s">
        <v>47</v>
      </c>
      <c r="O112" s="85"/>
      <c r="P112" s="223">
        <f>O112*H112</f>
        <v>0</v>
      </c>
      <c r="Q112" s="223">
        <v>0.00012541</v>
      </c>
      <c r="R112" s="223">
        <f>Q112*H112</f>
        <v>1.05081039</v>
      </c>
      <c r="S112" s="223">
        <v>0.207</v>
      </c>
      <c r="T112" s="224">
        <f>S112*H112</f>
        <v>1734.453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25" t="s">
        <v>178</v>
      </c>
      <c r="AT112" s="225" t="s">
        <v>173</v>
      </c>
      <c r="AU112" s="225" t="s">
        <v>84</v>
      </c>
      <c r="AY112" s="18" t="s">
        <v>171</v>
      </c>
      <c r="BE112" s="226">
        <f>IF(N112="základní",J112,0)</f>
        <v>0</v>
      </c>
      <c r="BF112" s="226">
        <f>IF(N112="snížená",J112,0)</f>
        <v>0</v>
      </c>
      <c r="BG112" s="226">
        <f>IF(N112="zákl. přenesená",J112,0)</f>
        <v>0</v>
      </c>
      <c r="BH112" s="226">
        <f>IF(N112="sníž. přenesená",J112,0)</f>
        <v>0</v>
      </c>
      <c r="BI112" s="226">
        <f>IF(N112="nulová",J112,0)</f>
        <v>0</v>
      </c>
      <c r="BJ112" s="18" t="s">
        <v>22</v>
      </c>
      <c r="BK112" s="226">
        <f>ROUND(I112*H112,2)</f>
        <v>0</v>
      </c>
      <c r="BL112" s="18" t="s">
        <v>178</v>
      </c>
      <c r="BM112" s="225" t="s">
        <v>200</v>
      </c>
    </row>
    <row r="113" spans="1:47" s="2" customFormat="1" ht="12">
      <c r="A113" s="39"/>
      <c r="B113" s="40"/>
      <c r="C113" s="41"/>
      <c r="D113" s="227" t="s">
        <v>180</v>
      </c>
      <c r="E113" s="41"/>
      <c r="F113" s="228" t="s">
        <v>201</v>
      </c>
      <c r="G113" s="41"/>
      <c r="H113" s="41"/>
      <c r="I113" s="229"/>
      <c r="J113" s="41"/>
      <c r="K113" s="41"/>
      <c r="L113" s="45"/>
      <c r="M113" s="230"/>
      <c r="N113" s="231"/>
      <c r="O113" s="85"/>
      <c r="P113" s="85"/>
      <c r="Q113" s="85"/>
      <c r="R113" s="85"/>
      <c r="S113" s="85"/>
      <c r="T113" s="86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T113" s="18" t="s">
        <v>180</v>
      </c>
      <c r="AU113" s="18" t="s">
        <v>84</v>
      </c>
    </row>
    <row r="114" spans="1:51" s="13" customFormat="1" ht="12">
      <c r="A114" s="13"/>
      <c r="B114" s="234"/>
      <c r="C114" s="235"/>
      <c r="D114" s="227" t="s">
        <v>184</v>
      </c>
      <c r="E114" s="236" t="s">
        <v>20</v>
      </c>
      <c r="F114" s="237" t="s">
        <v>193</v>
      </c>
      <c r="G114" s="235"/>
      <c r="H114" s="236" t="s">
        <v>20</v>
      </c>
      <c r="I114" s="238"/>
      <c r="J114" s="235"/>
      <c r="K114" s="235"/>
      <c r="L114" s="239"/>
      <c r="M114" s="240"/>
      <c r="N114" s="241"/>
      <c r="O114" s="241"/>
      <c r="P114" s="241"/>
      <c r="Q114" s="241"/>
      <c r="R114" s="241"/>
      <c r="S114" s="241"/>
      <c r="T114" s="242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43" t="s">
        <v>184</v>
      </c>
      <c r="AU114" s="243" t="s">
        <v>84</v>
      </c>
      <c r="AV114" s="13" t="s">
        <v>22</v>
      </c>
      <c r="AW114" s="13" t="s">
        <v>37</v>
      </c>
      <c r="AX114" s="13" t="s">
        <v>76</v>
      </c>
      <c r="AY114" s="243" t="s">
        <v>171</v>
      </c>
    </row>
    <row r="115" spans="1:51" s="13" customFormat="1" ht="12">
      <c r="A115" s="13"/>
      <c r="B115" s="234"/>
      <c r="C115" s="235"/>
      <c r="D115" s="227" t="s">
        <v>184</v>
      </c>
      <c r="E115" s="236" t="s">
        <v>20</v>
      </c>
      <c r="F115" s="237" t="s">
        <v>186</v>
      </c>
      <c r="G115" s="235"/>
      <c r="H115" s="236" t="s">
        <v>20</v>
      </c>
      <c r="I115" s="238"/>
      <c r="J115" s="235"/>
      <c r="K115" s="235"/>
      <c r="L115" s="239"/>
      <c r="M115" s="240"/>
      <c r="N115" s="241"/>
      <c r="O115" s="241"/>
      <c r="P115" s="241"/>
      <c r="Q115" s="241"/>
      <c r="R115" s="241"/>
      <c r="S115" s="241"/>
      <c r="T115" s="242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43" t="s">
        <v>184</v>
      </c>
      <c r="AU115" s="243" t="s">
        <v>84</v>
      </c>
      <c r="AV115" s="13" t="s">
        <v>22</v>
      </c>
      <c r="AW115" s="13" t="s">
        <v>37</v>
      </c>
      <c r="AX115" s="13" t="s">
        <v>76</v>
      </c>
      <c r="AY115" s="243" t="s">
        <v>171</v>
      </c>
    </row>
    <row r="116" spans="1:51" s="13" customFormat="1" ht="12">
      <c r="A116" s="13"/>
      <c r="B116" s="234"/>
      <c r="C116" s="235"/>
      <c r="D116" s="227" t="s">
        <v>184</v>
      </c>
      <c r="E116" s="236" t="s">
        <v>20</v>
      </c>
      <c r="F116" s="237" t="s">
        <v>202</v>
      </c>
      <c r="G116" s="235"/>
      <c r="H116" s="236" t="s">
        <v>20</v>
      </c>
      <c r="I116" s="238"/>
      <c r="J116" s="235"/>
      <c r="K116" s="235"/>
      <c r="L116" s="239"/>
      <c r="M116" s="240"/>
      <c r="N116" s="241"/>
      <c r="O116" s="241"/>
      <c r="P116" s="241"/>
      <c r="Q116" s="241"/>
      <c r="R116" s="241"/>
      <c r="S116" s="241"/>
      <c r="T116" s="242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43" t="s">
        <v>184</v>
      </c>
      <c r="AU116" s="243" t="s">
        <v>84</v>
      </c>
      <c r="AV116" s="13" t="s">
        <v>22</v>
      </c>
      <c r="AW116" s="13" t="s">
        <v>37</v>
      </c>
      <c r="AX116" s="13" t="s">
        <v>76</v>
      </c>
      <c r="AY116" s="243" t="s">
        <v>171</v>
      </c>
    </row>
    <row r="117" spans="1:51" s="13" customFormat="1" ht="12">
      <c r="A117" s="13"/>
      <c r="B117" s="234"/>
      <c r="C117" s="235"/>
      <c r="D117" s="227" t="s">
        <v>184</v>
      </c>
      <c r="E117" s="236" t="s">
        <v>20</v>
      </c>
      <c r="F117" s="237" t="s">
        <v>195</v>
      </c>
      <c r="G117" s="235"/>
      <c r="H117" s="236" t="s">
        <v>20</v>
      </c>
      <c r="I117" s="238"/>
      <c r="J117" s="235"/>
      <c r="K117" s="235"/>
      <c r="L117" s="239"/>
      <c r="M117" s="240"/>
      <c r="N117" s="241"/>
      <c r="O117" s="241"/>
      <c r="P117" s="241"/>
      <c r="Q117" s="241"/>
      <c r="R117" s="241"/>
      <c r="S117" s="241"/>
      <c r="T117" s="242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43" t="s">
        <v>184</v>
      </c>
      <c r="AU117" s="243" t="s">
        <v>84</v>
      </c>
      <c r="AV117" s="13" t="s">
        <v>22</v>
      </c>
      <c r="AW117" s="13" t="s">
        <v>37</v>
      </c>
      <c r="AX117" s="13" t="s">
        <v>76</v>
      </c>
      <c r="AY117" s="243" t="s">
        <v>171</v>
      </c>
    </row>
    <row r="118" spans="1:51" s="14" customFormat="1" ht="12">
      <c r="A118" s="14"/>
      <c r="B118" s="244"/>
      <c r="C118" s="245"/>
      <c r="D118" s="227" t="s">
        <v>184</v>
      </c>
      <c r="E118" s="246" t="s">
        <v>20</v>
      </c>
      <c r="F118" s="247" t="s">
        <v>203</v>
      </c>
      <c r="G118" s="245"/>
      <c r="H118" s="248">
        <v>8379</v>
      </c>
      <c r="I118" s="249"/>
      <c r="J118" s="245"/>
      <c r="K118" s="245"/>
      <c r="L118" s="250"/>
      <c r="M118" s="251"/>
      <c r="N118" s="252"/>
      <c r="O118" s="252"/>
      <c r="P118" s="252"/>
      <c r="Q118" s="252"/>
      <c r="R118" s="252"/>
      <c r="S118" s="252"/>
      <c r="T118" s="253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54" t="s">
        <v>184</v>
      </c>
      <c r="AU118" s="254" t="s">
        <v>84</v>
      </c>
      <c r="AV118" s="14" t="s">
        <v>84</v>
      </c>
      <c r="AW118" s="14" t="s">
        <v>37</v>
      </c>
      <c r="AX118" s="14" t="s">
        <v>76</v>
      </c>
      <c r="AY118" s="254" t="s">
        <v>171</v>
      </c>
    </row>
    <row r="119" spans="1:65" s="2" customFormat="1" ht="33" customHeight="1">
      <c r="A119" s="39"/>
      <c r="B119" s="40"/>
      <c r="C119" s="214" t="s">
        <v>178</v>
      </c>
      <c r="D119" s="214" t="s">
        <v>173</v>
      </c>
      <c r="E119" s="215" t="s">
        <v>204</v>
      </c>
      <c r="F119" s="216" t="s">
        <v>205</v>
      </c>
      <c r="G119" s="217" t="s">
        <v>176</v>
      </c>
      <c r="H119" s="218">
        <v>9703.5</v>
      </c>
      <c r="I119" s="219"/>
      <c r="J119" s="220">
        <f>ROUND(I119*H119,2)</f>
        <v>0</v>
      </c>
      <c r="K119" s="216" t="s">
        <v>20</v>
      </c>
      <c r="L119" s="45"/>
      <c r="M119" s="221" t="s">
        <v>20</v>
      </c>
      <c r="N119" s="222" t="s">
        <v>47</v>
      </c>
      <c r="O119" s="85"/>
      <c r="P119" s="223">
        <f>O119*H119</f>
        <v>0</v>
      </c>
      <c r="Q119" s="223">
        <v>0.00024</v>
      </c>
      <c r="R119" s="223">
        <f>Q119*H119</f>
        <v>2.32884</v>
      </c>
      <c r="S119" s="223">
        <v>0.276</v>
      </c>
      <c r="T119" s="224">
        <f>S119*H119</f>
        <v>2678.166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25" t="s">
        <v>178</v>
      </c>
      <c r="AT119" s="225" t="s">
        <v>173</v>
      </c>
      <c r="AU119" s="225" t="s">
        <v>84</v>
      </c>
      <c r="AY119" s="18" t="s">
        <v>171</v>
      </c>
      <c r="BE119" s="226">
        <f>IF(N119="základní",J119,0)</f>
        <v>0</v>
      </c>
      <c r="BF119" s="226">
        <f>IF(N119="snížená",J119,0)</f>
        <v>0</v>
      </c>
      <c r="BG119" s="226">
        <f>IF(N119="zákl. přenesená",J119,0)</f>
        <v>0</v>
      </c>
      <c r="BH119" s="226">
        <f>IF(N119="sníž. přenesená",J119,0)</f>
        <v>0</v>
      </c>
      <c r="BI119" s="226">
        <f>IF(N119="nulová",J119,0)</f>
        <v>0</v>
      </c>
      <c r="BJ119" s="18" t="s">
        <v>22</v>
      </c>
      <c r="BK119" s="226">
        <f>ROUND(I119*H119,2)</f>
        <v>0</v>
      </c>
      <c r="BL119" s="18" t="s">
        <v>178</v>
      </c>
      <c r="BM119" s="225" t="s">
        <v>206</v>
      </c>
    </row>
    <row r="120" spans="1:47" s="2" customFormat="1" ht="12">
      <c r="A120" s="39"/>
      <c r="B120" s="40"/>
      <c r="C120" s="41"/>
      <c r="D120" s="227" t="s">
        <v>180</v>
      </c>
      <c r="E120" s="41"/>
      <c r="F120" s="228" t="s">
        <v>207</v>
      </c>
      <c r="G120" s="41"/>
      <c r="H120" s="41"/>
      <c r="I120" s="229"/>
      <c r="J120" s="41"/>
      <c r="K120" s="41"/>
      <c r="L120" s="45"/>
      <c r="M120" s="230"/>
      <c r="N120" s="231"/>
      <c r="O120" s="85"/>
      <c r="P120" s="85"/>
      <c r="Q120" s="85"/>
      <c r="R120" s="85"/>
      <c r="S120" s="85"/>
      <c r="T120" s="86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T120" s="18" t="s">
        <v>180</v>
      </c>
      <c r="AU120" s="18" t="s">
        <v>84</v>
      </c>
    </row>
    <row r="121" spans="1:51" s="13" customFormat="1" ht="12">
      <c r="A121" s="13"/>
      <c r="B121" s="234"/>
      <c r="C121" s="235"/>
      <c r="D121" s="227" t="s">
        <v>184</v>
      </c>
      <c r="E121" s="236" t="s">
        <v>20</v>
      </c>
      <c r="F121" s="237" t="s">
        <v>193</v>
      </c>
      <c r="G121" s="235"/>
      <c r="H121" s="236" t="s">
        <v>20</v>
      </c>
      <c r="I121" s="238"/>
      <c r="J121" s="235"/>
      <c r="K121" s="235"/>
      <c r="L121" s="239"/>
      <c r="M121" s="240"/>
      <c r="N121" s="241"/>
      <c r="O121" s="241"/>
      <c r="P121" s="241"/>
      <c r="Q121" s="241"/>
      <c r="R121" s="241"/>
      <c r="S121" s="241"/>
      <c r="T121" s="242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43" t="s">
        <v>184</v>
      </c>
      <c r="AU121" s="243" t="s">
        <v>84</v>
      </c>
      <c r="AV121" s="13" t="s">
        <v>22</v>
      </c>
      <c r="AW121" s="13" t="s">
        <v>37</v>
      </c>
      <c r="AX121" s="13" t="s">
        <v>76</v>
      </c>
      <c r="AY121" s="243" t="s">
        <v>171</v>
      </c>
    </row>
    <row r="122" spans="1:51" s="13" customFormat="1" ht="12">
      <c r="A122" s="13"/>
      <c r="B122" s="234"/>
      <c r="C122" s="235"/>
      <c r="D122" s="227" t="s">
        <v>184</v>
      </c>
      <c r="E122" s="236" t="s">
        <v>20</v>
      </c>
      <c r="F122" s="237" t="s">
        <v>186</v>
      </c>
      <c r="G122" s="235"/>
      <c r="H122" s="236" t="s">
        <v>20</v>
      </c>
      <c r="I122" s="238"/>
      <c r="J122" s="235"/>
      <c r="K122" s="235"/>
      <c r="L122" s="239"/>
      <c r="M122" s="240"/>
      <c r="N122" s="241"/>
      <c r="O122" s="241"/>
      <c r="P122" s="241"/>
      <c r="Q122" s="241"/>
      <c r="R122" s="241"/>
      <c r="S122" s="241"/>
      <c r="T122" s="242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43" t="s">
        <v>184</v>
      </c>
      <c r="AU122" s="243" t="s">
        <v>84</v>
      </c>
      <c r="AV122" s="13" t="s">
        <v>22</v>
      </c>
      <c r="AW122" s="13" t="s">
        <v>37</v>
      </c>
      <c r="AX122" s="13" t="s">
        <v>76</v>
      </c>
      <c r="AY122" s="243" t="s">
        <v>171</v>
      </c>
    </row>
    <row r="123" spans="1:51" s="13" customFormat="1" ht="12">
      <c r="A123" s="13"/>
      <c r="B123" s="234"/>
      <c r="C123" s="235"/>
      <c r="D123" s="227" t="s">
        <v>184</v>
      </c>
      <c r="E123" s="236" t="s">
        <v>20</v>
      </c>
      <c r="F123" s="237" t="s">
        <v>208</v>
      </c>
      <c r="G123" s="235"/>
      <c r="H123" s="236" t="s">
        <v>20</v>
      </c>
      <c r="I123" s="238"/>
      <c r="J123" s="235"/>
      <c r="K123" s="235"/>
      <c r="L123" s="239"/>
      <c r="M123" s="240"/>
      <c r="N123" s="241"/>
      <c r="O123" s="241"/>
      <c r="P123" s="241"/>
      <c r="Q123" s="241"/>
      <c r="R123" s="241"/>
      <c r="S123" s="241"/>
      <c r="T123" s="242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43" t="s">
        <v>184</v>
      </c>
      <c r="AU123" s="243" t="s">
        <v>84</v>
      </c>
      <c r="AV123" s="13" t="s">
        <v>22</v>
      </c>
      <c r="AW123" s="13" t="s">
        <v>37</v>
      </c>
      <c r="AX123" s="13" t="s">
        <v>76</v>
      </c>
      <c r="AY123" s="243" t="s">
        <v>171</v>
      </c>
    </row>
    <row r="124" spans="1:51" s="13" customFormat="1" ht="12">
      <c r="A124" s="13"/>
      <c r="B124" s="234"/>
      <c r="C124" s="235"/>
      <c r="D124" s="227" t="s">
        <v>184</v>
      </c>
      <c r="E124" s="236" t="s">
        <v>20</v>
      </c>
      <c r="F124" s="237" t="s">
        <v>195</v>
      </c>
      <c r="G124" s="235"/>
      <c r="H124" s="236" t="s">
        <v>20</v>
      </c>
      <c r="I124" s="238"/>
      <c r="J124" s="235"/>
      <c r="K124" s="235"/>
      <c r="L124" s="239"/>
      <c r="M124" s="240"/>
      <c r="N124" s="241"/>
      <c r="O124" s="241"/>
      <c r="P124" s="241"/>
      <c r="Q124" s="241"/>
      <c r="R124" s="241"/>
      <c r="S124" s="241"/>
      <c r="T124" s="242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43" t="s">
        <v>184</v>
      </c>
      <c r="AU124" s="243" t="s">
        <v>84</v>
      </c>
      <c r="AV124" s="13" t="s">
        <v>22</v>
      </c>
      <c r="AW124" s="13" t="s">
        <v>37</v>
      </c>
      <c r="AX124" s="13" t="s">
        <v>76</v>
      </c>
      <c r="AY124" s="243" t="s">
        <v>171</v>
      </c>
    </row>
    <row r="125" spans="1:51" s="14" customFormat="1" ht="12">
      <c r="A125" s="14"/>
      <c r="B125" s="244"/>
      <c r="C125" s="245"/>
      <c r="D125" s="227" t="s">
        <v>184</v>
      </c>
      <c r="E125" s="246" t="s">
        <v>20</v>
      </c>
      <c r="F125" s="247" t="s">
        <v>209</v>
      </c>
      <c r="G125" s="245"/>
      <c r="H125" s="248">
        <v>9703.5</v>
      </c>
      <c r="I125" s="249"/>
      <c r="J125" s="245"/>
      <c r="K125" s="245"/>
      <c r="L125" s="250"/>
      <c r="M125" s="251"/>
      <c r="N125" s="252"/>
      <c r="O125" s="252"/>
      <c r="P125" s="252"/>
      <c r="Q125" s="252"/>
      <c r="R125" s="252"/>
      <c r="S125" s="252"/>
      <c r="T125" s="253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54" t="s">
        <v>184</v>
      </c>
      <c r="AU125" s="254" t="s">
        <v>84</v>
      </c>
      <c r="AV125" s="14" t="s">
        <v>84</v>
      </c>
      <c r="AW125" s="14" t="s">
        <v>37</v>
      </c>
      <c r="AX125" s="14" t="s">
        <v>76</v>
      </c>
      <c r="AY125" s="254" t="s">
        <v>171</v>
      </c>
    </row>
    <row r="126" spans="1:65" s="2" customFormat="1" ht="33" customHeight="1">
      <c r="A126" s="39"/>
      <c r="B126" s="40"/>
      <c r="C126" s="214" t="s">
        <v>210</v>
      </c>
      <c r="D126" s="214" t="s">
        <v>173</v>
      </c>
      <c r="E126" s="215" t="s">
        <v>211</v>
      </c>
      <c r="F126" s="216" t="s">
        <v>212</v>
      </c>
      <c r="G126" s="217" t="s">
        <v>176</v>
      </c>
      <c r="H126" s="218">
        <v>4888</v>
      </c>
      <c r="I126" s="219"/>
      <c r="J126" s="220">
        <f>ROUND(I126*H126,2)</f>
        <v>0</v>
      </c>
      <c r="K126" s="216" t="s">
        <v>177</v>
      </c>
      <c r="L126" s="45"/>
      <c r="M126" s="221" t="s">
        <v>20</v>
      </c>
      <c r="N126" s="222" t="s">
        <v>47</v>
      </c>
      <c r="O126" s="85"/>
      <c r="P126" s="223">
        <f>O126*H126</f>
        <v>0</v>
      </c>
      <c r="Q126" s="223">
        <v>0.00023607</v>
      </c>
      <c r="R126" s="223">
        <f>Q126*H126</f>
        <v>1.1539101600000001</v>
      </c>
      <c r="S126" s="223">
        <v>0.46</v>
      </c>
      <c r="T126" s="224">
        <f>S126*H126</f>
        <v>2248.48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25" t="s">
        <v>178</v>
      </c>
      <c r="AT126" s="225" t="s">
        <v>173</v>
      </c>
      <c r="AU126" s="225" t="s">
        <v>84</v>
      </c>
      <c r="AY126" s="18" t="s">
        <v>171</v>
      </c>
      <c r="BE126" s="226">
        <f>IF(N126="základní",J126,0)</f>
        <v>0</v>
      </c>
      <c r="BF126" s="226">
        <f>IF(N126="snížená",J126,0)</f>
        <v>0</v>
      </c>
      <c r="BG126" s="226">
        <f>IF(N126="zákl. přenesená",J126,0)</f>
        <v>0</v>
      </c>
      <c r="BH126" s="226">
        <f>IF(N126="sníž. přenesená",J126,0)</f>
        <v>0</v>
      </c>
      <c r="BI126" s="226">
        <f>IF(N126="nulová",J126,0)</f>
        <v>0</v>
      </c>
      <c r="BJ126" s="18" t="s">
        <v>22</v>
      </c>
      <c r="BK126" s="226">
        <f>ROUND(I126*H126,2)</f>
        <v>0</v>
      </c>
      <c r="BL126" s="18" t="s">
        <v>178</v>
      </c>
      <c r="BM126" s="225" t="s">
        <v>213</v>
      </c>
    </row>
    <row r="127" spans="1:47" s="2" customFormat="1" ht="12">
      <c r="A127" s="39"/>
      <c r="B127" s="40"/>
      <c r="C127" s="41"/>
      <c r="D127" s="227" t="s">
        <v>180</v>
      </c>
      <c r="E127" s="41"/>
      <c r="F127" s="228" t="s">
        <v>214</v>
      </c>
      <c r="G127" s="41"/>
      <c r="H127" s="41"/>
      <c r="I127" s="229"/>
      <c r="J127" s="41"/>
      <c r="K127" s="41"/>
      <c r="L127" s="45"/>
      <c r="M127" s="230"/>
      <c r="N127" s="231"/>
      <c r="O127" s="85"/>
      <c r="P127" s="85"/>
      <c r="Q127" s="85"/>
      <c r="R127" s="85"/>
      <c r="S127" s="85"/>
      <c r="T127" s="86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T127" s="18" t="s">
        <v>180</v>
      </c>
      <c r="AU127" s="18" t="s">
        <v>84</v>
      </c>
    </row>
    <row r="128" spans="1:47" s="2" customFormat="1" ht="12">
      <c r="A128" s="39"/>
      <c r="B128" s="40"/>
      <c r="C128" s="41"/>
      <c r="D128" s="232" t="s">
        <v>182</v>
      </c>
      <c r="E128" s="41"/>
      <c r="F128" s="233" t="s">
        <v>215</v>
      </c>
      <c r="G128" s="41"/>
      <c r="H128" s="41"/>
      <c r="I128" s="229"/>
      <c r="J128" s="41"/>
      <c r="K128" s="41"/>
      <c r="L128" s="45"/>
      <c r="M128" s="230"/>
      <c r="N128" s="231"/>
      <c r="O128" s="85"/>
      <c r="P128" s="85"/>
      <c r="Q128" s="85"/>
      <c r="R128" s="85"/>
      <c r="S128" s="85"/>
      <c r="T128" s="86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18" t="s">
        <v>182</v>
      </c>
      <c r="AU128" s="18" t="s">
        <v>84</v>
      </c>
    </row>
    <row r="129" spans="1:51" s="13" customFormat="1" ht="12">
      <c r="A129" s="13"/>
      <c r="B129" s="234"/>
      <c r="C129" s="235"/>
      <c r="D129" s="227" t="s">
        <v>184</v>
      </c>
      <c r="E129" s="236" t="s">
        <v>20</v>
      </c>
      <c r="F129" s="237" t="s">
        <v>193</v>
      </c>
      <c r="G129" s="235"/>
      <c r="H129" s="236" t="s">
        <v>20</v>
      </c>
      <c r="I129" s="238"/>
      <c r="J129" s="235"/>
      <c r="K129" s="235"/>
      <c r="L129" s="239"/>
      <c r="M129" s="240"/>
      <c r="N129" s="241"/>
      <c r="O129" s="241"/>
      <c r="P129" s="241"/>
      <c r="Q129" s="241"/>
      <c r="R129" s="241"/>
      <c r="S129" s="241"/>
      <c r="T129" s="242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3" t="s">
        <v>184</v>
      </c>
      <c r="AU129" s="243" t="s">
        <v>84</v>
      </c>
      <c r="AV129" s="13" t="s">
        <v>22</v>
      </c>
      <c r="AW129" s="13" t="s">
        <v>37</v>
      </c>
      <c r="AX129" s="13" t="s">
        <v>76</v>
      </c>
      <c r="AY129" s="243" t="s">
        <v>171</v>
      </c>
    </row>
    <row r="130" spans="1:51" s="13" customFormat="1" ht="12">
      <c r="A130" s="13"/>
      <c r="B130" s="234"/>
      <c r="C130" s="235"/>
      <c r="D130" s="227" t="s">
        <v>184</v>
      </c>
      <c r="E130" s="236" t="s">
        <v>20</v>
      </c>
      <c r="F130" s="237" t="s">
        <v>186</v>
      </c>
      <c r="G130" s="235"/>
      <c r="H130" s="236" t="s">
        <v>20</v>
      </c>
      <c r="I130" s="238"/>
      <c r="J130" s="235"/>
      <c r="K130" s="235"/>
      <c r="L130" s="239"/>
      <c r="M130" s="240"/>
      <c r="N130" s="241"/>
      <c r="O130" s="241"/>
      <c r="P130" s="241"/>
      <c r="Q130" s="241"/>
      <c r="R130" s="241"/>
      <c r="S130" s="241"/>
      <c r="T130" s="242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3" t="s">
        <v>184</v>
      </c>
      <c r="AU130" s="243" t="s">
        <v>84</v>
      </c>
      <c r="AV130" s="13" t="s">
        <v>22</v>
      </c>
      <c r="AW130" s="13" t="s">
        <v>37</v>
      </c>
      <c r="AX130" s="13" t="s">
        <v>76</v>
      </c>
      <c r="AY130" s="243" t="s">
        <v>171</v>
      </c>
    </row>
    <row r="131" spans="1:51" s="13" customFormat="1" ht="12">
      <c r="A131" s="13"/>
      <c r="B131" s="234"/>
      <c r="C131" s="235"/>
      <c r="D131" s="227" t="s">
        <v>184</v>
      </c>
      <c r="E131" s="236" t="s">
        <v>20</v>
      </c>
      <c r="F131" s="237" t="s">
        <v>216</v>
      </c>
      <c r="G131" s="235"/>
      <c r="H131" s="236" t="s">
        <v>20</v>
      </c>
      <c r="I131" s="238"/>
      <c r="J131" s="235"/>
      <c r="K131" s="235"/>
      <c r="L131" s="239"/>
      <c r="M131" s="240"/>
      <c r="N131" s="241"/>
      <c r="O131" s="241"/>
      <c r="P131" s="241"/>
      <c r="Q131" s="241"/>
      <c r="R131" s="241"/>
      <c r="S131" s="241"/>
      <c r="T131" s="242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3" t="s">
        <v>184</v>
      </c>
      <c r="AU131" s="243" t="s">
        <v>84</v>
      </c>
      <c r="AV131" s="13" t="s">
        <v>22</v>
      </c>
      <c r="AW131" s="13" t="s">
        <v>37</v>
      </c>
      <c r="AX131" s="13" t="s">
        <v>76</v>
      </c>
      <c r="AY131" s="243" t="s">
        <v>171</v>
      </c>
    </row>
    <row r="132" spans="1:51" s="13" customFormat="1" ht="12">
      <c r="A132" s="13"/>
      <c r="B132" s="234"/>
      <c r="C132" s="235"/>
      <c r="D132" s="227" t="s">
        <v>184</v>
      </c>
      <c r="E132" s="236" t="s">
        <v>20</v>
      </c>
      <c r="F132" s="237" t="s">
        <v>195</v>
      </c>
      <c r="G132" s="235"/>
      <c r="H132" s="236" t="s">
        <v>20</v>
      </c>
      <c r="I132" s="238"/>
      <c r="J132" s="235"/>
      <c r="K132" s="235"/>
      <c r="L132" s="239"/>
      <c r="M132" s="240"/>
      <c r="N132" s="241"/>
      <c r="O132" s="241"/>
      <c r="P132" s="241"/>
      <c r="Q132" s="241"/>
      <c r="R132" s="241"/>
      <c r="S132" s="241"/>
      <c r="T132" s="242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3" t="s">
        <v>184</v>
      </c>
      <c r="AU132" s="243" t="s">
        <v>84</v>
      </c>
      <c r="AV132" s="13" t="s">
        <v>22</v>
      </c>
      <c r="AW132" s="13" t="s">
        <v>37</v>
      </c>
      <c r="AX132" s="13" t="s">
        <v>76</v>
      </c>
      <c r="AY132" s="243" t="s">
        <v>171</v>
      </c>
    </row>
    <row r="133" spans="1:51" s="14" customFormat="1" ht="12">
      <c r="A133" s="14"/>
      <c r="B133" s="244"/>
      <c r="C133" s="245"/>
      <c r="D133" s="227" t="s">
        <v>184</v>
      </c>
      <c r="E133" s="246" t="s">
        <v>20</v>
      </c>
      <c r="F133" s="247" t="s">
        <v>217</v>
      </c>
      <c r="G133" s="245"/>
      <c r="H133" s="248">
        <v>4888</v>
      </c>
      <c r="I133" s="249"/>
      <c r="J133" s="245"/>
      <c r="K133" s="245"/>
      <c r="L133" s="250"/>
      <c r="M133" s="251"/>
      <c r="N133" s="252"/>
      <c r="O133" s="252"/>
      <c r="P133" s="252"/>
      <c r="Q133" s="252"/>
      <c r="R133" s="252"/>
      <c r="S133" s="252"/>
      <c r="T133" s="253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54" t="s">
        <v>184</v>
      </c>
      <c r="AU133" s="254" t="s">
        <v>84</v>
      </c>
      <c r="AV133" s="14" t="s">
        <v>84</v>
      </c>
      <c r="AW133" s="14" t="s">
        <v>37</v>
      </c>
      <c r="AX133" s="14" t="s">
        <v>76</v>
      </c>
      <c r="AY133" s="254" t="s">
        <v>171</v>
      </c>
    </row>
    <row r="134" spans="1:65" s="2" customFormat="1" ht="24.15" customHeight="1">
      <c r="A134" s="39"/>
      <c r="B134" s="40"/>
      <c r="C134" s="214" t="s">
        <v>218</v>
      </c>
      <c r="D134" s="214" t="s">
        <v>173</v>
      </c>
      <c r="E134" s="215" t="s">
        <v>219</v>
      </c>
      <c r="F134" s="216" t="s">
        <v>220</v>
      </c>
      <c r="G134" s="217" t="s">
        <v>176</v>
      </c>
      <c r="H134" s="218">
        <v>4928.8</v>
      </c>
      <c r="I134" s="219"/>
      <c r="J134" s="220">
        <f>ROUND(I134*H134,2)</f>
        <v>0</v>
      </c>
      <c r="K134" s="216" t="s">
        <v>177</v>
      </c>
      <c r="L134" s="45"/>
      <c r="M134" s="221" t="s">
        <v>20</v>
      </c>
      <c r="N134" s="222" t="s">
        <v>47</v>
      </c>
      <c r="O134" s="85"/>
      <c r="P134" s="223">
        <f>O134*H134</f>
        <v>0</v>
      </c>
      <c r="Q134" s="223">
        <v>0</v>
      </c>
      <c r="R134" s="223">
        <f>Q134*H134</f>
        <v>0</v>
      </c>
      <c r="S134" s="223">
        <v>0</v>
      </c>
      <c r="T134" s="224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25" t="s">
        <v>178</v>
      </c>
      <c r="AT134" s="225" t="s">
        <v>173</v>
      </c>
      <c r="AU134" s="225" t="s">
        <v>84</v>
      </c>
      <c r="AY134" s="18" t="s">
        <v>171</v>
      </c>
      <c r="BE134" s="226">
        <f>IF(N134="základní",J134,0)</f>
        <v>0</v>
      </c>
      <c r="BF134" s="226">
        <f>IF(N134="snížená",J134,0)</f>
        <v>0</v>
      </c>
      <c r="BG134" s="226">
        <f>IF(N134="zákl. přenesená",J134,0)</f>
        <v>0</v>
      </c>
      <c r="BH134" s="226">
        <f>IF(N134="sníž. přenesená",J134,0)</f>
        <v>0</v>
      </c>
      <c r="BI134" s="226">
        <f>IF(N134="nulová",J134,0)</f>
        <v>0</v>
      </c>
      <c r="BJ134" s="18" t="s">
        <v>22</v>
      </c>
      <c r="BK134" s="226">
        <f>ROUND(I134*H134,2)</f>
        <v>0</v>
      </c>
      <c r="BL134" s="18" t="s">
        <v>178</v>
      </c>
      <c r="BM134" s="225" t="s">
        <v>221</v>
      </c>
    </row>
    <row r="135" spans="1:47" s="2" customFormat="1" ht="12">
      <c r="A135" s="39"/>
      <c r="B135" s="40"/>
      <c r="C135" s="41"/>
      <c r="D135" s="227" t="s">
        <v>180</v>
      </c>
      <c r="E135" s="41"/>
      <c r="F135" s="228" t="s">
        <v>222</v>
      </c>
      <c r="G135" s="41"/>
      <c r="H135" s="41"/>
      <c r="I135" s="229"/>
      <c r="J135" s="41"/>
      <c r="K135" s="41"/>
      <c r="L135" s="45"/>
      <c r="M135" s="230"/>
      <c r="N135" s="231"/>
      <c r="O135" s="85"/>
      <c r="P135" s="85"/>
      <c r="Q135" s="85"/>
      <c r="R135" s="85"/>
      <c r="S135" s="85"/>
      <c r="T135" s="86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18" t="s">
        <v>180</v>
      </c>
      <c r="AU135" s="18" t="s">
        <v>84</v>
      </c>
    </row>
    <row r="136" spans="1:47" s="2" customFormat="1" ht="12">
      <c r="A136" s="39"/>
      <c r="B136" s="40"/>
      <c r="C136" s="41"/>
      <c r="D136" s="232" t="s">
        <v>182</v>
      </c>
      <c r="E136" s="41"/>
      <c r="F136" s="233" t="s">
        <v>223</v>
      </c>
      <c r="G136" s="41"/>
      <c r="H136" s="41"/>
      <c r="I136" s="229"/>
      <c r="J136" s="41"/>
      <c r="K136" s="41"/>
      <c r="L136" s="45"/>
      <c r="M136" s="230"/>
      <c r="N136" s="231"/>
      <c r="O136" s="85"/>
      <c r="P136" s="85"/>
      <c r="Q136" s="85"/>
      <c r="R136" s="85"/>
      <c r="S136" s="85"/>
      <c r="T136" s="86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T136" s="18" t="s">
        <v>182</v>
      </c>
      <c r="AU136" s="18" t="s">
        <v>84</v>
      </c>
    </row>
    <row r="137" spans="1:47" s="2" customFormat="1" ht="12">
      <c r="A137" s="39"/>
      <c r="B137" s="40"/>
      <c r="C137" s="41"/>
      <c r="D137" s="227" t="s">
        <v>224</v>
      </c>
      <c r="E137" s="41"/>
      <c r="F137" s="255" t="s">
        <v>225</v>
      </c>
      <c r="G137" s="41"/>
      <c r="H137" s="41"/>
      <c r="I137" s="229"/>
      <c r="J137" s="41"/>
      <c r="K137" s="41"/>
      <c r="L137" s="45"/>
      <c r="M137" s="230"/>
      <c r="N137" s="231"/>
      <c r="O137" s="85"/>
      <c r="P137" s="85"/>
      <c r="Q137" s="85"/>
      <c r="R137" s="85"/>
      <c r="S137" s="85"/>
      <c r="T137" s="86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18" t="s">
        <v>224</v>
      </c>
      <c r="AU137" s="18" t="s">
        <v>84</v>
      </c>
    </row>
    <row r="138" spans="1:51" s="13" customFormat="1" ht="12">
      <c r="A138" s="13"/>
      <c r="B138" s="234"/>
      <c r="C138" s="235"/>
      <c r="D138" s="227" t="s">
        <v>184</v>
      </c>
      <c r="E138" s="236" t="s">
        <v>20</v>
      </c>
      <c r="F138" s="237" t="s">
        <v>185</v>
      </c>
      <c r="G138" s="235"/>
      <c r="H138" s="236" t="s">
        <v>20</v>
      </c>
      <c r="I138" s="238"/>
      <c r="J138" s="235"/>
      <c r="K138" s="235"/>
      <c r="L138" s="239"/>
      <c r="M138" s="240"/>
      <c r="N138" s="241"/>
      <c r="O138" s="241"/>
      <c r="P138" s="241"/>
      <c r="Q138" s="241"/>
      <c r="R138" s="241"/>
      <c r="S138" s="241"/>
      <c r="T138" s="242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3" t="s">
        <v>184</v>
      </c>
      <c r="AU138" s="243" t="s">
        <v>84</v>
      </c>
      <c r="AV138" s="13" t="s">
        <v>22</v>
      </c>
      <c r="AW138" s="13" t="s">
        <v>37</v>
      </c>
      <c r="AX138" s="13" t="s">
        <v>76</v>
      </c>
      <c r="AY138" s="243" t="s">
        <v>171</v>
      </c>
    </row>
    <row r="139" spans="1:51" s="13" customFormat="1" ht="12">
      <c r="A139" s="13"/>
      <c r="B139" s="234"/>
      <c r="C139" s="235"/>
      <c r="D139" s="227" t="s">
        <v>184</v>
      </c>
      <c r="E139" s="236" t="s">
        <v>20</v>
      </c>
      <c r="F139" s="237" t="s">
        <v>186</v>
      </c>
      <c r="G139" s="235"/>
      <c r="H139" s="236" t="s">
        <v>20</v>
      </c>
      <c r="I139" s="238"/>
      <c r="J139" s="235"/>
      <c r="K139" s="235"/>
      <c r="L139" s="239"/>
      <c r="M139" s="240"/>
      <c r="N139" s="241"/>
      <c r="O139" s="241"/>
      <c r="P139" s="241"/>
      <c r="Q139" s="241"/>
      <c r="R139" s="241"/>
      <c r="S139" s="241"/>
      <c r="T139" s="242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3" t="s">
        <v>184</v>
      </c>
      <c r="AU139" s="243" t="s">
        <v>84</v>
      </c>
      <c r="AV139" s="13" t="s">
        <v>22</v>
      </c>
      <c r="AW139" s="13" t="s">
        <v>37</v>
      </c>
      <c r="AX139" s="13" t="s">
        <v>76</v>
      </c>
      <c r="AY139" s="243" t="s">
        <v>171</v>
      </c>
    </row>
    <row r="140" spans="1:51" s="13" customFormat="1" ht="12">
      <c r="A140" s="13"/>
      <c r="B140" s="234"/>
      <c r="C140" s="235"/>
      <c r="D140" s="227" t="s">
        <v>184</v>
      </c>
      <c r="E140" s="236" t="s">
        <v>20</v>
      </c>
      <c r="F140" s="237" t="s">
        <v>226</v>
      </c>
      <c r="G140" s="235"/>
      <c r="H140" s="236" t="s">
        <v>20</v>
      </c>
      <c r="I140" s="238"/>
      <c r="J140" s="235"/>
      <c r="K140" s="235"/>
      <c r="L140" s="239"/>
      <c r="M140" s="240"/>
      <c r="N140" s="241"/>
      <c r="O140" s="241"/>
      <c r="P140" s="241"/>
      <c r="Q140" s="241"/>
      <c r="R140" s="241"/>
      <c r="S140" s="241"/>
      <c r="T140" s="242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3" t="s">
        <v>184</v>
      </c>
      <c r="AU140" s="243" t="s">
        <v>84</v>
      </c>
      <c r="AV140" s="13" t="s">
        <v>22</v>
      </c>
      <c r="AW140" s="13" t="s">
        <v>37</v>
      </c>
      <c r="AX140" s="13" t="s">
        <v>76</v>
      </c>
      <c r="AY140" s="243" t="s">
        <v>171</v>
      </c>
    </row>
    <row r="141" spans="1:51" s="14" customFormat="1" ht="12">
      <c r="A141" s="14"/>
      <c r="B141" s="244"/>
      <c r="C141" s="245"/>
      <c r="D141" s="227" t="s">
        <v>184</v>
      </c>
      <c r="E141" s="246" t="s">
        <v>20</v>
      </c>
      <c r="F141" s="247" t="s">
        <v>188</v>
      </c>
      <c r="G141" s="245"/>
      <c r="H141" s="248">
        <v>4928.8</v>
      </c>
      <c r="I141" s="249"/>
      <c r="J141" s="245"/>
      <c r="K141" s="245"/>
      <c r="L141" s="250"/>
      <c r="M141" s="251"/>
      <c r="N141" s="252"/>
      <c r="O141" s="252"/>
      <c r="P141" s="252"/>
      <c r="Q141" s="252"/>
      <c r="R141" s="252"/>
      <c r="S141" s="252"/>
      <c r="T141" s="253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54" t="s">
        <v>184</v>
      </c>
      <c r="AU141" s="254" t="s">
        <v>84</v>
      </c>
      <c r="AV141" s="14" t="s">
        <v>84</v>
      </c>
      <c r="AW141" s="14" t="s">
        <v>37</v>
      </c>
      <c r="AX141" s="14" t="s">
        <v>76</v>
      </c>
      <c r="AY141" s="254" t="s">
        <v>171</v>
      </c>
    </row>
    <row r="142" spans="1:65" s="2" customFormat="1" ht="44.25" customHeight="1">
      <c r="A142" s="39"/>
      <c r="B142" s="40"/>
      <c r="C142" s="214" t="s">
        <v>227</v>
      </c>
      <c r="D142" s="214" t="s">
        <v>173</v>
      </c>
      <c r="E142" s="215" t="s">
        <v>228</v>
      </c>
      <c r="F142" s="216" t="s">
        <v>229</v>
      </c>
      <c r="G142" s="217" t="s">
        <v>230</v>
      </c>
      <c r="H142" s="218">
        <v>492.88</v>
      </c>
      <c r="I142" s="219"/>
      <c r="J142" s="220">
        <f>ROUND(I142*H142,2)</f>
        <v>0</v>
      </c>
      <c r="K142" s="216" t="s">
        <v>20</v>
      </c>
      <c r="L142" s="45"/>
      <c r="M142" s="221" t="s">
        <v>20</v>
      </c>
      <c r="N142" s="222" t="s">
        <v>47</v>
      </c>
      <c r="O142" s="85"/>
      <c r="P142" s="223">
        <f>O142*H142</f>
        <v>0</v>
      </c>
      <c r="Q142" s="223">
        <v>0</v>
      </c>
      <c r="R142" s="223">
        <f>Q142*H142</f>
        <v>0</v>
      </c>
      <c r="S142" s="223">
        <v>0</v>
      </c>
      <c r="T142" s="224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25" t="s">
        <v>178</v>
      </c>
      <c r="AT142" s="225" t="s">
        <v>173</v>
      </c>
      <c r="AU142" s="225" t="s">
        <v>84</v>
      </c>
      <c r="AY142" s="18" t="s">
        <v>171</v>
      </c>
      <c r="BE142" s="226">
        <f>IF(N142="základní",J142,0)</f>
        <v>0</v>
      </c>
      <c r="BF142" s="226">
        <f>IF(N142="snížená",J142,0)</f>
        <v>0</v>
      </c>
      <c r="BG142" s="226">
        <f>IF(N142="zákl. přenesená",J142,0)</f>
        <v>0</v>
      </c>
      <c r="BH142" s="226">
        <f>IF(N142="sníž. přenesená",J142,0)</f>
        <v>0</v>
      </c>
      <c r="BI142" s="226">
        <f>IF(N142="nulová",J142,0)</f>
        <v>0</v>
      </c>
      <c r="BJ142" s="18" t="s">
        <v>22</v>
      </c>
      <c r="BK142" s="226">
        <f>ROUND(I142*H142,2)</f>
        <v>0</v>
      </c>
      <c r="BL142" s="18" t="s">
        <v>178</v>
      </c>
      <c r="BM142" s="225" t="s">
        <v>231</v>
      </c>
    </row>
    <row r="143" spans="1:47" s="2" customFormat="1" ht="12">
      <c r="A143" s="39"/>
      <c r="B143" s="40"/>
      <c r="C143" s="41"/>
      <c r="D143" s="227" t="s">
        <v>180</v>
      </c>
      <c r="E143" s="41"/>
      <c r="F143" s="228" t="s">
        <v>232</v>
      </c>
      <c r="G143" s="41"/>
      <c r="H143" s="41"/>
      <c r="I143" s="229"/>
      <c r="J143" s="41"/>
      <c r="K143" s="41"/>
      <c r="L143" s="45"/>
      <c r="M143" s="230"/>
      <c r="N143" s="231"/>
      <c r="O143" s="85"/>
      <c r="P143" s="85"/>
      <c r="Q143" s="85"/>
      <c r="R143" s="85"/>
      <c r="S143" s="85"/>
      <c r="T143" s="86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T143" s="18" t="s">
        <v>180</v>
      </c>
      <c r="AU143" s="18" t="s">
        <v>84</v>
      </c>
    </row>
    <row r="144" spans="1:51" s="13" customFormat="1" ht="12">
      <c r="A144" s="13"/>
      <c r="B144" s="234"/>
      <c r="C144" s="235"/>
      <c r="D144" s="227" t="s">
        <v>184</v>
      </c>
      <c r="E144" s="236" t="s">
        <v>20</v>
      </c>
      <c r="F144" s="237" t="s">
        <v>233</v>
      </c>
      <c r="G144" s="235"/>
      <c r="H144" s="236" t="s">
        <v>20</v>
      </c>
      <c r="I144" s="238"/>
      <c r="J144" s="235"/>
      <c r="K144" s="235"/>
      <c r="L144" s="239"/>
      <c r="M144" s="240"/>
      <c r="N144" s="241"/>
      <c r="O144" s="241"/>
      <c r="P144" s="241"/>
      <c r="Q144" s="241"/>
      <c r="R144" s="241"/>
      <c r="S144" s="241"/>
      <c r="T144" s="242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3" t="s">
        <v>184</v>
      </c>
      <c r="AU144" s="243" t="s">
        <v>84</v>
      </c>
      <c r="AV144" s="13" t="s">
        <v>22</v>
      </c>
      <c r="AW144" s="13" t="s">
        <v>37</v>
      </c>
      <c r="AX144" s="13" t="s">
        <v>76</v>
      </c>
      <c r="AY144" s="243" t="s">
        <v>171</v>
      </c>
    </row>
    <row r="145" spans="1:51" s="14" customFormat="1" ht="12">
      <c r="A145" s="14"/>
      <c r="B145" s="244"/>
      <c r="C145" s="245"/>
      <c r="D145" s="227" t="s">
        <v>184</v>
      </c>
      <c r="E145" s="246" t="s">
        <v>20</v>
      </c>
      <c r="F145" s="247" t="s">
        <v>234</v>
      </c>
      <c r="G145" s="245"/>
      <c r="H145" s="248">
        <v>492.88</v>
      </c>
      <c r="I145" s="249"/>
      <c r="J145" s="245"/>
      <c r="K145" s="245"/>
      <c r="L145" s="250"/>
      <c r="M145" s="251"/>
      <c r="N145" s="252"/>
      <c r="O145" s="252"/>
      <c r="P145" s="252"/>
      <c r="Q145" s="252"/>
      <c r="R145" s="252"/>
      <c r="S145" s="252"/>
      <c r="T145" s="253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54" t="s">
        <v>184</v>
      </c>
      <c r="AU145" s="254" t="s">
        <v>84</v>
      </c>
      <c r="AV145" s="14" t="s">
        <v>84</v>
      </c>
      <c r="AW145" s="14" t="s">
        <v>37</v>
      </c>
      <c r="AX145" s="14" t="s">
        <v>76</v>
      </c>
      <c r="AY145" s="254" t="s">
        <v>171</v>
      </c>
    </row>
    <row r="146" spans="1:65" s="2" customFormat="1" ht="44.25" customHeight="1">
      <c r="A146" s="39"/>
      <c r="B146" s="40"/>
      <c r="C146" s="214" t="s">
        <v>235</v>
      </c>
      <c r="D146" s="214" t="s">
        <v>173</v>
      </c>
      <c r="E146" s="215" t="s">
        <v>236</v>
      </c>
      <c r="F146" s="216" t="s">
        <v>237</v>
      </c>
      <c r="G146" s="217" t="s">
        <v>230</v>
      </c>
      <c r="H146" s="218">
        <v>492.88</v>
      </c>
      <c r="I146" s="219"/>
      <c r="J146" s="220">
        <f>ROUND(I146*H146,2)</f>
        <v>0</v>
      </c>
      <c r="K146" s="216" t="s">
        <v>20</v>
      </c>
      <c r="L146" s="45"/>
      <c r="M146" s="221" t="s">
        <v>20</v>
      </c>
      <c r="N146" s="222" t="s">
        <v>47</v>
      </c>
      <c r="O146" s="85"/>
      <c r="P146" s="223">
        <f>O146*H146</f>
        <v>0</v>
      </c>
      <c r="Q146" s="223">
        <v>0</v>
      </c>
      <c r="R146" s="223">
        <f>Q146*H146</f>
        <v>0</v>
      </c>
      <c r="S146" s="223">
        <v>0</v>
      </c>
      <c r="T146" s="224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25" t="s">
        <v>178</v>
      </c>
      <c r="AT146" s="225" t="s">
        <v>173</v>
      </c>
      <c r="AU146" s="225" t="s">
        <v>84</v>
      </c>
      <c r="AY146" s="18" t="s">
        <v>171</v>
      </c>
      <c r="BE146" s="226">
        <f>IF(N146="základní",J146,0)</f>
        <v>0</v>
      </c>
      <c r="BF146" s="226">
        <f>IF(N146="snížená",J146,0)</f>
        <v>0</v>
      </c>
      <c r="BG146" s="226">
        <f>IF(N146="zákl. přenesená",J146,0)</f>
        <v>0</v>
      </c>
      <c r="BH146" s="226">
        <f>IF(N146="sníž. přenesená",J146,0)</f>
        <v>0</v>
      </c>
      <c r="BI146" s="226">
        <f>IF(N146="nulová",J146,0)</f>
        <v>0</v>
      </c>
      <c r="BJ146" s="18" t="s">
        <v>22</v>
      </c>
      <c r="BK146" s="226">
        <f>ROUND(I146*H146,2)</f>
        <v>0</v>
      </c>
      <c r="BL146" s="18" t="s">
        <v>178</v>
      </c>
      <c r="BM146" s="225" t="s">
        <v>238</v>
      </c>
    </row>
    <row r="147" spans="1:47" s="2" customFormat="1" ht="12">
      <c r="A147" s="39"/>
      <c r="B147" s="40"/>
      <c r="C147" s="41"/>
      <c r="D147" s="227" t="s">
        <v>180</v>
      </c>
      <c r="E147" s="41"/>
      <c r="F147" s="228" t="s">
        <v>239</v>
      </c>
      <c r="G147" s="41"/>
      <c r="H147" s="41"/>
      <c r="I147" s="229"/>
      <c r="J147" s="41"/>
      <c r="K147" s="41"/>
      <c r="L147" s="45"/>
      <c r="M147" s="230"/>
      <c r="N147" s="231"/>
      <c r="O147" s="85"/>
      <c r="P147" s="85"/>
      <c r="Q147" s="85"/>
      <c r="R147" s="85"/>
      <c r="S147" s="85"/>
      <c r="T147" s="86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T147" s="18" t="s">
        <v>180</v>
      </c>
      <c r="AU147" s="18" t="s">
        <v>84</v>
      </c>
    </row>
    <row r="148" spans="1:51" s="14" customFormat="1" ht="12">
      <c r="A148" s="14"/>
      <c r="B148" s="244"/>
      <c r="C148" s="245"/>
      <c r="D148" s="227" t="s">
        <v>184</v>
      </c>
      <c r="E148" s="246" t="s">
        <v>20</v>
      </c>
      <c r="F148" s="247" t="s">
        <v>240</v>
      </c>
      <c r="G148" s="245"/>
      <c r="H148" s="248">
        <v>492.88</v>
      </c>
      <c r="I148" s="249"/>
      <c r="J148" s="245"/>
      <c r="K148" s="245"/>
      <c r="L148" s="250"/>
      <c r="M148" s="251"/>
      <c r="N148" s="252"/>
      <c r="O148" s="252"/>
      <c r="P148" s="252"/>
      <c r="Q148" s="252"/>
      <c r="R148" s="252"/>
      <c r="S148" s="252"/>
      <c r="T148" s="253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54" t="s">
        <v>184</v>
      </c>
      <c r="AU148" s="254" t="s">
        <v>84</v>
      </c>
      <c r="AV148" s="14" t="s">
        <v>84</v>
      </c>
      <c r="AW148" s="14" t="s">
        <v>37</v>
      </c>
      <c r="AX148" s="14" t="s">
        <v>76</v>
      </c>
      <c r="AY148" s="254" t="s">
        <v>171</v>
      </c>
    </row>
    <row r="149" spans="1:65" s="2" customFormat="1" ht="33" customHeight="1">
      <c r="A149" s="39"/>
      <c r="B149" s="40"/>
      <c r="C149" s="214" t="s">
        <v>241</v>
      </c>
      <c r="D149" s="214" t="s">
        <v>173</v>
      </c>
      <c r="E149" s="215" t="s">
        <v>242</v>
      </c>
      <c r="F149" s="216" t="s">
        <v>243</v>
      </c>
      <c r="G149" s="217" t="s">
        <v>244</v>
      </c>
      <c r="H149" s="218">
        <v>887.184</v>
      </c>
      <c r="I149" s="219"/>
      <c r="J149" s="220">
        <f>ROUND(I149*H149,2)</f>
        <v>0</v>
      </c>
      <c r="K149" s="216" t="s">
        <v>177</v>
      </c>
      <c r="L149" s="45"/>
      <c r="M149" s="221" t="s">
        <v>20</v>
      </c>
      <c r="N149" s="222" t="s">
        <v>47</v>
      </c>
      <c r="O149" s="85"/>
      <c r="P149" s="223">
        <f>O149*H149</f>
        <v>0</v>
      </c>
      <c r="Q149" s="223">
        <v>0</v>
      </c>
      <c r="R149" s="223">
        <f>Q149*H149</f>
        <v>0</v>
      </c>
      <c r="S149" s="223">
        <v>0</v>
      </c>
      <c r="T149" s="224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25" t="s">
        <v>178</v>
      </c>
      <c r="AT149" s="225" t="s">
        <v>173</v>
      </c>
      <c r="AU149" s="225" t="s">
        <v>84</v>
      </c>
      <c r="AY149" s="18" t="s">
        <v>171</v>
      </c>
      <c r="BE149" s="226">
        <f>IF(N149="základní",J149,0)</f>
        <v>0</v>
      </c>
      <c r="BF149" s="226">
        <f>IF(N149="snížená",J149,0)</f>
        <v>0</v>
      </c>
      <c r="BG149" s="226">
        <f>IF(N149="zákl. přenesená",J149,0)</f>
        <v>0</v>
      </c>
      <c r="BH149" s="226">
        <f>IF(N149="sníž. přenesená",J149,0)</f>
        <v>0</v>
      </c>
      <c r="BI149" s="226">
        <f>IF(N149="nulová",J149,0)</f>
        <v>0</v>
      </c>
      <c r="BJ149" s="18" t="s">
        <v>22</v>
      </c>
      <c r="BK149" s="226">
        <f>ROUND(I149*H149,2)</f>
        <v>0</v>
      </c>
      <c r="BL149" s="18" t="s">
        <v>178</v>
      </c>
      <c r="BM149" s="225" t="s">
        <v>245</v>
      </c>
    </row>
    <row r="150" spans="1:47" s="2" customFormat="1" ht="12">
      <c r="A150" s="39"/>
      <c r="B150" s="40"/>
      <c r="C150" s="41"/>
      <c r="D150" s="227" t="s">
        <v>180</v>
      </c>
      <c r="E150" s="41"/>
      <c r="F150" s="228" t="s">
        <v>246</v>
      </c>
      <c r="G150" s="41"/>
      <c r="H150" s="41"/>
      <c r="I150" s="229"/>
      <c r="J150" s="41"/>
      <c r="K150" s="41"/>
      <c r="L150" s="45"/>
      <c r="M150" s="230"/>
      <c r="N150" s="231"/>
      <c r="O150" s="85"/>
      <c r="P150" s="85"/>
      <c r="Q150" s="85"/>
      <c r="R150" s="85"/>
      <c r="S150" s="85"/>
      <c r="T150" s="86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T150" s="18" t="s">
        <v>180</v>
      </c>
      <c r="AU150" s="18" t="s">
        <v>84</v>
      </c>
    </row>
    <row r="151" spans="1:47" s="2" customFormat="1" ht="12">
      <c r="A151" s="39"/>
      <c r="B151" s="40"/>
      <c r="C151" s="41"/>
      <c r="D151" s="232" t="s">
        <v>182</v>
      </c>
      <c r="E151" s="41"/>
      <c r="F151" s="233" t="s">
        <v>247</v>
      </c>
      <c r="G151" s="41"/>
      <c r="H151" s="41"/>
      <c r="I151" s="229"/>
      <c r="J151" s="41"/>
      <c r="K151" s="41"/>
      <c r="L151" s="45"/>
      <c r="M151" s="230"/>
      <c r="N151" s="231"/>
      <c r="O151" s="85"/>
      <c r="P151" s="85"/>
      <c r="Q151" s="85"/>
      <c r="R151" s="85"/>
      <c r="S151" s="85"/>
      <c r="T151" s="86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T151" s="18" t="s">
        <v>182</v>
      </c>
      <c r="AU151" s="18" t="s">
        <v>84</v>
      </c>
    </row>
    <row r="152" spans="1:51" s="14" customFormat="1" ht="12">
      <c r="A152" s="14"/>
      <c r="B152" s="244"/>
      <c r="C152" s="245"/>
      <c r="D152" s="227" t="s">
        <v>184</v>
      </c>
      <c r="E152" s="246" t="s">
        <v>20</v>
      </c>
      <c r="F152" s="247" t="s">
        <v>240</v>
      </c>
      <c r="G152" s="245"/>
      <c r="H152" s="248">
        <v>492.88</v>
      </c>
      <c r="I152" s="249"/>
      <c r="J152" s="245"/>
      <c r="K152" s="245"/>
      <c r="L152" s="250"/>
      <c r="M152" s="251"/>
      <c r="N152" s="252"/>
      <c r="O152" s="252"/>
      <c r="P152" s="252"/>
      <c r="Q152" s="252"/>
      <c r="R152" s="252"/>
      <c r="S152" s="252"/>
      <c r="T152" s="253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54" t="s">
        <v>184</v>
      </c>
      <c r="AU152" s="254" t="s">
        <v>84</v>
      </c>
      <c r="AV152" s="14" t="s">
        <v>84</v>
      </c>
      <c r="AW152" s="14" t="s">
        <v>37</v>
      </c>
      <c r="AX152" s="14" t="s">
        <v>76</v>
      </c>
      <c r="AY152" s="254" t="s">
        <v>171</v>
      </c>
    </row>
    <row r="153" spans="1:51" s="14" customFormat="1" ht="12">
      <c r="A153" s="14"/>
      <c r="B153" s="244"/>
      <c r="C153" s="245"/>
      <c r="D153" s="227" t="s">
        <v>184</v>
      </c>
      <c r="E153" s="245"/>
      <c r="F153" s="247" t="s">
        <v>248</v>
      </c>
      <c r="G153" s="245"/>
      <c r="H153" s="248">
        <v>887.184</v>
      </c>
      <c r="I153" s="249"/>
      <c r="J153" s="245"/>
      <c r="K153" s="245"/>
      <c r="L153" s="250"/>
      <c r="M153" s="251"/>
      <c r="N153" s="252"/>
      <c r="O153" s="252"/>
      <c r="P153" s="252"/>
      <c r="Q153" s="252"/>
      <c r="R153" s="252"/>
      <c r="S153" s="252"/>
      <c r="T153" s="253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54" t="s">
        <v>184</v>
      </c>
      <c r="AU153" s="254" t="s">
        <v>84</v>
      </c>
      <c r="AV153" s="14" t="s">
        <v>84</v>
      </c>
      <c r="AW153" s="14" t="s">
        <v>4</v>
      </c>
      <c r="AX153" s="14" t="s">
        <v>22</v>
      </c>
      <c r="AY153" s="254" t="s">
        <v>171</v>
      </c>
    </row>
    <row r="154" spans="1:63" s="12" customFormat="1" ht="22.8" customHeight="1">
      <c r="A154" s="12"/>
      <c r="B154" s="198"/>
      <c r="C154" s="199"/>
      <c r="D154" s="200" t="s">
        <v>75</v>
      </c>
      <c r="E154" s="212" t="s">
        <v>210</v>
      </c>
      <c r="F154" s="212" t="s">
        <v>249</v>
      </c>
      <c r="G154" s="199"/>
      <c r="H154" s="199"/>
      <c r="I154" s="202"/>
      <c r="J154" s="213">
        <f>BK154</f>
        <v>0</v>
      </c>
      <c r="K154" s="199"/>
      <c r="L154" s="204"/>
      <c r="M154" s="205"/>
      <c r="N154" s="206"/>
      <c r="O154" s="206"/>
      <c r="P154" s="207">
        <f>SUM(P155:P287)</f>
        <v>0</v>
      </c>
      <c r="Q154" s="206"/>
      <c r="R154" s="207">
        <f>SUM(R155:R287)</f>
        <v>1690.3554000000001</v>
      </c>
      <c r="S154" s="206"/>
      <c r="T154" s="208">
        <f>SUM(T155:T287)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09" t="s">
        <v>22</v>
      </c>
      <c r="AT154" s="210" t="s">
        <v>75</v>
      </c>
      <c r="AU154" s="210" t="s">
        <v>22</v>
      </c>
      <c r="AY154" s="209" t="s">
        <v>171</v>
      </c>
      <c r="BK154" s="211">
        <f>SUM(BK155:BK287)</f>
        <v>0</v>
      </c>
    </row>
    <row r="155" spans="1:65" s="2" customFormat="1" ht="21.75" customHeight="1">
      <c r="A155" s="39"/>
      <c r="B155" s="40"/>
      <c r="C155" s="214" t="s">
        <v>27</v>
      </c>
      <c r="D155" s="214" t="s">
        <v>173</v>
      </c>
      <c r="E155" s="215" t="s">
        <v>250</v>
      </c>
      <c r="F155" s="216" t="s">
        <v>251</v>
      </c>
      <c r="G155" s="217" t="s">
        <v>176</v>
      </c>
      <c r="H155" s="218">
        <v>5393.3</v>
      </c>
      <c r="I155" s="219"/>
      <c r="J155" s="220">
        <f>ROUND(I155*H155,2)</f>
        <v>0</v>
      </c>
      <c r="K155" s="216" t="s">
        <v>177</v>
      </c>
      <c r="L155" s="45"/>
      <c r="M155" s="221" t="s">
        <v>20</v>
      </c>
      <c r="N155" s="222" t="s">
        <v>47</v>
      </c>
      <c r="O155" s="85"/>
      <c r="P155" s="223">
        <f>O155*H155</f>
        <v>0</v>
      </c>
      <c r="Q155" s="223">
        <v>0</v>
      </c>
      <c r="R155" s="223">
        <f>Q155*H155</f>
        <v>0</v>
      </c>
      <c r="S155" s="223">
        <v>0</v>
      </c>
      <c r="T155" s="224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25" t="s">
        <v>178</v>
      </c>
      <c r="AT155" s="225" t="s">
        <v>173</v>
      </c>
      <c r="AU155" s="225" t="s">
        <v>84</v>
      </c>
      <c r="AY155" s="18" t="s">
        <v>171</v>
      </c>
      <c r="BE155" s="226">
        <f>IF(N155="základní",J155,0)</f>
        <v>0</v>
      </c>
      <c r="BF155" s="226">
        <f>IF(N155="snížená",J155,0)</f>
        <v>0</v>
      </c>
      <c r="BG155" s="226">
        <f>IF(N155="zákl. přenesená",J155,0)</f>
        <v>0</v>
      </c>
      <c r="BH155" s="226">
        <f>IF(N155="sníž. přenesená",J155,0)</f>
        <v>0</v>
      </c>
      <c r="BI155" s="226">
        <f>IF(N155="nulová",J155,0)</f>
        <v>0</v>
      </c>
      <c r="BJ155" s="18" t="s">
        <v>22</v>
      </c>
      <c r="BK155" s="226">
        <f>ROUND(I155*H155,2)</f>
        <v>0</v>
      </c>
      <c r="BL155" s="18" t="s">
        <v>178</v>
      </c>
      <c r="BM155" s="225" t="s">
        <v>252</v>
      </c>
    </row>
    <row r="156" spans="1:47" s="2" customFormat="1" ht="12">
      <c r="A156" s="39"/>
      <c r="B156" s="40"/>
      <c r="C156" s="41"/>
      <c r="D156" s="227" t="s">
        <v>180</v>
      </c>
      <c r="E156" s="41"/>
      <c r="F156" s="228" t="s">
        <v>253</v>
      </c>
      <c r="G156" s="41"/>
      <c r="H156" s="41"/>
      <c r="I156" s="229"/>
      <c r="J156" s="41"/>
      <c r="K156" s="41"/>
      <c r="L156" s="45"/>
      <c r="M156" s="230"/>
      <c r="N156" s="231"/>
      <c r="O156" s="85"/>
      <c r="P156" s="85"/>
      <c r="Q156" s="85"/>
      <c r="R156" s="85"/>
      <c r="S156" s="85"/>
      <c r="T156" s="86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T156" s="18" t="s">
        <v>180</v>
      </c>
      <c r="AU156" s="18" t="s">
        <v>84</v>
      </c>
    </row>
    <row r="157" spans="1:47" s="2" customFormat="1" ht="12">
      <c r="A157" s="39"/>
      <c r="B157" s="40"/>
      <c r="C157" s="41"/>
      <c r="D157" s="232" t="s">
        <v>182</v>
      </c>
      <c r="E157" s="41"/>
      <c r="F157" s="233" t="s">
        <v>254</v>
      </c>
      <c r="G157" s="41"/>
      <c r="H157" s="41"/>
      <c r="I157" s="229"/>
      <c r="J157" s="41"/>
      <c r="K157" s="41"/>
      <c r="L157" s="45"/>
      <c r="M157" s="230"/>
      <c r="N157" s="231"/>
      <c r="O157" s="85"/>
      <c r="P157" s="85"/>
      <c r="Q157" s="85"/>
      <c r="R157" s="85"/>
      <c r="S157" s="85"/>
      <c r="T157" s="86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T157" s="18" t="s">
        <v>182</v>
      </c>
      <c r="AU157" s="18" t="s">
        <v>84</v>
      </c>
    </row>
    <row r="158" spans="1:51" s="13" customFormat="1" ht="12">
      <c r="A158" s="13"/>
      <c r="B158" s="234"/>
      <c r="C158" s="235"/>
      <c r="D158" s="227" t="s">
        <v>184</v>
      </c>
      <c r="E158" s="236" t="s">
        <v>20</v>
      </c>
      <c r="F158" s="237" t="s">
        <v>255</v>
      </c>
      <c r="G158" s="235"/>
      <c r="H158" s="236" t="s">
        <v>20</v>
      </c>
      <c r="I158" s="238"/>
      <c r="J158" s="235"/>
      <c r="K158" s="235"/>
      <c r="L158" s="239"/>
      <c r="M158" s="240"/>
      <c r="N158" s="241"/>
      <c r="O158" s="241"/>
      <c r="P158" s="241"/>
      <c r="Q158" s="241"/>
      <c r="R158" s="241"/>
      <c r="S158" s="241"/>
      <c r="T158" s="242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3" t="s">
        <v>184</v>
      </c>
      <c r="AU158" s="243" t="s">
        <v>84</v>
      </c>
      <c r="AV158" s="13" t="s">
        <v>22</v>
      </c>
      <c r="AW158" s="13" t="s">
        <v>37</v>
      </c>
      <c r="AX158" s="13" t="s">
        <v>76</v>
      </c>
      <c r="AY158" s="243" t="s">
        <v>171</v>
      </c>
    </row>
    <row r="159" spans="1:51" s="13" customFormat="1" ht="12">
      <c r="A159" s="13"/>
      <c r="B159" s="234"/>
      <c r="C159" s="235"/>
      <c r="D159" s="227" t="s">
        <v>184</v>
      </c>
      <c r="E159" s="236" t="s">
        <v>20</v>
      </c>
      <c r="F159" s="237" t="s">
        <v>256</v>
      </c>
      <c r="G159" s="235"/>
      <c r="H159" s="236" t="s">
        <v>20</v>
      </c>
      <c r="I159" s="238"/>
      <c r="J159" s="235"/>
      <c r="K159" s="235"/>
      <c r="L159" s="239"/>
      <c r="M159" s="240"/>
      <c r="N159" s="241"/>
      <c r="O159" s="241"/>
      <c r="P159" s="241"/>
      <c r="Q159" s="241"/>
      <c r="R159" s="241"/>
      <c r="S159" s="241"/>
      <c r="T159" s="242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3" t="s">
        <v>184</v>
      </c>
      <c r="AU159" s="243" t="s">
        <v>84</v>
      </c>
      <c r="AV159" s="13" t="s">
        <v>22</v>
      </c>
      <c r="AW159" s="13" t="s">
        <v>37</v>
      </c>
      <c r="AX159" s="13" t="s">
        <v>76</v>
      </c>
      <c r="AY159" s="243" t="s">
        <v>171</v>
      </c>
    </row>
    <row r="160" spans="1:51" s="13" customFormat="1" ht="12">
      <c r="A160" s="13"/>
      <c r="B160" s="234"/>
      <c r="C160" s="235"/>
      <c r="D160" s="227" t="s">
        <v>184</v>
      </c>
      <c r="E160" s="236" t="s">
        <v>20</v>
      </c>
      <c r="F160" s="237" t="s">
        <v>257</v>
      </c>
      <c r="G160" s="235"/>
      <c r="H160" s="236" t="s">
        <v>20</v>
      </c>
      <c r="I160" s="238"/>
      <c r="J160" s="235"/>
      <c r="K160" s="235"/>
      <c r="L160" s="239"/>
      <c r="M160" s="240"/>
      <c r="N160" s="241"/>
      <c r="O160" s="241"/>
      <c r="P160" s="241"/>
      <c r="Q160" s="241"/>
      <c r="R160" s="241"/>
      <c r="S160" s="241"/>
      <c r="T160" s="242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3" t="s">
        <v>184</v>
      </c>
      <c r="AU160" s="243" t="s">
        <v>84</v>
      </c>
      <c r="AV160" s="13" t="s">
        <v>22</v>
      </c>
      <c r="AW160" s="13" t="s">
        <v>37</v>
      </c>
      <c r="AX160" s="13" t="s">
        <v>76</v>
      </c>
      <c r="AY160" s="243" t="s">
        <v>171</v>
      </c>
    </row>
    <row r="161" spans="1:51" s="13" customFormat="1" ht="12">
      <c r="A161" s="13"/>
      <c r="B161" s="234"/>
      <c r="C161" s="235"/>
      <c r="D161" s="227" t="s">
        <v>184</v>
      </c>
      <c r="E161" s="236" t="s">
        <v>20</v>
      </c>
      <c r="F161" s="237" t="s">
        <v>195</v>
      </c>
      <c r="G161" s="235"/>
      <c r="H161" s="236" t="s">
        <v>20</v>
      </c>
      <c r="I161" s="238"/>
      <c r="J161" s="235"/>
      <c r="K161" s="235"/>
      <c r="L161" s="239"/>
      <c r="M161" s="240"/>
      <c r="N161" s="241"/>
      <c r="O161" s="241"/>
      <c r="P161" s="241"/>
      <c r="Q161" s="241"/>
      <c r="R161" s="241"/>
      <c r="S161" s="241"/>
      <c r="T161" s="242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3" t="s">
        <v>184</v>
      </c>
      <c r="AU161" s="243" t="s">
        <v>84</v>
      </c>
      <c r="AV161" s="13" t="s">
        <v>22</v>
      </c>
      <c r="AW161" s="13" t="s">
        <v>37</v>
      </c>
      <c r="AX161" s="13" t="s">
        <v>76</v>
      </c>
      <c r="AY161" s="243" t="s">
        <v>171</v>
      </c>
    </row>
    <row r="162" spans="1:51" s="14" customFormat="1" ht="12">
      <c r="A162" s="14"/>
      <c r="B162" s="244"/>
      <c r="C162" s="245"/>
      <c r="D162" s="227" t="s">
        <v>184</v>
      </c>
      <c r="E162" s="246" t="s">
        <v>20</v>
      </c>
      <c r="F162" s="247" t="s">
        <v>258</v>
      </c>
      <c r="G162" s="245"/>
      <c r="H162" s="248">
        <v>5393.3</v>
      </c>
      <c r="I162" s="249"/>
      <c r="J162" s="245"/>
      <c r="K162" s="245"/>
      <c r="L162" s="250"/>
      <c r="M162" s="251"/>
      <c r="N162" s="252"/>
      <c r="O162" s="252"/>
      <c r="P162" s="252"/>
      <c r="Q162" s="252"/>
      <c r="R162" s="252"/>
      <c r="S162" s="252"/>
      <c r="T162" s="253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54" t="s">
        <v>184</v>
      </c>
      <c r="AU162" s="254" t="s">
        <v>84</v>
      </c>
      <c r="AV162" s="14" t="s">
        <v>84</v>
      </c>
      <c r="AW162" s="14" t="s">
        <v>37</v>
      </c>
      <c r="AX162" s="14" t="s">
        <v>76</v>
      </c>
      <c r="AY162" s="254" t="s">
        <v>171</v>
      </c>
    </row>
    <row r="163" spans="1:65" s="2" customFormat="1" ht="33" customHeight="1">
      <c r="A163" s="39"/>
      <c r="B163" s="40"/>
      <c r="C163" s="214" t="s">
        <v>259</v>
      </c>
      <c r="D163" s="214" t="s">
        <v>173</v>
      </c>
      <c r="E163" s="215" t="s">
        <v>260</v>
      </c>
      <c r="F163" s="216" t="s">
        <v>261</v>
      </c>
      <c r="G163" s="217" t="s">
        <v>176</v>
      </c>
      <c r="H163" s="218">
        <v>5123.7</v>
      </c>
      <c r="I163" s="219"/>
      <c r="J163" s="220">
        <f>ROUND(I163*H163,2)</f>
        <v>0</v>
      </c>
      <c r="K163" s="216" t="s">
        <v>177</v>
      </c>
      <c r="L163" s="45"/>
      <c r="M163" s="221" t="s">
        <v>20</v>
      </c>
      <c r="N163" s="222" t="s">
        <v>47</v>
      </c>
      <c r="O163" s="85"/>
      <c r="P163" s="223">
        <f>O163*H163</f>
        <v>0</v>
      </c>
      <c r="Q163" s="223">
        <v>0</v>
      </c>
      <c r="R163" s="223">
        <f>Q163*H163</f>
        <v>0</v>
      </c>
      <c r="S163" s="223">
        <v>0</v>
      </c>
      <c r="T163" s="224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25" t="s">
        <v>178</v>
      </c>
      <c r="AT163" s="225" t="s">
        <v>173</v>
      </c>
      <c r="AU163" s="225" t="s">
        <v>84</v>
      </c>
      <c r="AY163" s="18" t="s">
        <v>171</v>
      </c>
      <c r="BE163" s="226">
        <f>IF(N163="základní",J163,0)</f>
        <v>0</v>
      </c>
      <c r="BF163" s="226">
        <f>IF(N163="snížená",J163,0)</f>
        <v>0</v>
      </c>
      <c r="BG163" s="226">
        <f>IF(N163="zákl. přenesená",J163,0)</f>
        <v>0</v>
      </c>
      <c r="BH163" s="226">
        <f>IF(N163="sníž. přenesená",J163,0)</f>
        <v>0</v>
      </c>
      <c r="BI163" s="226">
        <f>IF(N163="nulová",J163,0)</f>
        <v>0</v>
      </c>
      <c r="BJ163" s="18" t="s">
        <v>22</v>
      </c>
      <c r="BK163" s="226">
        <f>ROUND(I163*H163,2)</f>
        <v>0</v>
      </c>
      <c r="BL163" s="18" t="s">
        <v>178</v>
      </c>
      <c r="BM163" s="225" t="s">
        <v>262</v>
      </c>
    </row>
    <row r="164" spans="1:47" s="2" customFormat="1" ht="12">
      <c r="A164" s="39"/>
      <c r="B164" s="40"/>
      <c r="C164" s="41"/>
      <c r="D164" s="227" t="s">
        <v>180</v>
      </c>
      <c r="E164" s="41"/>
      <c r="F164" s="228" t="s">
        <v>263</v>
      </c>
      <c r="G164" s="41"/>
      <c r="H164" s="41"/>
      <c r="I164" s="229"/>
      <c r="J164" s="41"/>
      <c r="K164" s="41"/>
      <c r="L164" s="45"/>
      <c r="M164" s="230"/>
      <c r="N164" s="231"/>
      <c r="O164" s="85"/>
      <c r="P164" s="85"/>
      <c r="Q164" s="85"/>
      <c r="R164" s="85"/>
      <c r="S164" s="85"/>
      <c r="T164" s="86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T164" s="18" t="s">
        <v>180</v>
      </c>
      <c r="AU164" s="18" t="s">
        <v>84</v>
      </c>
    </row>
    <row r="165" spans="1:47" s="2" customFormat="1" ht="12">
      <c r="A165" s="39"/>
      <c r="B165" s="40"/>
      <c r="C165" s="41"/>
      <c r="D165" s="232" t="s">
        <v>182</v>
      </c>
      <c r="E165" s="41"/>
      <c r="F165" s="233" t="s">
        <v>264</v>
      </c>
      <c r="G165" s="41"/>
      <c r="H165" s="41"/>
      <c r="I165" s="229"/>
      <c r="J165" s="41"/>
      <c r="K165" s="41"/>
      <c r="L165" s="45"/>
      <c r="M165" s="230"/>
      <c r="N165" s="231"/>
      <c r="O165" s="85"/>
      <c r="P165" s="85"/>
      <c r="Q165" s="85"/>
      <c r="R165" s="85"/>
      <c r="S165" s="85"/>
      <c r="T165" s="86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T165" s="18" t="s">
        <v>182</v>
      </c>
      <c r="AU165" s="18" t="s">
        <v>84</v>
      </c>
    </row>
    <row r="166" spans="1:51" s="13" customFormat="1" ht="12">
      <c r="A166" s="13"/>
      <c r="B166" s="234"/>
      <c r="C166" s="235"/>
      <c r="D166" s="227" t="s">
        <v>184</v>
      </c>
      <c r="E166" s="236" t="s">
        <v>20</v>
      </c>
      <c r="F166" s="237" t="s">
        <v>265</v>
      </c>
      <c r="G166" s="235"/>
      <c r="H166" s="236" t="s">
        <v>20</v>
      </c>
      <c r="I166" s="238"/>
      <c r="J166" s="235"/>
      <c r="K166" s="235"/>
      <c r="L166" s="239"/>
      <c r="M166" s="240"/>
      <c r="N166" s="241"/>
      <c r="O166" s="241"/>
      <c r="P166" s="241"/>
      <c r="Q166" s="241"/>
      <c r="R166" s="241"/>
      <c r="S166" s="241"/>
      <c r="T166" s="242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3" t="s">
        <v>184</v>
      </c>
      <c r="AU166" s="243" t="s">
        <v>84</v>
      </c>
      <c r="AV166" s="13" t="s">
        <v>22</v>
      </c>
      <c r="AW166" s="13" t="s">
        <v>37</v>
      </c>
      <c r="AX166" s="13" t="s">
        <v>76</v>
      </c>
      <c r="AY166" s="243" t="s">
        <v>171</v>
      </c>
    </row>
    <row r="167" spans="1:51" s="13" customFormat="1" ht="12">
      <c r="A167" s="13"/>
      <c r="B167" s="234"/>
      <c r="C167" s="235"/>
      <c r="D167" s="227" t="s">
        <v>184</v>
      </c>
      <c r="E167" s="236" t="s">
        <v>20</v>
      </c>
      <c r="F167" s="237" t="s">
        <v>266</v>
      </c>
      <c r="G167" s="235"/>
      <c r="H167" s="236" t="s">
        <v>20</v>
      </c>
      <c r="I167" s="238"/>
      <c r="J167" s="235"/>
      <c r="K167" s="235"/>
      <c r="L167" s="239"/>
      <c r="M167" s="240"/>
      <c r="N167" s="241"/>
      <c r="O167" s="241"/>
      <c r="P167" s="241"/>
      <c r="Q167" s="241"/>
      <c r="R167" s="241"/>
      <c r="S167" s="241"/>
      <c r="T167" s="242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3" t="s">
        <v>184</v>
      </c>
      <c r="AU167" s="243" t="s">
        <v>84</v>
      </c>
      <c r="AV167" s="13" t="s">
        <v>22</v>
      </c>
      <c r="AW167" s="13" t="s">
        <v>37</v>
      </c>
      <c r="AX167" s="13" t="s">
        <v>76</v>
      </c>
      <c r="AY167" s="243" t="s">
        <v>171</v>
      </c>
    </row>
    <row r="168" spans="1:51" s="13" customFormat="1" ht="12">
      <c r="A168" s="13"/>
      <c r="B168" s="234"/>
      <c r="C168" s="235"/>
      <c r="D168" s="227" t="s">
        <v>184</v>
      </c>
      <c r="E168" s="236" t="s">
        <v>20</v>
      </c>
      <c r="F168" s="237" t="s">
        <v>267</v>
      </c>
      <c r="G168" s="235"/>
      <c r="H168" s="236" t="s">
        <v>20</v>
      </c>
      <c r="I168" s="238"/>
      <c r="J168" s="235"/>
      <c r="K168" s="235"/>
      <c r="L168" s="239"/>
      <c r="M168" s="240"/>
      <c r="N168" s="241"/>
      <c r="O168" s="241"/>
      <c r="P168" s="241"/>
      <c r="Q168" s="241"/>
      <c r="R168" s="241"/>
      <c r="S168" s="241"/>
      <c r="T168" s="242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3" t="s">
        <v>184</v>
      </c>
      <c r="AU168" s="243" t="s">
        <v>84</v>
      </c>
      <c r="AV168" s="13" t="s">
        <v>22</v>
      </c>
      <c r="AW168" s="13" t="s">
        <v>37</v>
      </c>
      <c r="AX168" s="13" t="s">
        <v>76</v>
      </c>
      <c r="AY168" s="243" t="s">
        <v>171</v>
      </c>
    </row>
    <row r="169" spans="1:51" s="13" customFormat="1" ht="12">
      <c r="A169" s="13"/>
      <c r="B169" s="234"/>
      <c r="C169" s="235"/>
      <c r="D169" s="227" t="s">
        <v>184</v>
      </c>
      <c r="E169" s="236" t="s">
        <v>20</v>
      </c>
      <c r="F169" s="237" t="s">
        <v>195</v>
      </c>
      <c r="G169" s="235"/>
      <c r="H169" s="236" t="s">
        <v>20</v>
      </c>
      <c r="I169" s="238"/>
      <c r="J169" s="235"/>
      <c r="K169" s="235"/>
      <c r="L169" s="239"/>
      <c r="M169" s="240"/>
      <c r="N169" s="241"/>
      <c r="O169" s="241"/>
      <c r="P169" s="241"/>
      <c r="Q169" s="241"/>
      <c r="R169" s="241"/>
      <c r="S169" s="241"/>
      <c r="T169" s="242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3" t="s">
        <v>184</v>
      </c>
      <c r="AU169" s="243" t="s">
        <v>84</v>
      </c>
      <c r="AV169" s="13" t="s">
        <v>22</v>
      </c>
      <c r="AW169" s="13" t="s">
        <v>37</v>
      </c>
      <c r="AX169" s="13" t="s">
        <v>76</v>
      </c>
      <c r="AY169" s="243" t="s">
        <v>171</v>
      </c>
    </row>
    <row r="170" spans="1:51" s="14" customFormat="1" ht="12">
      <c r="A170" s="14"/>
      <c r="B170" s="244"/>
      <c r="C170" s="245"/>
      <c r="D170" s="227" t="s">
        <v>184</v>
      </c>
      <c r="E170" s="246" t="s">
        <v>20</v>
      </c>
      <c r="F170" s="247" t="s">
        <v>268</v>
      </c>
      <c r="G170" s="245"/>
      <c r="H170" s="248">
        <v>5123.7</v>
      </c>
      <c r="I170" s="249"/>
      <c r="J170" s="245"/>
      <c r="K170" s="245"/>
      <c r="L170" s="250"/>
      <c r="M170" s="251"/>
      <c r="N170" s="252"/>
      <c r="O170" s="252"/>
      <c r="P170" s="252"/>
      <c r="Q170" s="252"/>
      <c r="R170" s="252"/>
      <c r="S170" s="252"/>
      <c r="T170" s="253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54" t="s">
        <v>184</v>
      </c>
      <c r="AU170" s="254" t="s">
        <v>84</v>
      </c>
      <c r="AV170" s="14" t="s">
        <v>84</v>
      </c>
      <c r="AW170" s="14" t="s">
        <v>37</v>
      </c>
      <c r="AX170" s="14" t="s">
        <v>76</v>
      </c>
      <c r="AY170" s="254" t="s">
        <v>171</v>
      </c>
    </row>
    <row r="171" spans="1:65" s="2" customFormat="1" ht="37.8" customHeight="1">
      <c r="A171" s="39"/>
      <c r="B171" s="40"/>
      <c r="C171" s="214" t="s">
        <v>269</v>
      </c>
      <c r="D171" s="214" t="s">
        <v>173</v>
      </c>
      <c r="E171" s="215" t="s">
        <v>270</v>
      </c>
      <c r="F171" s="216" t="s">
        <v>271</v>
      </c>
      <c r="G171" s="217" t="s">
        <v>176</v>
      </c>
      <c r="H171" s="218">
        <v>5393.3</v>
      </c>
      <c r="I171" s="219"/>
      <c r="J171" s="220">
        <f>ROUND(I171*H171,2)</f>
        <v>0</v>
      </c>
      <c r="K171" s="216" t="s">
        <v>177</v>
      </c>
      <c r="L171" s="45"/>
      <c r="M171" s="221" t="s">
        <v>20</v>
      </c>
      <c r="N171" s="222" t="s">
        <v>47</v>
      </c>
      <c r="O171" s="85"/>
      <c r="P171" s="223">
        <f>O171*H171</f>
        <v>0</v>
      </c>
      <c r="Q171" s="223">
        <v>0</v>
      </c>
      <c r="R171" s="223">
        <f>Q171*H171</f>
        <v>0</v>
      </c>
      <c r="S171" s="223">
        <v>0</v>
      </c>
      <c r="T171" s="224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25" t="s">
        <v>178</v>
      </c>
      <c r="AT171" s="225" t="s">
        <v>173</v>
      </c>
      <c r="AU171" s="225" t="s">
        <v>84</v>
      </c>
      <c r="AY171" s="18" t="s">
        <v>171</v>
      </c>
      <c r="BE171" s="226">
        <f>IF(N171="základní",J171,0)</f>
        <v>0</v>
      </c>
      <c r="BF171" s="226">
        <f>IF(N171="snížená",J171,0)</f>
        <v>0</v>
      </c>
      <c r="BG171" s="226">
        <f>IF(N171="zákl. přenesená",J171,0)</f>
        <v>0</v>
      </c>
      <c r="BH171" s="226">
        <f>IF(N171="sníž. přenesená",J171,0)</f>
        <v>0</v>
      </c>
      <c r="BI171" s="226">
        <f>IF(N171="nulová",J171,0)</f>
        <v>0</v>
      </c>
      <c r="BJ171" s="18" t="s">
        <v>22</v>
      </c>
      <c r="BK171" s="226">
        <f>ROUND(I171*H171,2)</f>
        <v>0</v>
      </c>
      <c r="BL171" s="18" t="s">
        <v>178</v>
      </c>
      <c r="BM171" s="225" t="s">
        <v>272</v>
      </c>
    </row>
    <row r="172" spans="1:47" s="2" customFormat="1" ht="12">
      <c r="A172" s="39"/>
      <c r="B172" s="40"/>
      <c r="C172" s="41"/>
      <c r="D172" s="227" t="s">
        <v>180</v>
      </c>
      <c r="E172" s="41"/>
      <c r="F172" s="228" t="s">
        <v>273</v>
      </c>
      <c r="G172" s="41"/>
      <c r="H172" s="41"/>
      <c r="I172" s="229"/>
      <c r="J172" s="41"/>
      <c r="K172" s="41"/>
      <c r="L172" s="45"/>
      <c r="M172" s="230"/>
      <c r="N172" s="231"/>
      <c r="O172" s="85"/>
      <c r="P172" s="85"/>
      <c r="Q172" s="85"/>
      <c r="R172" s="85"/>
      <c r="S172" s="85"/>
      <c r="T172" s="86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T172" s="18" t="s">
        <v>180</v>
      </c>
      <c r="AU172" s="18" t="s">
        <v>84</v>
      </c>
    </row>
    <row r="173" spans="1:47" s="2" customFormat="1" ht="12">
      <c r="A173" s="39"/>
      <c r="B173" s="40"/>
      <c r="C173" s="41"/>
      <c r="D173" s="232" t="s">
        <v>182</v>
      </c>
      <c r="E173" s="41"/>
      <c r="F173" s="233" t="s">
        <v>274</v>
      </c>
      <c r="G173" s="41"/>
      <c r="H173" s="41"/>
      <c r="I173" s="229"/>
      <c r="J173" s="41"/>
      <c r="K173" s="41"/>
      <c r="L173" s="45"/>
      <c r="M173" s="230"/>
      <c r="N173" s="231"/>
      <c r="O173" s="85"/>
      <c r="P173" s="85"/>
      <c r="Q173" s="85"/>
      <c r="R173" s="85"/>
      <c r="S173" s="85"/>
      <c r="T173" s="86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T173" s="18" t="s">
        <v>182</v>
      </c>
      <c r="AU173" s="18" t="s">
        <v>84</v>
      </c>
    </row>
    <row r="174" spans="1:51" s="13" customFormat="1" ht="12">
      <c r="A174" s="13"/>
      <c r="B174" s="234"/>
      <c r="C174" s="235"/>
      <c r="D174" s="227" t="s">
        <v>184</v>
      </c>
      <c r="E174" s="236" t="s">
        <v>20</v>
      </c>
      <c r="F174" s="237" t="s">
        <v>255</v>
      </c>
      <c r="G174" s="235"/>
      <c r="H174" s="236" t="s">
        <v>20</v>
      </c>
      <c r="I174" s="238"/>
      <c r="J174" s="235"/>
      <c r="K174" s="235"/>
      <c r="L174" s="239"/>
      <c r="M174" s="240"/>
      <c r="N174" s="241"/>
      <c r="O174" s="241"/>
      <c r="P174" s="241"/>
      <c r="Q174" s="241"/>
      <c r="R174" s="241"/>
      <c r="S174" s="241"/>
      <c r="T174" s="242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3" t="s">
        <v>184</v>
      </c>
      <c r="AU174" s="243" t="s">
        <v>84</v>
      </c>
      <c r="AV174" s="13" t="s">
        <v>22</v>
      </c>
      <c r="AW174" s="13" t="s">
        <v>37</v>
      </c>
      <c r="AX174" s="13" t="s">
        <v>76</v>
      </c>
      <c r="AY174" s="243" t="s">
        <v>171</v>
      </c>
    </row>
    <row r="175" spans="1:51" s="13" customFormat="1" ht="12">
      <c r="A175" s="13"/>
      <c r="B175" s="234"/>
      <c r="C175" s="235"/>
      <c r="D175" s="227" t="s">
        <v>184</v>
      </c>
      <c r="E175" s="236" t="s">
        <v>20</v>
      </c>
      <c r="F175" s="237" t="s">
        <v>256</v>
      </c>
      <c r="G175" s="235"/>
      <c r="H175" s="236" t="s">
        <v>20</v>
      </c>
      <c r="I175" s="238"/>
      <c r="J175" s="235"/>
      <c r="K175" s="235"/>
      <c r="L175" s="239"/>
      <c r="M175" s="240"/>
      <c r="N175" s="241"/>
      <c r="O175" s="241"/>
      <c r="P175" s="241"/>
      <c r="Q175" s="241"/>
      <c r="R175" s="241"/>
      <c r="S175" s="241"/>
      <c r="T175" s="242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3" t="s">
        <v>184</v>
      </c>
      <c r="AU175" s="243" t="s">
        <v>84</v>
      </c>
      <c r="AV175" s="13" t="s">
        <v>22</v>
      </c>
      <c r="AW175" s="13" t="s">
        <v>37</v>
      </c>
      <c r="AX175" s="13" t="s">
        <v>76</v>
      </c>
      <c r="AY175" s="243" t="s">
        <v>171</v>
      </c>
    </row>
    <row r="176" spans="1:51" s="13" customFormat="1" ht="12">
      <c r="A176" s="13"/>
      <c r="B176" s="234"/>
      <c r="C176" s="235"/>
      <c r="D176" s="227" t="s">
        <v>184</v>
      </c>
      <c r="E176" s="236" t="s">
        <v>20</v>
      </c>
      <c r="F176" s="237" t="s">
        <v>275</v>
      </c>
      <c r="G176" s="235"/>
      <c r="H176" s="236" t="s">
        <v>20</v>
      </c>
      <c r="I176" s="238"/>
      <c r="J176" s="235"/>
      <c r="K176" s="235"/>
      <c r="L176" s="239"/>
      <c r="M176" s="240"/>
      <c r="N176" s="241"/>
      <c r="O176" s="241"/>
      <c r="P176" s="241"/>
      <c r="Q176" s="241"/>
      <c r="R176" s="241"/>
      <c r="S176" s="241"/>
      <c r="T176" s="242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3" t="s">
        <v>184</v>
      </c>
      <c r="AU176" s="243" t="s">
        <v>84</v>
      </c>
      <c r="AV176" s="13" t="s">
        <v>22</v>
      </c>
      <c r="AW176" s="13" t="s">
        <v>37</v>
      </c>
      <c r="AX176" s="13" t="s">
        <v>76</v>
      </c>
      <c r="AY176" s="243" t="s">
        <v>171</v>
      </c>
    </row>
    <row r="177" spans="1:51" s="13" customFormat="1" ht="12">
      <c r="A177" s="13"/>
      <c r="B177" s="234"/>
      <c r="C177" s="235"/>
      <c r="D177" s="227" t="s">
        <v>184</v>
      </c>
      <c r="E177" s="236" t="s">
        <v>20</v>
      </c>
      <c r="F177" s="237" t="s">
        <v>195</v>
      </c>
      <c r="G177" s="235"/>
      <c r="H177" s="236" t="s">
        <v>20</v>
      </c>
      <c r="I177" s="238"/>
      <c r="J177" s="235"/>
      <c r="K177" s="235"/>
      <c r="L177" s="239"/>
      <c r="M177" s="240"/>
      <c r="N177" s="241"/>
      <c r="O177" s="241"/>
      <c r="P177" s="241"/>
      <c r="Q177" s="241"/>
      <c r="R177" s="241"/>
      <c r="S177" s="241"/>
      <c r="T177" s="242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3" t="s">
        <v>184</v>
      </c>
      <c r="AU177" s="243" t="s">
        <v>84</v>
      </c>
      <c r="AV177" s="13" t="s">
        <v>22</v>
      </c>
      <c r="AW177" s="13" t="s">
        <v>37</v>
      </c>
      <c r="AX177" s="13" t="s">
        <v>76</v>
      </c>
      <c r="AY177" s="243" t="s">
        <v>171</v>
      </c>
    </row>
    <row r="178" spans="1:51" s="14" customFormat="1" ht="12">
      <c r="A178" s="14"/>
      <c r="B178" s="244"/>
      <c r="C178" s="245"/>
      <c r="D178" s="227" t="s">
        <v>184</v>
      </c>
      <c r="E178" s="246" t="s">
        <v>20</v>
      </c>
      <c r="F178" s="247" t="s">
        <v>258</v>
      </c>
      <c r="G178" s="245"/>
      <c r="H178" s="248">
        <v>5393.3</v>
      </c>
      <c r="I178" s="249"/>
      <c r="J178" s="245"/>
      <c r="K178" s="245"/>
      <c r="L178" s="250"/>
      <c r="M178" s="251"/>
      <c r="N178" s="252"/>
      <c r="O178" s="252"/>
      <c r="P178" s="252"/>
      <c r="Q178" s="252"/>
      <c r="R178" s="252"/>
      <c r="S178" s="252"/>
      <c r="T178" s="253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54" t="s">
        <v>184</v>
      </c>
      <c r="AU178" s="254" t="s">
        <v>84</v>
      </c>
      <c r="AV178" s="14" t="s">
        <v>84</v>
      </c>
      <c r="AW178" s="14" t="s">
        <v>37</v>
      </c>
      <c r="AX178" s="14" t="s">
        <v>76</v>
      </c>
      <c r="AY178" s="254" t="s">
        <v>171</v>
      </c>
    </row>
    <row r="179" spans="1:65" s="2" customFormat="1" ht="37.8" customHeight="1">
      <c r="A179" s="39"/>
      <c r="B179" s="40"/>
      <c r="C179" s="214" t="s">
        <v>276</v>
      </c>
      <c r="D179" s="214" t="s">
        <v>173</v>
      </c>
      <c r="E179" s="215" t="s">
        <v>277</v>
      </c>
      <c r="F179" s="216" t="s">
        <v>278</v>
      </c>
      <c r="G179" s="217" t="s">
        <v>176</v>
      </c>
      <c r="H179" s="218">
        <v>5393.3</v>
      </c>
      <c r="I179" s="219"/>
      <c r="J179" s="220">
        <f>ROUND(I179*H179,2)</f>
        <v>0</v>
      </c>
      <c r="K179" s="216" t="s">
        <v>177</v>
      </c>
      <c r="L179" s="45"/>
      <c r="M179" s="221" t="s">
        <v>20</v>
      </c>
      <c r="N179" s="222" t="s">
        <v>47</v>
      </c>
      <c r="O179" s="85"/>
      <c r="P179" s="223">
        <f>O179*H179</f>
        <v>0</v>
      </c>
      <c r="Q179" s="223">
        <v>0</v>
      </c>
      <c r="R179" s="223">
        <f>Q179*H179</f>
        <v>0</v>
      </c>
      <c r="S179" s="223">
        <v>0</v>
      </c>
      <c r="T179" s="224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25" t="s">
        <v>178</v>
      </c>
      <c r="AT179" s="225" t="s">
        <v>173</v>
      </c>
      <c r="AU179" s="225" t="s">
        <v>84</v>
      </c>
      <c r="AY179" s="18" t="s">
        <v>171</v>
      </c>
      <c r="BE179" s="226">
        <f>IF(N179="základní",J179,0)</f>
        <v>0</v>
      </c>
      <c r="BF179" s="226">
        <f>IF(N179="snížená",J179,0)</f>
        <v>0</v>
      </c>
      <c r="BG179" s="226">
        <f>IF(N179="zákl. přenesená",J179,0)</f>
        <v>0</v>
      </c>
      <c r="BH179" s="226">
        <f>IF(N179="sníž. přenesená",J179,0)</f>
        <v>0</v>
      </c>
      <c r="BI179" s="226">
        <f>IF(N179="nulová",J179,0)</f>
        <v>0</v>
      </c>
      <c r="BJ179" s="18" t="s">
        <v>22</v>
      </c>
      <c r="BK179" s="226">
        <f>ROUND(I179*H179,2)</f>
        <v>0</v>
      </c>
      <c r="BL179" s="18" t="s">
        <v>178</v>
      </c>
      <c r="BM179" s="225" t="s">
        <v>279</v>
      </c>
    </row>
    <row r="180" spans="1:47" s="2" customFormat="1" ht="12">
      <c r="A180" s="39"/>
      <c r="B180" s="40"/>
      <c r="C180" s="41"/>
      <c r="D180" s="227" t="s">
        <v>180</v>
      </c>
      <c r="E180" s="41"/>
      <c r="F180" s="228" t="s">
        <v>280</v>
      </c>
      <c r="G180" s="41"/>
      <c r="H180" s="41"/>
      <c r="I180" s="229"/>
      <c r="J180" s="41"/>
      <c r="K180" s="41"/>
      <c r="L180" s="45"/>
      <c r="M180" s="230"/>
      <c r="N180" s="231"/>
      <c r="O180" s="85"/>
      <c r="P180" s="85"/>
      <c r="Q180" s="85"/>
      <c r="R180" s="85"/>
      <c r="S180" s="85"/>
      <c r="T180" s="86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T180" s="18" t="s">
        <v>180</v>
      </c>
      <c r="AU180" s="18" t="s">
        <v>84</v>
      </c>
    </row>
    <row r="181" spans="1:47" s="2" customFormat="1" ht="12">
      <c r="A181" s="39"/>
      <c r="B181" s="40"/>
      <c r="C181" s="41"/>
      <c r="D181" s="232" t="s">
        <v>182</v>
      </c>
      <c r="E181" s="41"/>
      <c r="F181" s="233" t="s">
        <v>281</v>
      </c>
      <c r="G181" s="41"/>
      <c r="H181" s="41"/>
      <c r="I181" s="229"/>
      <c r="J181" s="41"/>
      <c r="K181" s="41"/>
      <c r="L181" s="45"/>
      <c r="M181" s="230"/>
      <c r="N181" s="231"/>
      <c r="O181" s="85"/>
      <c r="P181" s="85"/>
      <c r="Q181" s="85"/>
      <c r="R181" s="85"/>
      <c r="S181" s="85"/>
      <c r="T181" s="86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T181" s="18" t="s">
        <v>182</v>
      </c>
      <c r="AU181" s="18" t="s">
        <v>84</v>
      </c>
    </row>
    <row r="182" spans="1:47" s="2" customFormat="1" ht="12">
      <c r="A182" s="39"/>
      <c r="B182" s="40"/>
      <c r="C182" s="41"/>
      <c r="D182" s="227" t="s">
        <v>224</v>
      </c>
      <c r="E182" s="41"/>
      <c r="F182" s="255" t="s">
        <v>282</v>
      </c>
      <c r="G182" s="41"/>
      <c r="H182" s="41"/>
      <c r="I182" s="229"/>
      <c r="J182" s="41"/>
      <c r="K182" s="41"/>
      <c r="L182" s="45"/>
      <c r="M182" s="230"/>
      <c r="N182" s="231"/>
      <c r="O182" s="85"/>
      <c r="P182" s="85"/>
      <c r="Q182" s="85"/>
      <c r="R182" s="85"/>
      <c r="S182" s="85"/>
      <c r="T182" s="86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T182" s="18" t="s">
        <v>224</v>
      </c>
      <c r="AU182" s="18" t="s">
        <v>84</v>
      </c>
    </row>
    <row r="183" spans="1:51" s="13" customFormat="1" ht="12">
      <c r="A183" s="13"/>
      <c r="B183" s="234"/>
      <c r="C183" s="235"/>
      <c r="D183" s="227" t="s">
        <v>184</v>
      </c>
      <c r="E183" s="236" t="s">
        <v>20</v>
      </c>
      <c r="F183" s="237" t="s">
        <v>283</v>
      </c>
      <c r="G183" s="235"/>
      <c r="H183" s="236" t="s">
        <v>20</v>
      </c>
      <c r="I183" s="238"/>
      <c r="J183" s="235"/>
      <c r="K183" s="235"/>
      <c r="L183" s="239"/>
      <c r="M183" s="240"/>
      <c r="N183" s="241"/>
      <c r="O183" s="241"/>
      <c r="P183" s="241"/>
      <c r="Q183" s="241"/>
      <c r="R183" s="241"/>
      <c r="S183" s="241"/>
      <c r="T183" s="242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3" t="s">
        <v>184</v>
      </c>
      <c r="AU183" s="243" t="s">
        <v>84</v>
      </c>
      <c r="AV183" s="13" t="s">
        <v>22</v>
      </c>
      <c r="AW183" s="13" t="s">
        <v>37</v>
      </c>
      <c r="AX183" s="13" t="s">
        <v>76</v>
      </c>
      <c r="AY183" s="243" t="s">
        <v>171</v>
      </c>
    </row>
    <row r="184" spans="1:51" s="13" customFormat="1" ht="12">
      <c r="A184" s="13"/>
      <c r="B184" s="234"/>
      <c r="C184" s="235"/>
      <c r="D184" s="227" t="s">
        <v>184</v>
      </c>
      <c r="E184" s="236" t="s">
        <v>20</v>
      </c>
      <c r="F184" s="237" t="s">
        <v>256</v>
      </c>
      <c r="G184" s="235"/>
      <c r="H184" s="236" t="s">
        <v>20</v>
      </c>
      <c r="I184" s="238"/>
      <c r="J184" s="235"/>
      <c r="K184" s="235"/>
      <c r="L184" s="239"/>
      <c r="M184" s="240"/>
      <c r="N184" s="241"/>
      <c r="O184" s="241"/>
      <c r="P184" s="241"/>
      <c r="Q184" s="241"/>
      <c r="R184" s="241"/>
      <c r="S184" s="241"/>
      <c r="T184" s="242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3" t="s">
        <v>184</v>
      </c>
      <c r="AU184" s="243" t="s">
        <v>84</v>
      </c>
      <c r="AV184" s="13" t="s">
        <v>22</v>
      </c>
      <c r="AW184" s="13" t="s">
        <v>37</v>
      </c>
      <c r="AX184" s="13" t="s">
        <v>76</v>
      </c>
      <c r="AY184" s="243" t="s">
        <v>171</v>
      </c>
    </row>
    <row r="185" spans="1:51" s="13" customFormat="1" ht="12">
      <c r="A185" s="13"/>
      <c r="B185" s="234"/>
      <c r="C185" s="235"/>
      <c r="D185" s="227" t="s">
        <v>184</v>
      </c>
      <c r="E185" s="236" t="s">
        <v>20</v>
      </c>
      <c r="F185" s="237" t="s">
        <v>284</v>
      </c>
      <c r="G185" s="235"/>
      <c r="H185" s="236" t="s">
        <v>20</v>
      </c>
      <c r="I185" s="238"/>
      <c r="J185" s="235"/>
      <c r="K185" s="235"/>
      <c r="L185" s="239"/>
      <c r="M185" s="240"/>
      <c r="N185" s="241"/>
      <c r="O185" s="241"/>
      <c r="P185" s="241"/>
      <c r="Q185" s="241"/>
      <c r="R185" s="241"/>
      <c r="S185" s="241"/>
      <c r="T185" s="242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3" t="s">
        <v>184</v>
      </c>
      <c r="AU185" s="243" t="s">
        <v>84</v>
      </c>
      <c r="AV185" s="13" t="s">
        <v>22</v>
      </c>
      <c r="AW185" s="13" t="s">
        <v>37</v>
      </c>
      <c r="AX185" s="13" t="s">
        <v>76</v>
      </c>
      <c r="AY185" s="243" t="s">
        <v>171</v>
      </c>
    </row>
    <row r="186" spans="1:51" s="13" customFormat="1" ht="12">
      <c r="A186" s="13"/>
      <c r="B186" s="234"/>
      <c r="C186" s="235"/>
      <c r="D186" s="227" t="s">
        <v>184</v>
      </c>
      <c r="E186" s="236" t="s">
        <v>20</v>
      </c>
      <c r="F186" s="237" t="s">
        <v>195</v>
      </c>
      <c r="G186" s="235"/>
      <c r="H186" s="236" t="s">
        <v>20</v>
      </c>
      <c r="I186" s="238"/>
      <c r="J186" s="235"/>
      <c r="K186" s="235"/>
      <c r="L186" s="239"/>
      <c r="M186" s="240"/>
      <c r="N186" s="241"/>
      <c r="O186" s="241"/>
      <c r="P186" s="241"/>
      <c r="Q186" s="241"/>
      <c r="R186" s="241"/>
      <c r="S186" s="241"/>
      <c r="T186" s="242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3" t="s">
        <v>184</v>
      </c>
      <c r="AU186" s="243" t="s">
        <v>84</v>
      </c>
      <c r="AV186" s="13" t="s">
        <v>22</v>
      </c>
      <c r="AW186" s="13" t="s">
        <v>37</v>
      </c>
      <c r="AX186" s="13" t="s">
        <v>76</v>
      </c>
      <c r="AY186" s="243" t="s">
        <v>171</v>
      </c>
    </row>
    <row r="187" spans="1:51" s="14" customFormat="1" ht="12">
      <c r="A187" s="14"/>
      <c r="B187" s="244"/>
      <c r="C187" s="245"/>
      <c r="D187" s="227" t="s">
        <v>184</v>
      </c>
      <c r="E187" s="246" t="s">
        <v>20</v>
      </c>
      <c r="F187" s="247" t="s">
        <v>258</v>
      </c>
      <c r="G187" s="245"/>
      <c r="H187" s="248">
        <v>5393.3</v>
      </c>
      <c r="I187" s="249"/>
      <c r="J187" s="245"/>
      <c r="K187" s="245"/>
      <c r="L187" s="250"/>
      <c r="M187" s="251"/>
      <c r="N187" s="252"/>
      <c r="O187" s="252"/>
      <c r="P187" s="252"/>
      <c r="Q187" s="252"/>
      <c r="R187" s="252"/>
      <c r="S187" s="252"/>
      <c r="T187" s="253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54" t="s">
        <v>184</v>
      </c>
      <c r="AU187" s="254" t="s">
        <v>84</v>
      </c>
      <c r="AV187" s="14" t="s">
        <v>84</v>
      </c>
      <c r="AW187" s="14" t="s">
        <v>37</v>
      </c>
      <c r="AX187" s="14" t="s">
        <v>76</v>
      </c>
      <c r="AY187" s="254" t="s">
        <v>171</v>
      </c>
    </row>
    <row r="188" spans="1:65" s="2" customFormat="1" ht="21.75" customHeight="1">
      <c r="A188" s="39"/>
      <c r="B188" s="40"/>
      <c r="C188" s="256" t="s">
        <v>285</v>
      </c>
      <c r="D188" s="256" t="s">
        <v>286</v>
      </c>
      <c r="E188" s="257" t="s">
        <v>287</v>
      </c>
      <c r="F188" s="258" t="s">
        <v>288</v>
      </c>
      <c r="G188" s="259" t="s">
        <v>244</v>
      </c>
      <c r="H188" s="260">
        <v>62.67</v>
      </c>
      <c r="I188" s="261"/>
      <c r="J188" s="262">
        <f>ROUND(I188*H188,2)</f>
        <v>0</v>
      </c>
      <c r="K188" s="258" t="s">
        <v>177</v>
      </c>
      <c r="L188" s="263"/>
      <c r="M188" s="264" t="s">
        <v>20</v>
      </c>
      <c r="N188" s="265" t="s">
        <v>47</v>
      </c>
      <c r="O188" s="85"/>
      <c r="P188" s="223">
        <f>O188*H188</f>
        <v>0</v>
      </c>
      <c r="Q188" s="223">
        <v>0</v>
      </c>
      <c r="R188" s="223">
        <f>Q188*H188</f>
        <v>0</v>
      </c>
      <c r="S188" s="223">
        <v>0</v>
      </c>
      <c r="T188" s="224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25" t="s">
        <v>235</v>
      </c>
      <c r="AT188" s="225" t="s">
        <v>286</v>
      </c>
      <c r="AU188" s="225" t="s">
        <v>84</v>
      </c>
      <c r="AY188" s="18" t="s">
        <v>171</v>
      </c>
      <c r="BE188" s="226">
        <f>IF(N188="základní",J188,0)</f>
        <v>0</v>
      </c>
      <c r="BF188" s="226">
        <f>IF(N188="snížená",J188,0)</f>
        <v>0</v>
      </c>
      <c r="BG188" s="226">
        <f>IF(N188="zákl. přenesená",J188,0)</f>
        <v>0</v>
      </c>
      <c r="BH188" s="226">
        <f>IF(N188="sníž. přenesená",J188,0)</f>
        <v>0</v>
      </c>
      <c r="BI188" s="226">
        <f>IF(N188="nulová",J188,0)</f>
        <v>0</v>
      </c>
      <c r="BJ188" s="18" t="s">
        <v>22</v>
      </c>
      <c r="BK188" s="226">
        <f>ROUND(I188*H188,2)</f>
        <v>0</v>
      </c>
      <c r="BL188" s="18" t="s">
        <v>178</v>
      </c>
      <c r="BM188" s="225" t="s">
        <v>289</v>
      </c>
    </row>
    <row r="189" spans="1:47" s="2" customFormat="1" ht="12">
      <c r="A189" s="39"/>
      <c r="B189" s="40"/>
      <c r="C189" s="41"/>
      <c r="D189" s="227" t="s">
        <v>180</v>
      </c>
      <c r="E189" s="41"/>
      <c r="F189" s="228" t="s">
        <v>288</v>
      </c>
      <c r="G189" s="41"/>
      <c r="H189" s="41"/>
      <c r="I189" s="229"/>
      <c r="J189" s="41"/>
      <c r="K189" s="41"/>
      <c r="L189" s="45"/>
      <c r="M189" s="230"/>
      <c r="N189" s="231"/>
      <c r="O189" s="85"/>
      <c r="P189" s="85"/>
      <c r="Q189" s="85"/>
      <c r="R189" s="85"/>
      <c r="S189" s="85"/>
      <c r="T189" s="86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T189" s="18" t="s">
        <v>180</v>
      </c>
      <c r="AU189" s="18" t="s">
        <v>84</v>
      </c>
    </row>
    <row r="190" spans="1:47" s="2" customFormat="1" ht="12">
      <c r="A190" s="39"/>
      <c r="B190" s="40"/>
      <c r="C190" s="41"/>
      <c r="D190" s="227" t="s">
        <v>224</v>
      </c>
      <c r="E190" s="41"/>
      <c r="F190" s="255" t="s">
        <v>290</v>
      </c>
      <c r="G190" s="41"/>
      <c r="H190" s="41"/>
      <c r="I190" s="229"/>
      <c r="J190" s="41"/>
      <c r="K190" s="41"/>
      <c r="L190" s="45"/>
      <c r="M190" s="230"/>
      <c r="N190" s="231"/>
      <c r="O190" s="85"/>
      <c r="P190" s="85"/>
      <c r="Q190" s="85"/>
      <c r="R190" s="85"/>
      <c r="S190" s="85"/>
      <c r="T190" s="86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T190" s="18" t="s">
        <v>224</v>
      </c>
      <c r="AU190" s="18" t="s">
        <v>84</v>
      </c>
    </row>
    <row r="191" spans="1:51" s="13" customFormat="1" ht="12">
      <c r="A191" s="13"/>
      <c r="B191" s="234"/>
      <c r="C191" s="235"/>
      <c r="D191" s="227" t="s">
        <v>184</v>
      </c>
      <c r="E191" s="236" t="s">
        <v>20</v>
      </c>
      <c r="F191" s="237" t="s">
        <v>255</v>
      </c>
      <c r="G191" s="235"/>
      <c r="H191" s="236" t="s">
        <v>20</v>
      </c>
      <c r="I191" s="238"/>
      <c r="J191" s="235"/>
      <c r="K191" s="235"/>
      <c r="L191" s="239"/>
      <c r="M191" s="240"/>
      <c r="N191" s="241"/>
      <c r="O191" s="241"/>
      <c r="P191" s="241"/>
      <c r="Q191" s="241"/>
      <c r="R191" s="241"/>
      <c r="S191" s="241"/>
      <c r="T191" s="242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3" t="s">
        <v>184</v>
      </c>
      <c r="AU191" s="243" t="s">
        <v>84</v>
      </c>
      <c r="AV191" s="13" t="s">
        <v>22</v>
      </c>
      <c r="AW191" s="13" t="s">
        <v>37</v>
      </c>
      <c r="AX191" s="13" t="s">
        <v>76</v>
      </c>
      <c r="AY191" s="243" t="s">
        <v>171</v>
      </c>
    </row>
    <row r="192" spans="1:51" s="13" customFormat="1" ht="12">
      <c r="A192" s="13"/>
      <c r="B192" s="234"/>
      <c r="C192" s="235"/>
      <c r="D192" s="227" t="s">
        <v>184</v>
      </c>
      <c r="E192" s="236" t="s">
        <v>20</v>
      </c>
      <c r="F192" s="237" t="s">
        <v>256</v>
      </c>
      <c r="G192" s="235"/>
      <c r="H192" s="236" t="s">
        <v>20</v>
      </c>
      <c r="I192" s="238"/>
      <c r="J192" s="235"/>
      <c r="K192" s="235"/>
      <c r="L192" s="239"/>
      <c r="M192" s="240"/>
      <c r="N192" s="241"/>
      <c r="O192" s="241"/>
      <c r="P192" s="241"/>
      <c r="Q192" s="241"/>
      <c r="R192" s="241"/>
      <c r="S192" s="241"/>
      <c r="T192" s="242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3" t="s">
        <v>184</v>
      </c>
      <c r="AU192" s="243" t="s">
        <v>84</v>
      </c>
      <c r="AV192" s="13" t="s">
        <v>22</v>
      </c>
      <c r="AW192" s="13" t="s">
        <v>37</v>
      </c>
      <c r="AX192" s="13" t="s">
        <v>76</v>
      </c>
      <c r="AY192" s="243" t="s">
        <v>171</v>
      </c>
    </row>
    <row r="193" spans="1:51" s="13" customFormat="1" ht="12">
      <c r="A193" s="13"/>
      <c r="B193" s="234"/>
      <c r="C193" s="235"/>
      <c r="D193" s="227" t="s">
        <v>184</v>
      </c>
      <c r="E193" s="236" t="s">
        <v>20</v>
      </c>
      <c r="F193" s="237" t="s">
        <v>291</v>
      </c>
      <c r="G193" s="235"/>
      <c r="H193" s="236" t="s">
        <v>20</v>
      </c>
      <c r="I193" s="238"/>
      <c r="J193" s="235"/>
      <c r="K193" s="235"/>
      <c r="L193" s="239"/>
      <c r="M193" s="240"/>
      <c r="N193" s="241"/>
      <c r="O193" s="241"/>
      <c r="P193" s="241"/>
      <c r="Q193" s="241"/>
      <c r="R193" s="241"/>
      <c r="S193" s="241"/>
      <c r="T193" s="242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3" t="s">
        <v>184</v>
      </c>
      <c r="AU193" s="243" t="s">
        <v>84</v>
      </c>
      <c r="AV193" s="13" t="s">
        <v>22</v>
      </c>
      <c r="AW193" s="13" t="s">
        <v>37</v>
      </c>
      <c r="AX193" s="13" t="s">
        <v>76</v>
      </c>
      <c r="AY193" s="243" t="s">
        <v>171</v>
      </c>
    </row>
    <row r="194" spans="1:51" s="13" customFormat="1" ht="12">
      <c r="A194" s="13"/>
      <c r="B194" s="234"/>
      <c r="C194" s="235"/>
      <c r="D194" s="227" t="s">
        <v>184</v>
      </c>
      <c r="E194" s="236" t="s">
        <v>20</v>
      </c>
      <c r="F194" s="237" t="s">
        <v>195</v>
      </c>
      <c r="G194" s="235"/>
      <c r="H194" s="236" t="s">
        <v>20</v>
      </c>
      <c r="I194" s="238"/>
      <c r="J194" s="235"/>
      <c r="K194" s="235"/>
      <c r="L194" s="239"/>
      <c r="M194" s="240"/>
      <c r="N194" s="241"/>
      <c r="O194" s="241"/>
      <c r="P194" s="241"/>
      <c r="Q194" s="241"/>
      <c r="R194" s="241"/>
      <c r="S194" s="241"/>
      <c r="T194" s="242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3" t="s">
        <v>184</v>
      </c>
      <c r="AU194" s="243" t="s">
        <v>84</v>
      </c>
      <c r="AV194" s="13" t="s">
        <v>22</v>
      </c>
      <c r="AW194" s="13" t="s">
        <v>37</v>
      </c>
      <c r="AX194" s="13" t="s">
        <v>76</v>
      </c>
      <c r="AY194" s="243" t="s">
        <v>171</v>
      </c>
    </row>
    <row r="195" spans="1:51" s="14" customFormat="1" ht="12">
      <c r="A195" s="14"/>
      <c r="B195" s="244"/>
      <c r="C195" s="245"/>
      <c r="D195" s="227" t="s">
        <v>184</v>
      </c>
      <c r="E195" s="246" t="s">
        <v>20</v>
      </c>
      <c r="F195" s="247" t="s">
        <v>292</v>
      </c>
      <c r="G195" s="245"/>
      <c r="H195" s="248">
        <v>62.67</v>
      </c>
      <c r="I195" s="249"/>
      <c r="J195" s="245"/>
      <c r="K195" s="245"/>
      <c r="L195" s="250"/>
      <c r="M195" s="251"/>
      <c r="N195" s="252"/>
      <c r="O195" s="252"/>
      <c r="P195" s="252"/>
      <c r="Q195" s="252"/>
      <c r="R195" s="252"/>
      <c r="S195" s="252"/>
      <c r="T195" s="253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54" t="s">
        <v>184</v>
      </c>
      <c r="AU195" s="254" t="s">
        <v>84</v>
      </c>
      <c r="AV195" s="14" t="s">
        <v>84</v>
      </c>
      <c r="AW195" s="14" t="s">
        <v>37</v>
      </c>
      <c r="AX195" s="14" t="s">
        <v>76</v>
      </c>
      <c r="AY195" s="254" t="s">
        <v>171</v>
      </c>
    </row>
    <row r="196" spans="1:65" s="2" customFormat="1" ht="16.5" customHeight="1">
      <c r="A196" s="39"/>
      <c r="B196" s="40"/>
      <c r="C196" s="256" t="s">
        <v>8</v>
      </c>
      <c r="D196" s="256" t="s">
        <v>286</v>
      </c>
      <c r="E196" s="257" t="s">
        <v>293</v>
      </c>
      <c r="F196" s="258" t="s">
        <v>294</v>
      </c>
      <c r="G196" s="259" t="s">
        <v>244</v>
      </c>
      <c r="H196" s="260">
        <v>100.208</v>
      </c>
      <c r="I196" s="261"/>
      <c r="J196" s="262">
        <f>ROUND(I196*H196,2)</f>
        <v>0</v>
      </c>
      <c r="K196" s="258" t="s">
        <v>177</v>
      </c>
      <c r="L196" s="263"/>
      <c r="M196" s="264" t="s">
        <v>20</v>
      </c>
      <c r="N196" s="265" t="s">
        <v>47</v>
      </c>
      <c r="O196" s="85"/>
      <c r="P196" s="223">
        <f>O196*H196</f>
        <v>0</v>
      </c>
      <c r="Q196" s="223">
        <v>0</v>
      </c>
      <c r="R196" s="223">
        <f>Q196*H196</f>
        <v>0</v>
      </c>
      <c r="S196" s="223">
        <v>0</v>
      </c>
      <c r="T196" s="224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25" t="s">
        <v>235</v>
      </c>
      <c r="AT196" s="225" t="s">
        <v>286</v>
      </c>
      <c r="AU196" s="225" t="s">
        <v>84</v>
      </c>
      <c r="AY196" s="18" t="s">
        <v>171</v>
      </c>
      <c r="BE196" s="226">
        <f>IF(N196="základní",J196,0)</f>
        <v>0</v>
      </c>
      <c r="BF196" s="226">
        <f>IF(N196="snížená",J196,0)</f>
        <v>0</v>
      </c>
      <c r="BG196" s="226">
        <f>IF(N196="zákl. přenesená",J196,0)</f>
        <v>0</v>
      </c>
      <c r="BH196" s="226">
        <f>IF(N196="sníž. přenesená",J196,0)</f>
        <v>0</v>
      </c>
      <c r="BI196" s="226">
        <f>IF(N196="nulová",J196,0)</f>
        <v>0</v>
      </c>
      <c r="BJ196" s="18" t="s">
        <v>22</v>
      </c>
      <c r="BK196" s="226">
        <f>ROUND(I196*H196,2)</f>
        <v>0</v>
      </c>
      <c r="BL196" s="18" t="s">
        <v>178</v>
      </c>
      <c r="BM196" s="225" t="s">
        <v>295</v>
      </c>
    </row>
    <row r="197" spans="1:47" s="2" customFormat="1" ht="12">
      <c r="A197" s="39"/>
      <c r="B197" s="40"/>
      <c r="C197" s="41"/>
      <c r="D197" s="227" t="s">
        <v>180</v>
      </c>
      <c r="E197" s="41"/>
      <c r="F197" s="228" t="s">
        <v>294</v>
      </c>
      <c r="G197" s="41"/>
      <c r="H197" s="41"/>
      <c r="I197" s="229"/>
      <c r="J197" s="41"/>
      <c r="K197" s="41"/>
      <c r="L197" s="45"/>
      <c r="M197" s="230"/>
      <c r="N197" s="231"/>
      <c r="O197" s="85"/>
      <c r="P197" s="85"/>
      <c r="Q197" s="85"/>
      <c r="R197" s="85"/>
      <c r="S197" s="85"/>
      <c r="T197" s="86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T197" s="18" t="s">
        <v>180</v>
      </c>
      <c r="AU197" s="18" t="s">
        <v>84</v>
      </c>
    </row>
    <row r="198" spans="1:47" s="2" customFormat="1" ht="12">
      <c r="A198" s="39"/>
      <c r="B198" s="40"/>
      <c r="C198" s="41"/>
      <c r="D198" s="227" t="s">
        <v>224</v>
      </c>
      <c r="E198" s="41"/>
      <c r="F198" s="255" t="s">
        <v>290</v>
      </c>
      <c r="G198" s="41"/>
      <c r="H198" s="41"/>
      <c r="I198" s="229"/>
      <c r="J198" s="41"/>
      <c r="K198" s="41"/>
      <c r="L198" s="45"/>
      <c r="M198" s="230"/>
      <c r="N198" s="231"/>
      <c r="O198" s="85"/>
      <c r="P198" s="85"/>
      <c r="Q198" s="85"/>
      <c r="R198" s="85"/>
      <c r="S198" s="85"/>
      <c r="T198" s="86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T198" s="18" t="s">
        <v>224</v>
      </c>
      <c r="AU198" s="18" t="s">
        <v>84</v>
      </c>
    </row>
    <row r="199" spans="1:51" s="13" customFormat="1" ht="12">
      <c r="A199" s="13"/>
      <c r="B199" s="234"/>
      <c r="C199" s="235"/>
      <c r="D199" s="227" t="s">
        <v>184</v>
      </c>
      <c r="E199" s="236" t="s">
        <v>20</v>
      </c>
      <c r="F199" s="237" t="s">
        <v>255</v>
      </c>
      <c r="G199" s="235"/>
      <c r="H199" s="236" t="s">
        <v>20</v>
      </c>
      <c r="I199" s="238"/>
      <c r="J199" s="235"/>
      <c r="K199" s="235"/>
      <c r="L199" s="239"/>
      <c r="M199" s="240"/>
      <c r="N199" s="241"/>
      <c r="O199" s="241"/>
      <c r="P199" s="241"/>
      <c r="Q199" s="241"/>
      <c r="R199" s="241"/>
      <c r="S199" s="241"/>
      <c r="T199" s="242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3" t="s">
        <v>184</v>
      </c>
      <c r="AU199" s="243" t="s">
        <v>84</v>
      </c>
      <c r="AV199" s="13" t="s">
        <v>22</v>
      </c>
      <c r="AW199" s="13" t="s">
        <v>37</v>
      </c>
      <c r="AX199" s="13" t="s">
        <v>76</v>
      </c>
      <c r="AY199" s="243" t="s">
        <v>171</v>
      </c>
    </row>
    <row r="200" spans="1:51" s="13" customFormat="1" ht="12">
      <c r="A200" s="13"/>
      <c r="B200" s="234"/>
      <c r="C200" s="235"/>
      <c r="D200" s="227" t="s">
        <v>184</v>
      </c>
      <c r="E200" s="236" t="s">
        <v>20</v>
      </c>
      <c r="F200" s="237" t="s">
        <v>256</v>
      </c>
      <c r="G200" s="235"/>
      <c r="H200" s="236" t="s">
        <v>20</v>
      </c>
      <c r="I200" s="238"/>
      <c r="J200" s="235"/>
      <c r="K200" s="235"/>
      <c r="L200" s="239"/>
      <c r="M200" s="240"/>
      <c r="N200" s="241"/>
      <c r="O200" s="241"/>
      <c r="P200" s="241"/>
      <c r="Q200" s="241"/>
      <c r="R200" s="241"/>
      <c r="S200" s="241"/>
      <c r="T200" s="242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43" t="s">
        <v>184</v>
      </c>
      <c r="AU200" s="243" t="s">
        <v>84</v>
      </c>
      <c r="AV200" s="13" t="s">
        <v>22</v>
      </c>
      <c r="AW200" s="13" t="s">
        <v>37</v>
      </c>
      <c r="AX200" s="13" t="s">
        <v>76</v>
      </c>
      <c r="AY200" s="243" t="s">
        <v>171</v>
      </c>
    </row>
    <row r="201" spans="1:51" s="13" customFormat="1" ht="12">
      <c r="A201" s="13"/>
      <c r="B201" s="234"/>
      <c r="C201" s="235"/>
      <c r="D201" s="227" t="s">
        <v>184</v>
      </c>
      <c r="E201" s="236" t="s">
        <v>20</v>
      </c>
      <c r="F201" s="237" t="s">
        <v>296</v>
      </c>
      <c r="G201" s="235"/>
      <c r="H201" s="236" t="s">
        <v>20</v>
      </c>
      <c r="I201" s="238"/>
      <c r="J201" s="235"/>
      <c r="K201" s="235"/>
      <c r="L201" s="239"/>
      <c r="M201" s="240"/>
      <c r="N201" s="241"/>
      <c r="O201" s="241"/>
      <c r="P201" s="241"/>
      <c r="Q201" s="241"/>
      <c r="R201" s="241"/>
      <c r="S201" s="241"/>
      <c r="T201" s="242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43" t="s">
        <v>184</v>
      </c>
      <c r="AU201" s="243" t="s">
        <v>84</v>
      </c>
      <c r="AV201" s="13" t="s">
        <v>22</v>
      </c>
      <c r="AW201" s="13" t="s">
        <v>37</v>
      </c>
      <c r="AX201" s="13" t="s">
        <v>76</v>
      </c>
      <c r="AY201" s="243" t="s">
        <v>171</v>
      </c>
    </row>
    <row r="202" spans="1:51" s="13" customFormat="1" ht="12">
      <c r="A202" s="13"/>
      <c r="B202" s="234"/>
      <c r="C202" s="235"/>
      <c r="D202" s="227" t="s">
        <v>184</v>
      </c>
      <c r="E202" s="236" t="s">
        <v>20</v>
      </c>
      <c r="F202" s="237" t="s">
        <v>195</v>
      </c>
      <c r="G202" s="235"/>
      <c r="H202" s="236" t="s">
        <v>20</v>
      </c>
      <c r="I202" s="238"/>
      <c r="J202" s="235"/>
      <c r="K202" s="235"/>
      <c r="L202" s="239"/>
      <c r="M202" s="240"/>
      <c r="N202" s="241"/>
      <c r="O202" s="241"/>
      <c r="P202" s="241"/>
      <c r="Q202" s="241"/>
      <c r="R202" s="241"/>
      <c r="S202" s="241"/>
      <c r="T202" s="242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3" t="s">
        <v>184</v>
      </c>
      <c r="AU202" s="243" t="s">
        <v>84</v>
      </c>
      <c r="AV202" s="13" t="s">
        <v>22</v>
      </c>
      <c r="AW202" s="13" t="s">
        <v>37</v>
      </c>
      <c r="AX202" s="13" t="s">
        <v>76</v>
      </c>
      <c r="AY202" s="243" t="s">
        <v>171</v>
      </c>
    </row>
    <row r="203" spans="1:51" s="14" customFormat="1" ht="12">
      <c r="A203" s="14"/>
      <c r="B203" s="244"/>
      <c r="C203" s="245"/>
      <c r="D203" s="227" t="s">
        <v>184</v>
      </c>
      <c r="E203" s="246" t="s">
        <v>20</v>
      </c>
      <c r="F203" s="247" t="s">
        <v>297</v>
      </c>
      <c r="G203" s="245"/>
      <c r="H203" s="248">
        <v>100.208</v>
      </c>
      <c r="I203" s="249"/>
      <c r="J203" s="245"/>
      <c r="K203" s="245"/>
      <c r="L203" s="250"/>
      <c r="M203" s="251"/>
      <c r="N203" s="252"/>
      <c r="O203" s="252"/>
      <c r="P203" s="252"/>
      <c r="Q203" s="252"/>
      <c r="R203" s="252"/>
      <c r="S203" s="252"/>
      <c r="T203" s="253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54" t="s">
        <v>184</v>
      </c>
      <c r="AU203" s="254" t="s">
        <v>84</v>
      </c>
      <c r="AV203" s="14" t="s">
        <v>84</v>
      </c>
      <c r="AW203" s="14" t="s">
        <v>37</v>
      </c>
      <c r="AX203" s="14" t="s">
        <v>76</v>
      </c>
      <c r="AY203" s="254" t="s">
        <v>171</v>
      </c>
    </row>
    <row r="204" spans="1:65" s="2" customFormat="1" ht="21.75" customHeight="1">
      <c r="A204" s="39"/>
      <c r="B204" s="40"/>
      <c r="C204" s="214" t="s">
        <v>298</v>
      </c>
      <c r="D204" s="214" t="s">
        <v>173</v>
      </c>
      <c r="E204" s="215" t="s">
        <v>299</v>
      </c>
      <c r="F204" s="216" t="s">
        <v>300</v>
      </c>
      <c r="G204" s="217" t="s">
        <v>176</v>
      </c>
      <c r="H204" s="218">
        <v>5184.6</v>
      </c>
      <c r="I204" s="219"/>
      <c r="J204" s="220">
        <f>ROUND(I204*H204,2)</f>
        <v>0</v>
      </c>
      <c r="K204" s="216" t="s">
        <v>177</v>
      </c>
      <c r="L204" s="45"/>
      <c r="M204" s="221" t="s">
        <v>20</v>
      </c>
      <c r="N204" s="222" t="s">
        <v>47</v>
      </c>
      <c r="O204" s="85"/>
      <c r="P204" s="223">
        <f>O204*H204</f>
        <v>0</v>
      </c>
      <c r="Q204" s="223">
        <v>0.324</v>
      </c>
      <c r="R204" s="223">
        <f>Q204*H204</f>
        <v>1679.8104</v>
      </c>
      <c r="S204" s="223">
        <v>0</v>
      </c>
      <c r="T204" s="224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25" t="s">
        <v>178</v>
      </c>
      <c r="AT204" s="225" t="s">
        <v>173</v>
      </c>
      <c r="AU204" s="225" t="s">
        <v>84</v>
      </c>
      <c r="AY204" s="18" t="s">
        <v>171</v>
      </c>
      <c r="BE204" s="226">
        <f>IF(N204="základní",J204,0)</f>
        <v>0</v>
      </c>
      <c r="BF204" s="226">
        <f>IF(N204="snížená",J204,0)</f>
        <v>0</v>
      </c>
      <c r="BG204" s="226">
        <f>IF(N204="zákl. přenesená",J204,0)</f>
        <v>0</v>
      </c>
      <c r="BH204" s="226">
        <f>IF(N204="sníž. přenesená",J204,0)</f>
        <v>0</v>
      </c>
      <c r="BI204" s="226">
        <f>IF(N204="nulová",J204,0)</f>
        <v>0</v>
      </c>
      <c r="BJ204" s="18" t="s">
        <v>22</v>
      </c>
      <c r="BK204" s="226">
        <f>ROUND(I204*H204,2)</f>
        <v>0</v>
      </c>
      <c r="BL204" s="18" t="s">
        <v>178</v>
      </c>
      <c r="BM204" s="225" t="s">
        <v>301</v>
      </c>
    </row>
    <row r="205" spans="1:47" s="2" customFormat="1" ht="12">
      <c r="A205" s="39"/>
      <c r="B205" s="40"/>
      <c r="C205" s="41"/>
      <c r="D205" s="227" t="s">
        <v>180</v>
      </c>
      <c r="E205" s="41"/>
      <c r="F205" s="228" t="s">
        <v>302</v>
      </c>
      <c r="G205" s="41"/>
      <c r="H205" s="41"/>
      <c r="I205" s="229"/>
      <c r="J205" s="41"/>
      <c r="K205" s="41"/>
      <c r="L205" s="45"/>
      <c r="M205" s="230"/>
      <c r="N205" s="231"/>
      <c r="O205" s="85"/>
      <c r="P205" s="85"/>
      <c r="Q205" s="85"/>
      <c r="R205" s="85"/>
      <c r="S205" s="85"/>
      <c r="T205" s="86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T205" s="18" t="s">
        <v>180</v>
      </c>
      <c r="AU205" s="18" t="s">
        <v>84</v>
      </c>
    </row>
    <row r="206" spans="1:47" s="2" customFormat="1" ht="12">
      <c r="A206" s="39"/>
      <c r="B206" s="40"/>
      <c r="C206" s="41"/>
      <c r="D206" s="232" t="s">
        <v>182</v>
      </c>
      <c r="E206" s="41"/>
      <c r="F206" s="233" t="s">
        <v>303</v>
      </c>
      <c r="G206" s="41"/>
      <c r="H206" s="41"/>
      <c r="I206" s="229"/>
      <c r="J206" s="41"/>
      <c r="K206" s="41"/>
      <c r="L206" s="45"/>
      <c r="M206" s="230"/>
      <c r="N206" s="231"/>
      <c r="O206" s="85"/>
      <c r="P206" s="85"/>
      <c r="Q206" s="85"/>
      <c r="R206" s="85"/>
      <c r="S206" s="85"/>
      <c r="T206" s="86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T206" s="18" t="s">
        <v>182</v>
      </c>
      <c r="AU206" s="18" t="s">
        <v>84</v>
      </c>
    </row>
    <row r="207" spans="1:51" s="13" customFormat="1" ht="12">
      <c r="A207" s="13"/>
      <c r="B207" s="234"/>
      <c r="C207" s="235"/>
      <c r="D207" s="227" t="s">
        <v>184</v>
      </c>
      <c r="E207" s="236" t="s">
        <v>20</v>
      </c>
      <c r="F207" s="237" t="s">
        <v>304</v>
      </c>
      <c r="G207" s="235"/>
      <c r="H207" s="236" t="s">
        <v>20</v>
      </c>
      <c r="I207" s="238"/>
      <c r="J207" s="235"/>
      <c r="K207" s="235"/>
      <c r="L207" s="239"/>
      <c r="M207" s="240"/>
      <c r="N207" s="241"/>
      <c r="O207" s="241"/>
      <c r="P207" s="241"/>
      <c r="Q207" s="241"/>
      <c r="R207" s="241"/>
      <c r="S207" s="241"/>
      <c r="T207" s="242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43" t="s">
        <v>184</v>
      </c>
      <c r="AU207" s="243" t="s">
        <v>84</v>
      </c>
      <c r="AV207" s="13" t="s">
        <v>22</v>
      </c>
      <c r="AW207" s="13" t="s">
        <v>37</v>
      </c>
      <c r="AX207" s="13" t="s">
        <v>76</v>
      </c>
      <c r="AY207" s="243" t="s">
        <v>171</v>
      </c>
    </row>
    <row r="208" spans="1:51" s="13" customFormat="1" ht="12">
      <c r="A208" s="13"/>
      <c r="B208" s="234"/>
      <c r="C208" s="235"/>
      <c r="D208" s="227" t="s">
        <v>184</v>
      </c>
      <c r="E208" s="236" t="s">
        <v>20</v>
      </c>
      <c r="F208" s="237" t="s">
        <v>305</v>
      </c>
      <c r="G208" s="235"/>
      <c r="H208" s="236" t="s">
        <v>20</v>
      </c>
      <c r="I208" s="238"/>
      <c r="J208" s="235"/>
      <c r="K208" s="235"/>
      <c r="L208" s="239"/>
      <c r="M208" s="240"/>
      <c r="N208" s="241"/>
      <c r="O208" s="241"/>
      <c r="P208" s="241"/>
      <c r="Q208" s="241"/>
      <c r="R208" s="241"/>
      <c r="S208" s="241"/>
      <c r="T208" s="242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3" t="s">
        <v>184</v>
      </c>
      <c r="AU208" s="243" t="s">
        <v>84</v>
      </c>
      <c r="AV208" s="13" t="s">
        <v>22</v>
      </c>
      <c r="AW208" s="13" t="s">
        <v>37</v>
      </c>
      <c r="AX208" s="13" t="s">
        <v>76</v>
      </c>
      <c r="AY208" s="243" t="s">
        <v>171</v>
      </c>
    </row>
    <row r="209" spans="1:51" s="13" customFormat="1" ht="12">
      <c r="A209" s="13"/>
      <c r="B209" s="234"/>
      <c r="C209" s="235"/>
      <c r="D209" s="227" t="s">
        <v>184</v>
      </c>
      <c r="E209" s="236" t="s">
        <v>20</v>
      </c>
      <c r="F209" s="237" t="s">
        <v>306</v>
      </c>
      <c r="G209" s="235"/>
      <c r="H209" s="236" t="s">
        <v>20</v>
      </c>
      <c r="I209" s="238"/>
      <c r="J209" s="235"/>
      <c r="K209" s="235"/>
      <c r="L209" s="239"/>
      <c r="M209" s="240"/>
      <c r="N209" s="241"/>
      <c r="O209" s="241"/>
      <c r="P209" s="241"/>
      <c r="Q209" s="241"/>
      <c r="R209" s="241"/>
      <c r="S209" s="241"/>
      <c r="T209" s="242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43" t="s">
        <v>184</v>
      </c>
      <c r="AU209" s="243" t="s">
        <v>84</v>
      </c>
      <c r="AV209" s="13" t="s">
        <v>22</v>
      </c>
      <c r="AW209" s="13" t="s">
        <v>37</v>
      </c>
      <c r="AX209" s="13" t="s">
        <v>76</v>
      </c>
      <c r="AY209" s="243" t="s">
        <v>171</v>
      </c>
    </row>
    <row r="210" spans="1:51" s="14" customFormat="1" ht="12">
      <c r="A210" s="14"/>
      <c r="B210" s="244"/>
      <c r="C210" s="245"/>
      <c r="D210" s="227" t="s">
        <v>184</v>
      </c>
      <c r="E210" s="246" t="s">
        <v>20</v>
      </c>
      <c r="F210" s="247" t="s">
        <v>307</v>
      </c>
      <c r="G210" s="245"/>
      <c r="H210" s="248">
        <v>5184.6</v>
      </c>
      <c r="I210" s="249"/>
      <c r="J210" s="245"/>
      <c r="K210" s="245"/>
      <c r="L210" s="250"/>
      <c r="M210" s="251"/>
      <c r="N210" s="252"/>
      <c r="O210" s="252"/>
      <c r="P210" s="252"/>
      <c r="Q210" s="252"/>
      <c r="R210" s="252"/>
      <c r="S210" s="252"/>
      <c r="T210" s="253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54" t="s">
        <v>184</v>
      </c>
      <c r="AU210" s="254" t="s">
        <v>84</v>
      </c>
      <c r="AV210" s="14" t="s">
        <v>84</v>
      </c>
      <c r="AW210" s="14" t="s">
        <v>37</v>
      </c>
      <c r="AX210" s="14" t="s">
        <v>76</v>
      </c>
      <c r="AY210" s="254" t="s">
        <v>171</v>
      </c>
    </row>
    <row r="211" spans="1:65" s="2" customFormat="1" ht="24.15" customHeight="1">
      <c r="A211" s="39"/>
      <c r="B211" s="40"/>
      <c r="C211" s="214" t="s">
        <v>308</v>
      </c>
      <c r="D211" s="214" t="s">
        <v>173</v>
      </c>
      <c r="E211" s="215" t="s">
        <v>309</v>
      </c>
      <c r="F211" s="216" t="s">
        <v>310</v>
      </c>
      <c r="G211" s="217" t="s">
        <v>176</v>
      </c>
      <c r="H211" s="218">
        <v>5393.3</v>
      </c>
      <c r="I211" s="219"/>
      <c r="J211" s="220">
        <f>ROUND(I211*H211,2)</f>
        <v>0</v>
      </c>
      <c r="K211" s="216" t="s">
        <v>177</v>
      </c>
      <c r="L211" s="45"/>
      <c r="M211" s="221" t="s">
        <v>20</v>
      </c>
      <c r="N211" s="222" t="s">
        <v>47</v>
      </c>
      <c r="O211" s="85"/>
      <c r="P211" s="223">
        <f>O211*H211</f>
        <v>0</v>
      </c>
      <c r="Q211" s="223">
        <v>0</v>
      </c>
      <c r="R211" s="223">
        <f>Q211*H211</f>
        <v>0</v>
      </c>
      <c r="S211" s="223">
        <v>0</v>
      </c>
      <c r="T211" s="224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25" t="s">
        <v>178</v>
      </c>
      <c r="AT211" s="225" t="s">
        <v>173</v>
      </c>
      <c r="AU211" s="225" t="s">
        <v>84</v>
      </c>
      <c r="AY211" s="18" t="s">
        <v>171</v>
      </c>
      <c r="BE211" s="226">
        <f>IF(N211="základní",J211,0)</f>
        <v>0</v>
      </c>
      <c r="BF211" s="226">
        <f>IF(N211="snížená",J211,0)</f>
        <v>0</v>
      </c>
      <c r="BG211" s="226">
        <f>IF(N211="zákl. přenesená",J211,0)</f>
        <v>0</v>
      </c>
      <c r="BH211" s="226">
        <f>IF(N211="sníž. přenesená",J211,0)</f>
        <v>0</v>
      </c>
      <c r="BI211" s="226">
        <f>IF(N211="nulová",J211,0)</f>
        <v>0</v>
      </c>
      <c r="BJ211" s="18" t="s">
        <v>22</v>
      </c>
      <c r="BK211" s="226">
        <f>ROUND(I211*H211,2)</f>
        <v>0</v>
      </c>
      <c r="BL211" s="18" t="s">
        <v>178</v>
      </c>
      <c r="BM211" s="225" t="s">
        <v>311</v>
      </c>
    </row>
    <row r="212" spans="1:47" s="2" customFormat="1" ht="12">
      <c r="A212" s="39"/>
      <c r="B212" s="40"/>
      <c r="C212" s="41"/>
      <c r="D212" s="227" t="s">
        <v>180</v>
      </c>
      <c r="E212" s="41"/>
      <c r="F212" s="228" t="s">
        <v>312</v>
      </c>
      <c r="G212" s="41"/>
      <c r="H212" s="41"/>
      <c r="I212" s="229"/>
      <c r="J212" s="41"/>
      <c r="K212" s="41"/>
      <c r="L212" s="45"/>
      <c r="M212" s="230"/>
      <c r="N212" s="231"/>
      <c r="O212" s="85"/>
      <c r="P212" s="85"/>
      <c r="Q212" s="85"/>
      <c r="R212" s="85"/>
      <c r="S212" s="85"/>
      <c r="T212" s="86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T212" s="18" t="s">
        <v>180</v>
      </c>
      <c r="AU212" s="18" t="s">
        <v>84</v>
      </c>
    </row>
    <row r="213" spans="1:47" s="2" customFormat="1" ht="12">
      <c r="A213" s="39"/>
      <c r="B213" s="40"/>
      <c r="C213" s="41"/>
      <c r="D213" s="232" t="s">
        <v>182</v>
      </c>
      <c r="E213" s="41"/>
      <c r="F213" s="233" t="s">
        <v>313</v>
      </c>
      <c r="G213" s="41"/>
      <c r="H213" s="41"/>
      <c r="I213" s="229"/>
      <c r="J213" s="41"/>
      <c r="K213" s="41"/>
      <c r="L213" s="45"/>
      <c r="M213" s="230"/>
      <c r="N213" s="231"/>
      <c r="O213" s="85"/>
      <c r="P213" s="85"/>
      <c r="Q213" s="85"/>
      <c r="R213" s="85"/>
      <c r="S213" s="85"/>
      <c r="T213" s="86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T213" s="18" t="s">
        <v>182</v>
      </c>
      <c r="AU213" s="18" t="s">
        <v>84</v>
      </c>
    </row>
    <row r="214" spans="1:51" s="13" customFormat="1" ht="12">
      <c r="A214" s="13"/>
      <c r="B214" s="234"/>
      <c r="C214" s="235"/>
      <c r="D214" s="227" t="s">
        <v>184</v>
      </c>
      <c r="E214" s="236" t="s">
        <v>20</v>
      </c>
      <c r="F214" s="237" t="s">
        <v>265</v>
      </c>
      <c r="G214" s="235"/>
      <c r="H214" s="236" t="s">
        <v>20</v>
      </c>
      <c r="I214" s="238"/>
      <c r="J214" s="235"/>
      <c r="K214" s="235"/>
      <c r="L214" s="239"/>
      <c r="M214" s="240"/>
      <c r="N214" s="241"/>
      <c r="O214" s="241"/>
      <c r="P214" s="241"/>
      <c r="Q214" s="241"/>
      <c r="R214" s="241"/>
      <c r="S214" s="241"/>
      <c r="T214" s="242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43" t="s">
        <v>184</v>
      </c>
      <c r="AU214" s="243" t="s">
        <v>84</v>
      </c>
      <c r="AV214" s="13" t="s">
        <v>22</v>
      </c>
      <c r="AW214" s="13" t="s">
        <v>37</v>
      </c>
      <c r="AX214" s="13" t="s">
        <v>76</v>
      </c>
      <c r="AY214" s="243" t="s">
        <v>171</v>
      </c>
    </row>
    <row r="215" spans="1:51" s="13" customFormat="1" ht="12">
      <c r="A215" s="13"/>
      <c r="B215" s="234"/>
      <c r="C215" s="235"/>
      <c r="D215" s="227" t="s">
        <v>184</v>
      </c>
      <c r="E215" s="236" t="s">
        <v>20</v>
      </c>
      <c r="F215" s="237" t="s">
        <v>314</v>
      </c>
      <c r="G215" s="235"/>
      <c r="H215" s="236" t="s">
        <v>20</v>
      </c>
      <c r="I215" s="238"/>
      <c r="J215" s="235"/>
      <c r="K215" s="235"/>
      <c r="L215" s="239"/>
      <c r="M215" s="240"/>
      <c r="N215" s="241"/>
      <c r="O215" s="241"/>
      <c r="P215" s="241"/>
      <c r="Q215" s="241"/>
      <c r="R215" s="241"/>
      <c r="S215" s="241"/>
      <c r="T215" s="242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43" t="s">
        <v>184</v>
      </c>
      <c r="AU215" s="243" t="s">
        <v>84</v>
      </c>
      <c r="AV215" s="13" t="s">
        <v>22</v>
      </c>
      <c r="AW215" s="13" t="s">
        <v>37</v>
      </c>
      <c r="AX215" s="13" t="s">
        <v>76</v>
      </c>
      <c r="AY215" s="243" t="s">
        <v>171</v>
      </c>
    </row>
    <row r="216" spans="1:51" s="13" customFormat="1" ht="12">
      <c r="A216" s="13"/>
      <c r="B216" s="234"/>
      <c r="C216" s="235"/>
      <c r="D216" s="227" t="s">
        <v>184</v>
      </c>
      <c r="E216" s="236" t="s">
        <v>20</v>
      </c>
      <c r="F216" s="237" t="s">
        <v>315</v>
      </c>
      <c r="G216" s="235"/>
      <c r="H216" s="236" t="s">
        <v>20</v>
      </c>
      <c r="I216" s="238"/>
      <c r="J216" s="235"/>
      <c r="K216" s="235"/>
      <c r="L216" s="239"/>
      <c r="M216" s="240"/>
      <c r="N216" s="241"/>
      <c r="O216" s="241"/>
      <c r="P216" s="241"/>
      <c r="Q216" s="241"/>
      <c r="R216" s="241"/>
      <c r="S216" s="241"/>
      <c r="T216" s="242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43" t="s">
        <v>184</v>
      </c>
      <c r="AU216" s="243" t="s">
        <v>84</v>
      </c>
      <c r="AV216" s="13" t="s">
        <v>22</v>
      </c>
      <c r="AW216" s="13" t="s">
        <v>37</v>
      </c>
      <c r="AX216" s="13" t="s">
        <v>76</v>
      </c>
      <c r="AY216" s="243" t="s">
        <v>171</v>
      </c>
    </row>
    <row r="217" spans="1:51" s="13" customFormat="1" ht="12">
      <c r="A217" s="13"/>
      <c r="B217" s="234"/>
      <c r="C217" s="235"/>
      <c r="D217" s="227" t="s">
        <v>184</v>
      </c>
      <c r="E217" s="236" t="s">
        <v>20</v>
      </c>
      <c r="F217" s="237" t="s">
        <v>195</v>
      </c>
      <c r="G217" s="235"/>
      <c r="H217" s="236" t="s">
        <v>20</v>
      </c>
      <c r="I217" s="238"/>
      <c r="J217" s="235"/>
      <c r="K217" s="235"/>
      <c r="L217" s="239"/>
      <c r="M217" s="240"/>
      <c r="N217" s="241"/>
      <c r="O217" s="241"/>
      <c r="P217" s="241"/>
      <c r="Q217" s="241"/>
      <c r="R217" s="241"/>
      <c r="S217" s="241"/>
      <c r="T217" s="242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43" t="s">
        <v>184</v>
      </c>
      <c r="AU217" s="243" t="s">
        <v>84</v>
      </c>
      <c r="AV217" s="13" t="s">
        <v>22</v>
      </c>
      <c r="AW217" s="13" t="s">
        <v>37</v>
      </c>
      <c r="AX217" s="13" t="s">
        <v>76</v>
      </c>
      <c r="AY217" s="243" t="s">
        <v>171</v>
      </c>
    </row>
    <row r="218" spans="1:51" s="14" customFormat="1" ht="12">
      <c r="A218" s="14"/>
      <c r="B218" s="244"/>
      <c r="C218" s="245"/>
      <c r="D218" s="227" t="s">
        <v>184</v>
      </c>
      <c r="E218" s="246" t="s">
        <v>20</v>
      </c>
      <c r="F218" s="247" t="s">
        <v>258</v>
      </c>
      <c r="G218" s="245"/>
      <c r="H218" s="248">
        <v>5393.3</v>
      </c>
      <c r="I218" s="249"/>
      <c r="J218" s="245"/>
      <c r="K218" s="245"/>
      <c r="L218" s="250"/>
      <c r="M218" s="251"/>
      <c r="N218" s="252"/>
      <c r="O218" s="252"/>
      <c r="P218" s="252"/>
      <c r="Q218" s="252"/>
      <c r="R218" s="252"/>
      <c r="S218" s="252"/>
      <c r="T218" s="253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54" t="s">
        <v>184</v>
      </c>
      <c r="AU218" s="254" t="s">
        <v>84</v>
      </c>
      <c r="AV218" s="14" t="s">
        <v>84</v>
      </c>
      <c r="AW218" s="14" t="s">
        <v>37</v>
      </c>
      <c r="AX218" s="14" t="s">
        <v>76</v>
      </c>
      <c r="AY218" s="254" t="s">
        <v>171</v>
      </c>
    </row>
    <row r="219" spans="1:65" s="2" customFormat="1" ht="24.15" customHeight="1">
      <c r="A219" s="39"/>
      <c r="B219" s="40"/>
      <c r="C219" s="214" t="s">
        <v>316</v>
      </c>
      <c r="D219" s="214" t="s">
        <v>173</v>
      </c>
      <c r="E219" s="215" t="s">
        <v>317</v>
      </c>
      <c r="F219" s="216" t="s">
        <v>318</v>
      </c>
      <c r="G219" s="217" t="s">
        <v>176</v>
      </c>
      <c r="H219" s="218">
        <v>37641.5</v>
      </c>
      <c r="I219" s="219"/>
      <c r="J219" s="220">
        <f>ROUND(I219*H219,2)</f>
        <v>0</v>
      </c>
      <c r="K219" s="216" t="s">
        <v>20</v>
      </c>
      <c r="L219" s="45"/>
      <c r="M219" s="221" t="s">
        <v>20</v>
      </c>
      <c r="N219" s="222" t="s">
        <v>47</v>
      </c>
      <c r="O219" s="85"/>
      <c r="P219" s="223">
        <f>O219*H219</f>
        <v>0</v>
      </c>
      <c r="Q219" s="223">
        <v>0</v>
      </c>
      <c r="R219" s="223">
        <f>Q219*H219</f>
        <v>0</v>
      </c>
      <c r="S219" s="223">
        <v>0</v>
      </c>
      <c r="T219" s="224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25" t="s">
        <v>178</v>
      </c>
      <c r="AT219" s="225" t="s">
        <v>173</v>
      </c>
      <c r="AU219" s="225" t="s">
        <v>84</v>
      </c>
      <c r="AY219" s="18" t="s">
        <v>171</v>
      </c>
      <c r="BE219" s="226">
        <f>IF(N219="základní",J219,0)</f>
        <v>0</v>
      </c>
      <c r="BF219" s="226">
        <f>IF(N219="snížená",J219,0)</f>
        <v>0</v>
      </c>
      <c r="BG219" s="226">
        <f>IF(N219="zákl. přenesená",J219,0)</f>
        <v>0</v>
      </c>
      <c r="BH219" s="226">
        <f>IF(N219="sníž. přenesená",J219,0)</f>
        <v>0</v>
      </c>
      <c r="BI219" s="226">
        <f>IF(N219="nulová",J219,0)</f>
        <v>0</v>
      </c>
      <c r="BJ219" s="18" t="s">
        <v>22</v>
      </c>
      <c r="BK219" s="226">
        <f>ROUND(I219*H219,2)</f>
        <v>0</v>
      </c>
      <c r="BL219" s="18" t="s">
        <v>178</v>
      </c>
      <c r="BM219" s="225" t="s">
        <v>319</v>
      </c>
    </row>
    <row r="220" spans="1:47" s="2" customFormat="1" ht="12">
      <c r="A220" s="39"/>
      <c r="B220" s="40"/>
      <c r="C220" s="41"/>
      <c r="D220" s="227" t="s">
        <v>180</v>
      </c>
      <c r="E220" s="41"/>
      <c r="F220" s="228" t="s">
        <v>320</v>
      </c>
      <c r="G220" s="41"/>
      <c r="H220" s="41"/>
      <c r="I220" s="229"/>
      <c r="J220" s="41"/>
      <c r="K220" s="41"/>
      <c r="L220" s="45"/>
      <c r="M220" s="230"/>
      <c r="N220" s="231"/>
      <c r="O220" s="85"/>
      <c r="P220" s="85"/>
      <c r="Q220" s="85"/>
      <c r="R220" s="85"/>
      <c r="S220" s="85"/>
      <c r="T220" s="86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T220" s="18" t="s">
        <v>180</v>
      </c>
      <c r="AU220" s="18" t="s">
        <v>84</v>
      </c>
    </row>
    <row r="221" spans="1:51" s="13" customFormat="1" ht="12">
      <c r="A221" s="13"/>
      <c r="B221" s="234"/>
      <c r="C221" s="235"/>
      <c r="D221" s="227" t="s">
        <v>184</v>
      </c>
      <c r="E221" s="236" t="s">
        <v>20</v>
      </c>
      <c r="F221" s="237" t="s">
        <v>265</v>
      </c>
      <c r="G221" s="235"/>
      <c r="H221" s="236" t="s">
        <v>20</v>
      </c>
      <c r="I221" s="238"/>
      <c r="J221" s="235"/>
      <c r="K221" s="235"/>
      <c r="L221" s="239"/>
      <c r="M221" s="240"/>
      <c r="N221" s="241"/>
      <c r="O221" s="241"/>
      <c r="P221" s="241"/>
      <c r="Q221" s="241"/>
      <c r="R221" s="241"/>
      <c r="S221" s="241"/>
      <c r="T221" s="242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43" t="s">
        <v>184</v>
      </c>
      <c r="AU221" s="243" t="s">
        <v>84</v>
      </c>
      <c r="AV221" s="13" t="s">
        <v>22</v>
      </c>
      <c r="AW221" s="13" t="s">
        <v>37</v>
      </c>
      <c r="AX221" s="13" t="s">
        <v>76</v>
      </c>
      <c r="AY221" s="243" t="s">
        <v>171</v>
      </c>
    </row>
    <row r="222" spans="1:51" s="13" customFormat="1" ht="12">
      <c r="A222" s="13"/>
      <c r="B222" s="234"/>
      <c r="C222" s="235"/>
      <c r="D222" s="227" t="s">
        <v>184</v>
      </c>
      <c r="E222" s="236" t="s">
        <v>20</v>
      </c>
      <c r="F222" s="237" t="s">
        <v>321</v>
      </c>
      <c r="G222" s="235"/>
      <c r="H222" s="236" t="s">
        <v>20</v>
      </c>
      <c r="I222" s="238"/>
      <c r="J222" s="235"/>
      <c r="K222" s="235"/>
      <c r="L222" s="239"/>
      <c r="M222" s="240"/>
      <c r="N222" s="241"/>
      <c r="O222" s="241"/>
      <c r="P222" s="241"/>
      <c r="Q222" s="241"/>
      <c r="R222" s="241"/>
      <c r="S222" s="241"/>
      <c r="T222" s="242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43" t="s">
        <v>184</v>
      </c>
      <c r="AU222" s="243" t="s">
        <v>84</v>
      </c>
      <c r="AV222" s="13" t="s">
        <v>22</v>
      </c>
      <c r="AW222" s="13" t="s">
        <v>37</v>
      </c>
      <c r="AX222" s="13" t="s">
        <v>76</v>
      </c>
      <c r="AY222" s="243" t="s">
        <v>171</v>
      </c>
    </row>
    <row r="223" spans="1:51" s="13" customFormat="1" ht="12">
      <c r="A223" s="13"/>
      <c r="B223" s="234"/>
      <c r="C223" s="235"/>
      <c r="D223" s="227" t="s">
        <v>184</v>
      </c>
      <c r="E223" s="236" t="s">
        <v>20</v>
      </c>
      <c r="F223" s="237" t="s">
        <v>322</v>
      </c>
      <c r="G223" s="235"/>
      <c r="H223" s="236" t="s">
        <v>20</v>
      </c>
      <c r="I223" s="238"/>
      <c r="J223" s="235"/>
      <c r="K223" s="235"/>
      <c r="L223" s="239"/>
      <c r="M223" s="240"/>
      <c r="N223" s="241"/>
      <c r="O223" s="241"/>
      <c r="P223" s="241"/>
      <c r="Q223" s="241"/>
      <c r="R223" s="241"/>
      <c r="S223" s="241"/>
      <c r="T223" s="242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43" t="s">
        <v>184</v>
      </c>
      <c r="AU223" s="243" t="s">
        <v>84</v>
      </c>
      <c r="AV223" s="13" t="s">
        <v>22</v>
      </c>
      <c r="AW223" s="13" t="s">
        <v>37</v>
      </c>
      <c r="AX223" s="13" t="s">
        <v>76</v>
      </c>
      <c r="AY223" s="243" t="s">
        <v>171</v>
      </c>
    </row>
    <row r="224" spans="1:51" s="13" customFormat="1" ht="12">
      <c r="A224" s="13"/>
      <c r="B224" s="234"/>
      <c r="C224" s="235"/>
      <c r="D224" s="227" t="s">
        <v>184</v>
      </c>
      <c r="E224" s="236" t="s">
        <v>20</v>
      </c>
      <c r="F224" s="237" t="s">
        <v>195</v>
      </c>
      <c r="G224" s="235"/>
      <c r="H224" s="236" t="s">
        <v>20</v>
      </c>
      <c r="I224" s="238"/>
      <c r="J224" s="235"/>
      <c r="K224" s="235"/>
      <c r="L224" s="239"/>
      <c r="M224" s="240"/>
      <c r="N224" s="241"/>
      <c r="O224" s="241"/>
      <c r="P224" s="241"/>
      <c r="Q224" s="241"/>
      <c r="R224" s="241"/>
      <c r="S224" s="241"/>
      <c r="T224" s="242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43" t="s">
        <v>184</v>
      </c>
      <c r="AU224" s="243" t="s">
        <v>84</v>
      </c>
      <c r="AV224" s="13" t="s">
        <v>22</v>
      </c>
      <c r="AW224" s="13" t="s">
        <v>37</v>
      </c>
      <c r="AX224" s="13" t="s">
        <v>76</v>
      </c>
      <c r="AY224" s="243" t="s">
        <v>171</v>
      </c>
    </row>
    <row r="225" spans="1:51" s="14" customFormat="1" ht="12">
      <c r="A225" s="14"/>
      <c r="B225" s="244"/>
      <c r="C225" s="245"/>
      <c r="D225" s="227" t="s">
        <v>184</v>
      </c>
      <c r="E225" s="246" t="s">
        <v>20</v>
      </c>
      <c r="F225" s="247" t="s">
        <v>323</v>
      </c>
      <c r="G225" s="245"/>
      <c r="H225" s="248">
        <v>19467.7</v>
      </c>
      <c r="I225" s="249"/>
      <c r="J225" s="245"/>
      <c r="K225" s="245"/>
      <c r="L225" s="250"/>
      <c r="M225" s="251"/>
      <c r="N225" s="252"/>
      <c r="O225" s="252"/>
      <c r="P225" s="252"/>
      <c r="Q225" s="252"/>
      <c r="R225" s="252"/>
      <c r="S225" s="252"/>
      <c r="T225" s="253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54" t="s">
        <v>184</v>
      </c>
      <c r="AU225" s="254" t="s">
        <v>84</v>
      </c>
      <c r="AV225" s="14" t="s">
        <v>84</v>
      </c>
      <c r="AW225" s="14" t="s">
        <v>37</v>
      </c>
      <c r="AX225" s="14" t="s">
        <v>76</v>
      </c>
      <c r="AY225" s="254" t="s">
        <v>171</v>
      </c>
    </row>
    <row r="226" spans="1:51" s="14" customFormat="1" ht="12">
      <c r="A226" s="14"/>
      <c r="B226" s="244"/>
      <c r="C226" s="245"/>
      <c r="D226" s="227" t="s">
        <v>184</v>
      </c>
      <c r="E226" s="246" t="s">
        <v>20</v>
      </c>
      <c r="F226" s="247" t="s">
        <v>324</v>
      </c>
      <c r="G226" s="245"/>
      <c r="H226" s="248">
        <v>-495</v>
      </c>
      <c r="I226" s="249"/>
      <c r="J226" s="245"/>
      <c r="K226" s="245"/>
      <c r="L226" s="250"/>
      <c r="M226" s="251"/>
      <c r="N226" s="252"/>
      <c r="O226" s="252"/>
      <c r="P226" s="252"/>
      <c r="Q226" s="252"/>
      <c r="R226" s="252"/>
      <c r="S226" s="252"/>
      <c r="T226" s="253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54" t="s">
        <v>184</v>
      </c>
      <c r="AU226" s="254" t="s">
        <v>84</v>
      </c>
      <c r="AV226" s="14" t="s">
        <v>84</v>
      </c>
      <c r="AW226" s="14" t="s">
        <v>37</v>
      </c>
      <c r="AX226" s="14" t="s">
        <v>76</v>
      </c>
      <c r="AY226" s="254" t="s">
        <v>171</v>
      </c>
    </row>
    <row r="227" spans="1:51" s="14" customFormat="1" ht="12">
      <c r="A227" s="14"/>
      <c r="B227" s="244"/>
      <c r="C227" s="245"/>
      <c r="D227" s="227" t="s">
        <v>184</v>
      </c>
      <c r="E227" s="246" t="s">
        <v>20</v>
      </c>
      <c r="F227" s="247" t="s">
        <v>325</v>
      </c>
      <c r="G227" s="245"/>
      <c r="H227" s="248">
        <v>5001.1</v>
      </c>
      <c r="I227" s="249"/>
      <c r="J227" s="245"/>
      <c r="K227" s="245"/>
      <c r="L227" s="250"/>
      <c r="M227" s="251"/>
      <c r="N227" s="252"/>
      <c r="O227" s="252"/>
      <c r="P227" s="252"/>
      <c r="Q227" s="252"/>
      <c r="R227" s="252"/>
      <c r="S227" s="252"/>
      <c r="T227" s="253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54" t="s">
        <v>184</v>
      </c>
      <c r="AU227" s="254" t="s">
        <v>84</v>
      </c>
      <c r="AV227" s="14" t="s">
        <v>84</v>
      </c>
      <c r="AW227" s="14" t="s">
        <v>37</v>
      </c>
      <c r="AX227" s="14" t="s">
        <v>76</v>
      </c>
      <c r="AY227" s="254" t="s">
        <v>171</v>
      </c>
    </row>
    <row r="228" spans="1:51" s="14" customFormat="1" ht="12">
      <c r="A228" s="14"/>
      <c r="B228" s="244"/>
      <c r="C228" s="245"/>
      <c r="D228" s="227" t="s">
        <v>184</v>
      </c>
      <c r="E228" s="246" t="s">
        <v>20</v>
      </c>
      <c r="F228" s="247" t="s">
        <v>326</v>
      </c>
      <c r="G228" s="245"/>
      <c r="H228" s="248">
        <v>8544</v>
      </c>
      <c r="I228" s="249"/>
      <c r="J228" s="245"/>
      <c r="K228" s="245"/>
      <c r="L228" s="250"/>
      <c r="M228" s="251"/>
      <c r="N228" s="252"/>
      <c r="O228" s="252"/>
      <c r="P228" s="252"/>
      <c r="Q228" s="252"/>
      <c r="R228" s="252"/>
      <c r="S228" s="252"/>
      <c r="T228" s="253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54" t="s">
        <v>184</v>
      </c>
      <c r="AU228" s="254" t="s">
        <v>84</v>
      </c>
      <c r="AV228" s="14" t="s">
        <v>84</v>
      </c>
      <c r="AW228" s="14" t="s">
        <v>37</v>
      </c>
      <c r="AX228" s="14" t="s">
        <v>76</v>
      </c>
      <c r="AY228" s="254" t="s">
        <v>171</v>
      </c>
    </row>
    <row r="229" spans="1:51" s="13" customFormat="1" ht="12">
      <c r="A229" s="13"/>
      <c r="B229" s="234"/>
      <c r="C229" s="235"/>
      <c r="D229" s="227" t="s">
        <v>184</v>
      </c>
      <c r="E229" s="236" t="s">
        <v>20</v>
      </c>
      <c r="F229" s="237" t="s">
        <v>266</v>
      </c>
      <c r="G229" s="235"/>
      <c r="H229" s="236" t="s">
        <v>20</v>
      </c>
      <c r="I229" s="238"/>
      <c r="J229" s="235"/>
      <c r="K229" s="235"/>
      <c r="L229" s="239"/>
      <c r="M229" s="240"/>
      <c r="N229" s="241"/>
      <c r="O229" s="241"/>
      <c r="P229" s="241"/>
      <c r="Q229" s="241"/>
      <c r="R229" s="241"/>
      <c r="S229" s="241"/>
      <c r="T229" s="242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43" t="s">
        <v>184</v>
      </c>
      <c r="AU229" s="243" t="s">
        <v>84</v>
      </c>
      <c r="AV229" s="13" t="s">
        <v>22</v>
      </c>
      <c r="AW229" s="13" t="s">
        <v>37</v>
      </c>
      <c r="AX229" s="13" t="s">
        <v>76</v>
      </c>
      <c r="AY229" s="243" t="s">
        <v>171</v>
      </c>
    </row>
    <row r="230" spans="1:51" s="13" customFormat="1" ht="12">
      <c r="A230" s="13"/>
      <c r="B230" s="234"/>
      <c r="C230" s="235"/>
      <c r="D230" s="227" t="s">
        <v>184</v>
      </c>
      <c r="E230" s="236" t="s">
        <v>20</v>
      </c>
      <c r="F230" s="237" t="s">
        <v>322</v>
      </c>
      <c r="G230" s="235"/>
      <c r="H230" s="236" t="s">
        <v>20</v>
      </c>
      <c r="I230" s="238"/>
      <c r="J230" s="235"/>
      <c r="K230" s="235"/>
      <c r="L230" s="239"/>
      <c r="M230" s="240"/>
      <c r="N230" s="241"/>
      <c r="O230" s="241"/>
      <c r="P230" s="241"/>
      <c r="Q230" s="241"/>
      <c r="R230" s="241"/>
      <c r="S230" s="241"/>
      <c r="T230" s="242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43" t="s">
        <v>184</v>
      </c>
      <c r="AU230" s="243" t="s">
        <v>84</v>
      </c>
      <c r="AV230" s="13" t="s">
        <v>22</v>
      </c>
      <c r="AW230" s="13" t="s">
        <v>37</v>
      </c>
      <c r="AX230" s="13" t="s">
        <v>76</v>
      </c>
      <c r="AY230" s="243" t="s">
        <v>171</v>
      </c>
    </row>
    <row r="231" spans="1:51" s="13" customFormat="1" ht="12">
      <c r="A231" s="13"/>
      <c r="B231" s="234"/>
      <c r="C231" s="235"/>
      <c r="D231" s="227" t="s">
        <v>184</v>
      </c>
      <c r="E231" s="236" t="s">
        <v>20</v>
      </c>
      <c r="F231" s="237" t="s">
        <v>195</v>
      </c>
      <c r="G231" s="235"/>
      <c r="H231" s="236" t="s">
        <v>20</v>
      </c>
      <c r="I231" s="238"/>
      <c r="J231" s="235"/>
      <c r="K231" s="235"/>
      <c r="L231" s="239"/>
      <c r="M231" s="240"/>
      <c r="N231" s="241"/>
      <c r="O231" s="241"/>
      <c r="P231" s="241"/>
      <c r="Q231" s="241"/>
      <c r="R231" s="241"/>
      <c r="S231" s="241"/>
      <c r="T231" s="242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43" t="s">
        <v>184</v>
      </c>
      <c r="AU231" s="243" t="s">
        <v>84</v>
      </c>
      <c r="AV231" s="13" t="s">
        <v>22</v>
      </c>
      <c r="AW231" s="13" t="s">
        <v>37</v>
      </c>
      <c r="AX231" s="13" t="s">
        <v>76</v>
      </c>
      <c r="AY231" s="243" t="s">
        <v>171</v>
      </c>
    </row>
    <row r="232" spans="1:51" s="14" customFormat="1" ht="12">
      <c r="A232" s="14"/>
      <c r="B232" s="244"/>
      <c r="C232" s="245"/>
      <c r="D232" s="227" t="s">
        <v>184</v>
      </c>
      <c r="E232" s="246" t="s">
        <v>20</v>
      </c>
      <c r="F232" s="247" t="s">
        <v>327</v>
      </c>
      <c r="G232" s="245"/>
      <c r="H232" s="248">
        <v>5123.7</v>
      </c>
      <c r="I232" s="249"/>
      <c r="J232" s="245"/>
      <c r="K232" s="245"/>
      <c r="L232" s="250"/>
      <c r="M232" s="251"/>
      <c r="N232" s="252"/>
      <c r="O232" s="252"/>
      <c r="P232" s="252"/>
      <c r="Q232" s="252"/>
      <c r="R232" s="252"/>
      <c r="S232" s="252"/>
      <c r="T232" s="253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54" t="s">
        <v>184</v>
      </c>
      <c r="AU232" s="254" t="s">
        <v>84</v>
      </c>
      <c r="AV232" s="14" t="s">
        <v>84</v>
      </c>
      <c r="AW232" s="14" t="s">
        <v>37</v>
      </c>
      <c r="AX232" s="14" t="s">
        <v>76</v>
      </c>
      <c r="AY232" s="254" t="s">
        <v>171</v>
      </c>
    </row>
    <row r="233" spans="1:65" s="2" customFormat="1" ht="24.15" customHeight="1">
      <c r="A233" s="39"/>
      <c r="B233" s="40"/>
      <c r="C233" s="214" t="s">
        <v>328</v>
      </c>
      <c r="D233" s="214" t="s">
        <v>173</v>
      </c>
      <c r="E233" s="215" t="s">
        <v>329</v>
      </c>
      <c r="F233" s="216" t="s">
        <v>330</v>
      </c>
      <c r="G233" s="217" t="s">
        <v>176</v>
      </c>
      <c r="H233" s="218">
        <v>28698.4</v>
      </c>
      <c r="I233" s="219"/>
      <c r="J233" s="220">
        <f>ROUND(I233*H233,2)</f>
        <v>0</v>
      </c>
      <c r="K233" s="216" t="s">
        <v>20</v>
      </c>
      <c r="L233" s="45"/>
      <c r="M233" s="221" t="s">
        <v>20</v>
      </c>
      <c r="N233" s="222" t="s">
        <v>47</v>
      </c>
      <c r="O233" s="85"/>
      <c r="P233" s="223">
        <f>O233*H233</f>
        <v>0</v>
      </c>
      <c r="Q233" s="223">
        <v>0</v>
      </c>
      <c r="R233" s="223">
        <f>Q233*H233</f>
        <v>0</v>
      </c>
      <c r="S233" s="223">
        <v>0</v>
      </c>
      <c r="T233" s="224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25" t="s">
        <v>178</v>
      </c>
      <c r="AT233" s="225" t="s">
        <v>173</v>
      </c>
      <c r="AU233" s="225" t="s">
        <v>84</v>
      </c>
      <c r="AY233" s="18" t="s">
        <v>171</v>
      </c>
      <c r="BE233" s="226">
        <f>IF(N233="základní",J233,0)</f>
        <v>0</v>
      </c>
      <c r="BF233" s="226">
        <f>IF(N233="snížená",J233,0)</f>
        <v>0</v>
      </c>
      <c r="BG233" s="226">
        <f>IF(N233="zákl. přenesená",J233,0)</f>
        <v>0</v>
      </c>
      <c r="BH233" s="226">
        <f>IF(N233="sníž. přenesená",J233,0)</f>
        <v>0</v>
      </c>
      <c r="BI233" s="226">
        <f>IF(N233="nulová",J233,0)</f>
        <v>0</v>
      </c>
      <c r="BJ233" s="18" t="s">
        <v>22</v>
      </c>
      <c r="BK233" s="226">
        <f>ROUND(I233*H233,2)</f>
        <v>0</v>
      </c>
      <c r="BL233" s="18" t="s">
        <v>178</v>
      </c>
      <c r="BM233" s="225" t="s">
        <v>331</v>
      </c>
    </row>
    <row r="234" spans="1:47" s="2" customFormat="1" ht="12">
      <c r="A234" s="39"/>
      <c r="B234" s="40"/>
      <c r="C234" s="41"/>
      <c r="D234" s="227" t="s">
        <v>180</v>
      </c>
      <c r="E234" s="41"/>
      <c r="F234" s="228" t="s">
        <v>332</v>
      </c>
      <c r="G234" s="41"/>
      <c r="H234" s="41"/>
      <c r="I234" s="229"/>
      <c r="J234" s="41"/>
      <c r="K234" s="41"/>
      <c r="L234" s="45"/>
      <c r="M234" s="230"/>
      <c r="N234" s="231"/>
      <c r="O234" s="85"/>
      <c r="P234" s="85"/>
      <c r="Q234" s="85"/>
      <c r="R234" s="85"/>
      <c r="S234" s="85"/>
      <c r="T234" s="86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T234" s="18" t="s">
        <v>180</v>
      </c>
      <c r="AU234" s="18" t="s">
        <v>84</v>
      </c>
    </row>
    <row r="235" spans="1:51" s="13" customFormat="1" ht="12">
      <c r="A235" s="13"/>
      <c r="B235" s="234"/>
      <c r="C235" s="235"/>
      <c r="D235" s="227" t="s">
        <v>184</v>
      </c>
      <c r="E235" s="236" t="s">
        <v>20</v>
      </c>
      <c r="F235" s="237" t="s">
        <v>265</v>
      </c>
      <c r="G235" s="235"/>
      <c r="H235" s="236" t="s">
        <v>20</v>
      </c>
      <c r="I235" s="238"/>
      <c r="J235" s="235"/>
      <c r="K235" s="235"/>
      <c r="L235" s="239"/>
      <c r="M235" s="240"/>
      <c r="N235" s="241"/>
      <c r="O235" s="241"/>
      <c r="P235" s="241"/>
      <c r="Q235" s="241"/>
      <c r="R235" s="241"/>
      <c r="S235" s="241"/>
      <c r="T235" s="242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43" t="s">
        <v>184</v>
      </c>
      <c r="AU235" s="243" t="s">
        <v>84</v>
      </c>
      <c r="AV235" s="13" t="s">
        <v>22</v>
      </c>
      <c r="AW235" s="13" t="s">
        <v>37</v>
      </c>
      <c r="AX235" s="13" t="s">
        <v>76</v>
      </c>
      <c r="AY235" s="243" t="s">
        <v>171</v>
      </c>
    </row>
    <row r="236" spans="1:51" s="13" customFormat="1" ht="12">
      <c r="A236" s="13"/>
      <c r="B236" s="234"/>
      <c r="C236" s="235"/>
      <c r="D236" s="227" t="s">
        <v>184</v>
      </c>
      <c r="E236" s="236" t="s">
        <v>20</v>
      </c>
      <c r="F236" s="237" t="s">
        <v>266</v>
      </c>
      <c r="G236" s="235"/>
      <c r="H236" s="236" t="s">
        <v>20</v>
      </c>
      <c r="I236" s="238"/>
      <c r="J236" s="235"/>
      <c r="K236" s="235"/>
      <c r="L236" s="239"/>
      <c r="M236" s="240"/>
      <c r="N236" s="241"/>
      <c r="O236" s="241"/>
      <c r="P236" s="241"/>
      <c r="Q236" s="241"/>
      <c r="R236" s="241"/>
      <c r="S236" s="241"/>
      <c r="T236" s="242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43" t="s">
        <v>184</v>
      </c>
      <c r="AU236" s="243" t="s">
        <v>84</v>
      </c>
      <c r="AV236" s="13" t="s">
        <v>22</v>
      </c>
      <c r="AW236" s="13" t="s">
        <v>37</v>
      </c>
      <c r="AX236" s="13" t="s">
        <v>76</v>
      </c>
      <c r="AY236" s="243" t="s">
        <v>171</v>
      </c>
    </row>
    <row r="237" spans="1:51" s="13" customFormat="1" ht="12">
      <c r="A237" s="13"/>
      <c r="B237" s="234"/>
      <c r="C237" s="235"/>
      <c r="D237" s="227" t="s">
        <v>184</v>
      </c>
      <c r="E237" s="236" t="s">
        <v>20</v>
      </c>
      <c r="F237" s="237" t="s">
        <v>333</v>
      </c>
      <c r="G237" s="235"/>
      <c r="H237" s="236" t="s">
        <v>20</v>
      </c>
      <c r="I237" s="238"/>
      <c r="J237" s="235"/>
      <c r="K237" s="235"/>
      <c r="L237" s="239"/>
      <c r="M237" s="240"/>
      <c r="N237" s="241"/>
      <c r="O237" s="241"/>
      <c r="P237" s="241"/>
      <c r="Q237" s="241"/>
      <c r="R237" s="241"/>
      <c r="S237" s="241"/>
      <c r="T237" s="242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43" t="s">
        <v>184</v>
      </c>
      <c r="AU237" s="243" t="s">
        <v>84</v>
      </c>
      <c r="AV237" s="13" t="s">
        <v>22</v>
      </c>
      <c r="AW237" s="13" t="s">
        <v>37</v>
      </c>
      <c r="AX237" s="13" t="s">
        <v>76</v>
      </c>
      <c r="AY237" s="243" t="s">
        <v>171</v>
      </c>
    </row>
    <row r="238" spans="1:51" s="13" customFormat="1" ht="12">
      <c r="A238" s="13"/>
      <c r="B238" s="234"/>
      <c r="C238" s="235"/>
      <c r="D238" s="227" t="s">
        <v>184</v>
      </c>
      <c r="E238" s="236" t="s">
        <v>20</v>
      </c>
      <c r="F238" s="237" t="s">
        <v>195</v>
      </c>
      <c r="G238" s="235"/>
      <c r="H238" s="236" t="s">
        <v>20</v>
      </c>
      <c r="I238" s="238"/>
      <c r="J238" s="235"/>
      <c r="K238" s="235"/>
      <c r="L238" s="239"/>
      <c r="M238" s="240"/>
      <c r="N238" s="241"/>
      <c r="O238" s="241"/>
      <c r="P238" s="241"/>
      <c r="Q238" s="241"/>
      <c r="R238" s="241"/>
      <c r="S238" s="241"/>
      <c r="T238" s="242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43" t="s">
        <v>184</v>
      </c>
      <c r="AU238" s="243" t="s">
        <v>84</v>
      </c>
      <c r="AV238" s="13" t="s">
        <v>22</v>
      </c>
      <c r="AW238" s="13" t="s">
        <v>37</v>
      </c>
      <c r="AX238" s="13" t="s">
        <v>76</v>
      </c>
      <c r="AY238" s="243" t="s">
        <v>171</v>
      </c>
    </row>
    <row r="239" spans="1:51" s="14" customFormat="1" ht="12">
      <c r="A239" s="14"/>
      <c r="B239" s="244"/>
      <c r="C239" s="245"/>
      <c r="D239" s="227" t="s">
        <v>184</v>
      </c>
      <c r="E239" s="246" t="s">
        <v>20</v>
      </c>
      <c r="F239" s="247" t="s">
        <v>334</v>
      </c>
      <c r="G239" s="245"/>
      <c r="H239" s="248">
        <v>19944.9</v>
      </c>
      <c r="I239" s="249"/>
      <c r="J239" s="245"/>
      <c r="K239" s="245"/>
      <c r="L239" s="250"/>
      <c r="M239" s="251"/>
      <c r="N239" s="252"/>
      <c r="O239" s="252"/>
      <c r="P239" s="252"/>
      <c r="Q239" s="252"/>
      <c r="R239" s="252"/>
      <c r="S239" s="252"/>
      <c r="T239" s="253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54" t="s">
        <v>184</v>
      </c>
      <c r="AU239" s="254" t="s">
        <v>84</v>
      </c>
      <c r="AV239" s="14" t="s">
        <v>84</v>
      </c>
      <c r="AW239" s="14" t="s">
        <v>37</v>
      </c>
      <c r="AX239" s="14" t="s">
        <v>76</v>
      </c>
      <c r="AY239" s="254" t="s">
        <v>171</v>
      </c>
    </row>
    <row r="240" spans="1:51" s="14" customFormat="1" ht="12">
      <c r="A240" s="14"/>
      <c r="B240" s="244"/>
      <c r="C240" s="245"/>
      <c r="D240" s="227" t="s">
        <v>184</v>
      </c>
      <c r="E240" s="246" t="s">
        <v>20</v>
      </c>
      <c r="F240" s="247" t="s">
        <v>335</v>
      </c>
      <c r="G240" s="245"/>
      <c r="H240" s="248">
        <v>8753.5</v>
      </c>
      <c r="I240" s="249"/>
      <c r="J240" s="245"/>
      <c r="K240" s="245"/>
      <c r="L240" s="250"/>
      <c r="M240" s="251"/>
      <c r="N240" s="252"/>
      <c r="O240" s="252"/>
      <c r="P240" s="252"/>
      <c r="Q240" s="252"/>
      <c r="R240" s="252"/>
      <c r="S240" s="252"/>
      <c r="T240" s="253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54" t="s">
        <v>184</v>
      </c>
      <c r="AU240" s="254" t="s">
        <v>84</v>
      </c>
      <c r="AV240" s="14" t="s">
        <v>84</v>
      </c>
      <c r="AW240" s="14" t="s">
        <v>37</v>
      </c>
      <c r="AX240" s="14" t="s">
        <v>76</v>
      </c>
      <c r="AY240" s="254" t="s">
        <v>171</v>
      </c>
    </row>
    <row r="241" spans="1:65" s="2" customFormat="1" ht="33" customHeight="1">
      <c r="A241" s="39"/>
      <c r="B241" s="40"/>
      <c r="C241" s="214" t="s">
        <v>336</v>
      </c>
      <c r="D241" s="214" t="s">
        <v>173</v>
      </c>
      <c r="E241" s="215" t="s">
        <v>337</v>
      </c>
      <c r="F241" s="216" t="s">
        <v>338</v>
      </c>
      <c r="G241" s="217" t="s">
        <v>176</v>
      </c>
      <c r="H241" s="218">
        <v>19467.7</v>
      </c>
      <c r="I241" s="219"/>
      <c r="J241" s="220">
        <f>ROUND(I241*H241,2)</f>
        <v>0</v>
      </c>
      <c r="K241" s="216" t="s">
        <v>20</v>
      </c>
      <c r="L241" s="45"/>
      <c r="M241" s="221" t="s">
        <v>20</v>
      </c>
      <c r="N241" s="222" t="s">
        <v>47</v>
      </c>
      <c r="O241" s="85"/>
      <c r="P241" s="223">
        <f>O241*H241</f>
        <v>0</v>
      </c>
      <c r="Q241" s="223">
        <v>0</v>
      </c>
      <c r="R241" s="223">
        <f>Q241*H241</f>
        <v>0</v>
      </c>
      <c r="S241" s="223">
        <v>0</v>
      </c>
      <c r="T241" s="224">
        <f>S241*H241</f>
        <v>0</v>
      </c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R241" s="225" t="s">
        <v>178</v>
      </c>
      <c r="AT241" s="225" t="s">
        <v>173</v>
      </c>
      <c r="AU241" s="225" t="s">
        <v>84</v>
      </c>
      <c r="AY241" s="18" t="s">
        <v>171</v>
      </c>
      <c r="BE241" s="226">
        <f>IF(N241="základní",J241,0)</f>
        <v>0</v>
      </c>
      <c r="BF241" s="226">
        <f>IF(N241="snížená",J241,0)</f>
        <v>0</v>
      </c>
      <c r="BG241" s="226">
        <f>IF(N241="zákl. přenesená",J241,0)</f>
        <v>0</v>
      </c>
      <c r="BH241" s="226">
        <f>IF(N241="sníž. přenesená",J241,0)</f>
        <v>0</v>
      </c>
      <c r="BI241" s="226">
        <f>IF(N241="nulová",J241,0)</f>
        <v>0</v>
      </c>
      <c r="BJ241" s="18" t="s">
        <v>22</v>
      </c>
      <c r="BK241" s="226">
        <f>ROUND(I241*H241,2)</f>
        <v>0</v>
      </c>
      <c r="BL241" s="18" t="s">
        <v>178</v>
      </c>
      <c r="BM241" s="225" t="s">
        <v>339</v>
      </c>
    </row>
    <row r="242" spans="1:47" s="2" customFormat="1" ht="12">
      <c r="A242" s="39"/>
      <c r="B242" s="40"/>
      <c r="C242" s="41"/>
      <c r="D242" s="227" t="s">
        <v>180</v>
      </c>
      <c r="E242" s="41"/>
      <c r="F242" s="228" t="s">
        <v>338</v>
      </c>
      <c r="G242" s="41"/>
      <c r="H242" s="41"/>
      <c r="I242" s="229"/>
      <c r="J242" s="41"/>
      <c r="K242" s="41"/>
      <c r="L242" s="45"/>
      <c r="M242" s="230"/>
      <c r="N242" s="231"/>
      <c r="O242" s="85"/>
      <c r="P242" s="85"/>
      <c r="Q242" s="85"/>
      <c r="R242" s="85"/>
      <c r="S242" s="85"/>
      <c r="T242" s="86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T242" s="18" t="s">
        <v>180</v>
      </c>
      <c r="AU242" s="18" t="s">
        <v>84</v>
      </c>
    </row>
    <row r="243" spans="1:51" s="13" customFormat="1" ht="12">
      <c r="A243" s="13"/>
      <c r="B243" s="234"/>
      <c r="C243" s="235"/>
      <c r="D243" s="227" t="s">
        <v>184</v>
      </c>
      <c r="E243" s="236" t="s">
        <v>20</v>
      </c>
      <c r="F243" s="237" t="s">
        <v>265</v>
      </c>
      <c r="G243" s="235"/>
      <c r="H243" s="236" t="s">
        <v>20</v>
      </c>
      <c r="I243" s="238"/>
      <c r="J243" s="235"/>
      <c r="K243" s="235"/>
      <c r="L243" s="239"/>
      <c r="M243" s="240"/>
      <c r="N243" s="241"/>
      <c r="O243" s="241"/>
      <c r="P243" s="241"/>
      <c r="Q243" s="241"/>
      <c r="R243" s="241"/>
      <c r="S243" s="241"/>
      <c r="T243" s="242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43" t="s">
        <v>184</v>
      </c>
      <c r="AU243" s="243" t="s">
        <v>84</v>
      </c>
      <c r="AV243" s="13" t="s">
        <v>22</v>
      </c>
      <c r="AW243" s="13" t="s">
        <v>37</v>
      </c>
      <c r="AX243" s="13" t="s">
        <v>76</v>
      </c>
      <c r="AY243" s="243" t="s">
        <v>171</v>
      </c>
    </row>
    <row r="244" spans="1:51" s="13" customFormat="1" ht="12">
      <c r="A244" s="13"/>
      <c r="B244" s="234"/>
      <c r="C244" s="235"/>
      <c r="D244" s="227" t="s">
        <v>184</v>
      </c>
      <c r="E244" s="236" t="s">
        <v>20</v>
      </c>
      <c r="F244" s="237" t="s">
        <v>321</v>
      </c>
      <c r="G244" s="235"/>
      <c r="H244" s="236" t="s">
        <v>20</v>
      </c>
      <c r="I244" s="238"/>
      <c r="J244" s="235"/>
      <c r="K244" s="235"/>
      <c r="L244" s="239"/>
      <c r="M244" s="240"/>
      <c r="N244" s="241"/>
      <c r="O244" s="241"/>
      <c r="P244" s="241"/>
      <c r="Q244" s="241"/>
      <c r="R244" s="241"/>
      <c r="S244" s="241"/>
      <c r="T244" s="242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43" t="s">
        <v>184</v>
      </c>
      <c r="AU244" s="243" t="s">
        <v>84</v>
      </c>
      <c r="AV244" s="13" t="s">
        <v>22</v>
      </c>
      <c r="AW244" s="13" t="s">
        <v>37</v>
      </c>
      <c r="AX244" s="13" t="s">
        <v>76</v>
      </c>
      <c r="AY244" s="243" t="s">
        <v>171</v>
      </c>
    </row>
    <row r="245" spans="1:51" s="13" customFormat="1" ht="12">
      <c r="A245" s="13"/>
      <c r="B245" s="234"/>
      <c r="C245" s="235"/>
      <c r="D245" s="227" t="s">
        <v>184</v>
      </c>
      <c r="E245" s="236" t="s">
        <v>20</v>
      </c>
      <c r="F245" s="237" t="s">
        <v>340</v>
      </c>
      <c r="G245" s="235"/>
      <c r="H245" s="236" t="s">
        <v>20</v>
      </c>
      <c r="I245" s="238"/>
      <c r="J245" s="235"/>
      <c r="K245" s="235"/>
      <c r="L245" s="239"/>
      <c r="M245" s="240"/>
      <c r="N245" s="241"/>
      <c r="O245" s="241"/>
      <c r="P245" s="241"/>
      <c r="Q245" s="241"/>
      <c r="R245" s="241"/>
      <c r="S245" s="241"/>
      <c r="T245" s="242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43" t="s">
        <v>184</v>
      </c>
      <c r="AU245" s="243" t="s">
        <v>84</v>
      </c>
      <c r="AV245" s="13" t="s">
        <v>22</v>
      </c>
      <c r="AW245" s="13" t="s">
        <v>37</v>
      </c>
      <c r="AX245" s="13" t="s">
        <v>76</v>
      </c>
      <c r="AY245" s="243" t="s">
        <v>171</v>
      </c>
    </row>
    <row r="246" spans="1:51" s="13" customFormat="1" ht="12">
      <c r="A246" s="13"/>
      <c r="B246" s="234"/>
      <c r="C246" s="235"/>
      <c r="D246" s="227" t="s">
        <v>184</v>
      </c>
      <c r="E246" s="236" t="s">
        <v>20</v>
      </c>
      <c r="F246" s="237" t="s">
        <v>195</v>
      </c>
      <c r="G246" s="235"/>
      <c r="H246" s="236" t="s">
        <v>20</v>
      </c>
      <c r="I246" s="238"/>
      <c r="J246" s="235"/>
      <c r="K246" s="235"/>
      <c r="L246" s="239"/>
      <c r="M246" s="240"/>
      <c r="N246" s="241"/>
      <c r="O246" s="241"/>
      <c r="P246" s="241"/>
      <c r="Q246" s="241"/>
      <c r="R246" s="241"/>
      <c r="S246" s="241"/>
      <c r="T246" s="242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43" t="s">
        <v>184</v>
      </c>
      <c r="AU246" s="243" t="s">
        <v>84</v>
      </c>
      <c r="AV246" s="13" t="s">
        <v>22</v>
      </c>
      <c r="AW246" s="13" t="s">
        <v>37</v>
      </c>
      <c r="AX246" s="13" t="s">
        <v>76</v>
      </c>
      <c r="AY246" s="243" t="s">
        <v>171</v>
      </c>
    </row>
    <row r="247" spans="1:51" s="14" customFormat="1" ht="12">
      <c r="A247" s="14"/>
      <c r="B247" s="244"/>
      <c r="C247" s="245"/>
      <c r="D247" s="227" t="s">
        <v>184</v>
      </c>
      <c r="E247" s="246" t="s">
        <v>20</v>
      </c>
      <c r="F247" s="247" t="s">
        <v>323</v>
      </c>
      <c r="G247" s="245"/>
      <c r="H247" s="248">
        <v>19467.7</v>
      </c>
      <c r="I247" s="249"/>
      <c r="J247" s="245"/>
      <c r="K247" s="245"/>
      <c r="L247" s="250"/>
      <c r="M247" s="251"/>
      <c r="N247" s="252"/>
      <c r="O247" s="252"/>
      <c r="P247" s="252"/>
      <c r="Q247" s="252"/>
      <c r="R247" s="252"/>
      <c r="S247" s="252"/>
      <c r="T247" s="253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54" t="s">
        <v>184</v>
      </c>
      <c r="AU247" s="254" t="s">
        <v>84</v>
      </c>
      <c r="AV247" s="14" t="s">
        <v>84</v>
      </c>
      <c r="AW247" s="14" t="s">
        <v>37</v>
      </c>
      <c r="AX247" s="14" t="s">
        <v>76</v>
      </c>
      <c r="AY247" s="254" t="s">
        <v>171</v>
      </c>
    </row>
    <row r="248" spans="1:65" s="2" customFormat="1" ht="24.15" customHeight="1">
      <c r="A248" s="39"/>
      <c r="B248" s="40"/>
      <c r="C248" s="214" t="s">
        <v>7</v>
      </c>
      <c r="D248" s="214" t="s">
        <v>173</v>
      </c>
      <c r="E248" s="215" t="s">
        <v>341</v>
      </c>
      <c r="F248" s="216" t="s">
        <v>342</v>
      </c>
      <c r="G248" s="217" t="s">
        <v>176</v>
      </c>
      <c r="H248" s="218">
        <v>31870.5</v>
      </c>
      <c r="I248" s="219"/>
      <c r="J248" s="220">
        <f>ROUND(I248*H248,2)</f>
        <v>0</v>
      </c>
      <c r="K248" s="216" t="s">
        <v>20</v>
      </c>
      <c r="L248" s="45"/>
      <c r="M248" s="221" t="s">
        <v>20</v>
      </c>
      <c r="N248" s="222" t="s">
        <v>47</v>
      </c>
      <c r="O248" s="85"/>
      <c r="P248" s="223">
        <f>O248*H248</f>
        <v>0</v>
      </c>
      <c r="Q248" s="223">
        <v>0</v>
      </c>
      <c r="R248" s="223">
        <f>Q248*H248</f>
        <v>0</v>
      </c>
      <c r="S248" s="223">
        <v>0</v>
      </c>
      <c r="T248" s="224">
        <f>S248*H248</f>
        <v>0</v>
      </c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R248" s="225" t="s">
        <v>178</v>
      </c>
      <c r="AT248" s="225" t="s">
        <v>173</v>
      </c>
      <c r="AU248" s="225" t="s">
        <v>84</v>
      </c>
      <c r="AY248" s="18" t="s">
        <v>171</v>
      </c>
      <c r="BE248" s="226">
        <f>IF(N248="základní",J248,0)</f>
        <v>0</v>
      </c>
      <c r="BF248" s="226">
        <f>IF(N248="snížená",J248,0)</f>
        <v>0</v>
      </c>
      <c r="BG248" s="226">
        <f>IF(N248="zákl. přenesená",J248,0)</f>
        <v>0</v>
      </c>
      <c r="BH248" s="226">
        <f>IF(N248="sníž. přenesená",J248,0)</f>
        <v>0</v>
      </c>
      <c r="BI248" s="226">
        <f>IF(N248="nulová",J248,0)</f>
        <v>0</v>
      </c>
      <c r="BJ248" s="18" t="s">
        <v>22</v>
      </c>
      <c r="BK248" s="226">
        <f>ROUND(I248*H248,2)</f>
        <v>0</v>
      </c>
      <c r="BL248" s="18" t="s">
        <v>178</v>
      </c>
      <c r="BM248" s="225" t="s">
        <v>343</v>
      </c>
    </row>
    <row r="249" spans="1:47" s="2" customFormat="1" ht="12">
      <c r="A249" s="39"/>
      <c r="B249" s="40"/>
      <c r="C249" s="41"/>
      <c r="D249" s="227" t="s">
        <v>180</v>
      </c>
      <c r="E249" s="41"/>
      <c r="F249" s="228" t="s">
        <v>344</v>
      </c>
      <c r="G249" s="41"/>
      <c r="H249" s="41"/>
      <c r="I249" s="229"/>
      <c r="J249" s="41"/>
      <c r="K249" s="41"/>
      <c r="L249" s="45"/>
      <c r="M249" s="230"/>
      <c r="N249" s="231"/>
      <c r="O249" s="85"/>
      <c r="P249" s="85"/>
      <c r="Q249" s="85"/>
      <c r="R249" s="85"/>
      <c r="S249" s="85"/>
      <c r="T249" s="86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T249" s="18" t="s">
        <v>180</v>
      </c>
      <c r="AU249" s="18" t="s">
        <v>84</v>
      </c>
    </row>
    <row r="250" spans="1:47" s="2" customFormat="1" ht="12">
      <c r="A250" s="39"/>
      <c r="B250" s="40"/>
      <c r="C250" s="41"/>
      <c r="D250" s="227" t="s">
        <v>224</v>
      </c>
      <c r="E250" s="41"/>
      <c r="F250" s="255" t="s">
        <v>345</v>
      </c>
      <c r="G250" s="41"/>
      <c r="H250" s="41"/>
      <c r="I250" s="229"/>
      <c r="J250" s="41"/>
      <c r="K250" s="41"/>
      <c r="L250" s="45"/>
      <c r="M250" s="230"/>
      <c r="N250" s="231"/>
      <c r="O250" s="85"/>
      <c r="P250" s="85"/>
      <c r="Q250" s="85"/>
      <c r="R250" s="85"/>
      <c r="S250" s="85"/>
      <c r="T250" s="86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T250" s="18" t="s">
        <v>224</v>
      </c>
      <c r="AU250" s="18" t="s">
        <v>84</v>
      </c>
    </row>
    <row r="251" spans="1:51" s="13" customFormat="1" ht="12">
      <c r="A251" s="13"/>
      <c r="B251" s="234"/>
      <c r="C251" s="235"/>
      <c r="D251" s="227" t="s">
        <v>184</v>
      </c>
      <c r="E251" s="236" t="s">
        <v>20</v>
      </c>
      <c r="F251" s="237" t="s">
        <v>265</v>
      </c>
      <c r="G251" s="235"/>
      <c r="H251" s="236" t="s">
        <v>20</v>
      </c>
      <c r="I251" s="238"/>
      <c r="J251" s="235"/>
      <c r="K251" s="235"/>
      <c r="L251" s="239"/>
      <c r="M251" s="240"/>
      <c r="N251" s="241"/>
      <c r="O251" s="241"/>
      <c r="P251" s="241"/>
      <c r="Q251" s="241"/>
      <c r="R251" s="241"/>
      <c r="S251" s="241"/>
      <c r="T251" s="242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43" t="s">
        <v>184</v>
      </c>
      <c r="AU251" s="243" t="s">
        <v>84</v>
      </c>
      <c r="AV251" s="13" t="s">
        <v>22</v>
      </c>
      <c r="AW251" s="13" t="s">
        <v>37</v>
      </c>
      <c r="AX251" s="13" t="s">
        <v>76</v>
      </c>
      <c r="AY251" s="243" t="s">
        <v>171</v>
      </c>
    </row>
    <row r="252" spans="1:51" s="13" customFormat="1" ht="12">
      <c r="A252" s="13"/>
      <c r="B252" s="234"/>
      <c r="C252" s="235"/>
      <c r="D252" s="227" t="s">
        <v>184</v>
      </c>
      <c r="E252" s="236" t="s">
        <v>20</v>
      </c>
      <c r="F252" s="237" t="s">
        <v>305</v>
      </c>
      <c r="G252" s="235"/>
      <c r="H252" s="236" t="s">
        <v>20</v>
      </c>
      <c r="I252" s="238"/>
      <c r="J252" s="235"/>
      <c r="K252" s="235"/>
      <c r="L252" s="239"/>
      <c r="M252" s="240"/>
      <c r="N252" s="241"/>
      <c r="O252" s="241"/>
      <c r="P252" s="241"/>
      <c r="Q252" s="241"/>
      <c r="R252" s="241"/>
      <c r="S252" s="241"/>
      <c r="T252" s="242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43" t="s">
        <v>184</v>
      </c>
      <c r="AU252" s="243" t="s">
        <v>84</v>
      </c>
      <c r="AV252" s="13" t="s">
        <v>22</v>
      </c>
      <c r="AW252" s="13" t="s">
        <v>37</v>
      </c>
      <c r="AX252" s="13" t="s">
        <v>76</v>
      </c>
      <c r="AY252" s="243" t="s">
        <v>171</v>
      </c>
    </row>
    <row r="253" spans="1:51" s="13" customFormat="1" ht="12">
      <c r="A253" s="13"/>
      <c r="B253" s="234"/>
      <c r="C253" s="235"/>
      <c r="D253" s="227" t="s">
        <v>184</v>
      </c>
      <c r="E253" s="236" t="s">
        <v>20</v>
      </c>
      <c r="F253" s="237" t="s">
        <v>346</v>
      </c>
      <c r="G253" s="235"/>
      <c r="H253" s="236" t="s">
        <v>20</v>
      </c>
      <c r="I253" s="238"/>
      <c r="J253" s="235"/>
      <c r="K253" s="235"/>
      <c r="L253" s="239"/>
      <c r="M253" s="240"/>
      <c r="N253" s="241"/>
      <c r="O253" s="241"/>
      <c r="P253" s="241"/>
      <c r="Q253" s="241"/>
      <c r="R253" s="241"/>
      <c r="S253" s="241"/>
      <c r="T253" s="242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43" t="s">
        <v>184</v>
      </c>
      <c r="AU253" s="243" t="s">
        <v>84</v>
      </c>
      <c r="AV253" s="13" t="s">
        <v>22</v>
      </c>
      <c r="AW253" s="13" t="s">
        <v>37</v>
      </c>
      <c r="AX253" s="13" t="s">
        <v>76</v>
      </c>
      <c r="AY253" s="243" t="s">
        <v>171</v>
      </c>
    </row>
    <row r="254" spans="1:51" s="13" customFormat="1" ht="12">
      <c r="A254" s="13"/>
      <c r="B254" s="234"/>
      <c r="C254" s="235"/>
      <c r="D254" s="227" t="s">
        <v>184</v>
      </c>
      <c r="E254" s="236" t="s">
        <v>20</v>
      </c>
      <c r="F254" s="237" t="s">
        <v>195</v>
      </c>
      <c r="G254" s="235"/>
      <c r="H254" s="236" t="s">
        <v>20</v>
      </c>
      <c r="I254" s="238"/>
      <c r="J254" s="235"/>
      <c r="K254" s="235"/>
      <c r="L254" s="239"/>
      <c r="M254" s="240"/>
      <c r="N254" s="241"/>
      <c r="O254" s="241"/>
      <c r="P254" s="241"/>
      <c r="Q254" s="241"/>
      <c r="R254" s="241"/>
      <c r="S254" s="241"/>
      <c r="T254" s="242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43" t="s">
        <v>184</v>
      </c>
      <c r="AU254" s="243" t="s">
        <v>84</v>
      </c>
      <c r="AV254" s="13" t="s">
        <v>22</v>
      </c>
      <c r="AW254" s="13" t="s">
        <v>37</v>
      </c>
      <c r="AX254" s="13" t="s">
        <v>76</v>
      </c>
      <c r="AY254" s="243" t="s">
        <v>171</v>
      </c>
    </row>
    <row r="255" spans="1:51" s="14" customFormat="1" ht="12">
      <c r="A255" s="14"/>
      <c r="B255" s="244"/>
      <c r="C255" s="245"/>
      <c r="D255" s="227" t="s">
        <v>184</v>
      </c>
      <c r="E255" s="246" t="s">
        <v>20</v>
      </c>
      <c r="F255" s="247" t="s">
        <v>347</v>
      </c>
      <c r="G255" s="245"/>
      <c r="H255" s="248">
        <v>19086</v>
      </c>
      <c r="I255" s="249"/>
      <c r="J255" s="245"/>
      <c r="K255" s="245"/>
      <c r="L255" s="250"/>
      <c r="M255" s="251"/>
      <c r="N255" s="252"/>
      <c r="O255" s="252"/>
      <c r="P255" s="252"/>
      <c r="Q255" s="252"/>
      <c r="R255" s="252"/>
      <c r="S255" s="252"/>
      <c r="T255" s="253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54" t="s">
        <v>184</v>
      </c>
      <c r="AU255" s="254" t="s">
        <v>84</v>
      </c>
      <c r="AV255" s="14" t="s">
        <v>84</v>
      </c>
      <c r="AW255" s="14" t="s">
        <v>37</v>
      </c>
      <c r="AX255" s="14" t="s">
        <v>76</v>
      </c>
      <c r="AY255" s="254" t="s">
        <v>171</v>
      </c>
    </row>
    <row r="256" spans="1:51" s="14" customFormat="1" ht="12">
      <c r="A256" s="14"/>
      <c r="B256" s="244"/>
      <c r="C256" s="245"/>
      <c r="D256" s="227" t="s">
        <v>184</v>
      </c>
      <c r="E256" s="246" t="s">
        <v>20</v>
      </c>
      <c r="F256" s="247" t="s">
        <v>324</v>
      </c>
      <c r="G256" s="245"/>
      <c r="H256" s="248">
        <v>-495</v>
      </c>
      <c r="I256" s="249"/>
      <c r="J256" s="245"/>
      <c r="K256" s="245"/>
      <c r="L256" s="250"/>
      <c r="M256" s="251"/>
      <c r="N256" s="252"/>
      <c r="O256" s="252"/>
      <c r="P256" s="252"/>
      <c r="Q256" s="252"/>
      <c r="R256" s="252"/>
      <c r="S256" s="252"/>
      <c r="T256" s="253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54" t="s">
        <v>184</v>
      </c>
      <c r="AU256" s="254" t="s">
        <v>84</v>
      </c>
      <c r="AV256" s="14" t="s">
        <v>84</v>
      </c>
      <c r="AW256" s="14" t="s">
        <v>37</v>
      </c>
      <c r="AX256" s="14" t="s">
        <v>76</v>
      </c>
      <c r="AY256" s="254" t="s">
        <v>171</v>
      </c>
    </row>
    <row r="257" spans="1:51" s="14" customFormat="1" ht="12">
      <c r="A257" s="14"/>
      <c r="B257" s="244"/>
      <c r="C257" s="245"/>
      <c r="D257" s="227" t="s">
        <v>184</v>
      </c>
      <c r="E257" s="246" t="s">
        <v>20</v>
      </c>
      <c r="F257" s="247" t="s">
        <v>348</v>
      </c>
      <c r="G257" s="245"/>
      <c r="H257" s="248">
        <v>4903</v>
      </c>
      <c r="I257" s="249"/>
      <c r="J257" s="245"/>
      <c r="K257" s="245"/>
      <c r="L257" s="250"/>
      <c r="M257" s="251"/>
      <c r="N257" s="252"/>
      <c r="O257" s="252"/>
      <c r="P257" s="252"/>
      <c r="Q257" s="252"/>
      <c r="R257" s="252"/>
      <c r="S257" s="252"/>
      <c r="T257" s="253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54" t="s">
        <v>184</v>
      </c>
      <c r="AU257" s="254" t="s">
        <v>84</v>
      </c>
      <c r="AV257" s="14" t="s">
        <v>84</v>
      </c>
      <c r="AW257" s="14" t="s">
        <v>37</v>
      </c>
      <c r="AX257" s="14" t="s">
        <v>76</v>
      </c>
      <c r="AY257" s="254" t="s">
        <v>171</v>
      </c>
    </row>
    <row r="258" spans="1:51" s="14" customFormat="1" ht="12">
      <c r="A258" s="14"/>
      <c r="B258" s="244"/>
      <c r="C258" s="245"/>
      <c r="D258" s="227" t="s">
        <v>184</v>
      </c>
      <c r="E258" s="246" t="s">
        <v>20</v>
      </c>
      <c r="F258" s="247" t="s">
        <v>349</v>
      </c>
      <c r="G258" s="245"/>
      <c r="H258" s="248">
        <v>8376.5</v>
      </c>
      <c r="I258" s="249"/>
      <c r="J258" s="245"/>
      <c r="K258" s="245"/>
      <c r="L258" s="250"/>
      <c r="M258" s="251"/>
      <c r="N258" s="252"/>
      <c r="O258" s="252"/>
      <c r="P258" s="252"/>
      <c r="Q258" s="252"/>
      <c r="R258" s="252"/>
      <c r="S258" s="252"/>
      <c r="T258" s="253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54" t="s">
        <v>184</v>
      </c>
      <c r="AU258" s="254" t="s">
        <v>84</v>
      </c>
      <c r="AV258" s="14" t="s">
        <v>84</v>
      </c>
      <c r="AW258" s="14" t="s">
        <v>37</v>
      </c>
      <c r="AX258" s="14" t="s">
        <v>76</v>
      </c>
      <c r="AY258" s="254" t="s">
        <v>171</v>
      </c>
    </row>
    <row r="259" spans="1:65" s="2" customFormat="1" ht="24.15" customHeight="1">
      <c r="A259" s="39"/>
      <c r="B259" s="40"/>
      <c r="C259" s="214" t="s">
        <v>350</v>
      </c>
      <c r="D259" s="214" t="s">
        <v>173</v>
      </c>
      <c r="E259" s="215" t="s">
        <v>351</v>
      </c>
      <c r="F259" s="216" t="s">
        <v>352</v>
      </c>
      <c r="G259" s="217" t="s">
        <v>176</v>
      </c>
      <c r="H259" s="218">
        <v>5001.1</v>
      </c>
      <c r="I259" s="219"/>
      <c r="J259" s="220">
        <f>ROUND(I259*H259,2)</f>
        <v>0</v>
      </c>
      <c r="K259" s="216" t="s">
        <v>177</v>
      </c>
      <c r="L259" s="45"/>
      <c r="M259" s="221" t="s">
        <v>20</v>
      </c>
      <c r="N259" s="222" t="s">
        <v>47</v>
      </c>
      <c r="O259" s="85"/>
      <c r="P259" s="223">
        <f>O259*H259</f>
        <v>0</v>
      </c>
      <c r="Q259" s="223">
        <v>0</v>
      </c>
      <c r="R259" s="223">
        <f>Q259*H259</f>
        <v>0</v>
      </c>
      <c r="S259" s="223">
        <v>0</v>
      </c>
      <c r="T259" s="224">
        <f>S259*H259</f>
        <v>0</v>
      </c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R259" s="225" t="s">
        <v>178</v>
      </c>
      <c r="AT259" s="225" t="s">
        <v>173</v>
      </c>
      <c r="AU259" s="225" t="s">
        <v>84</v>
      </c>
      <c r="AY259" s="18" t="s">
        <v>171</v>
      </c>
      <c r="BE259" s="226">
        <f>IF(N259="základní",J259,0)</f>
        <v>0</v>
      </c>
      <c r="BF259" s="226">
        <f>IF(N259="snížená",J259,0)</f>
        <v>0</v>
      </c>
      <c r="BG259" s="226">
        <f>IF(N259="zákl. přenesená",J259,0)</f>
        <v>0</v>
      </c>
      <c r="BH259" s="226">
        <f>IF(N259="sníž. přenesená",J259,0)</f>
        <v>0</v>
      </c>
      <c r="BI259" s="226">
        <f>IF(N259="nulová",J259,0)</f>
        <v>0</v>
      </c>
      <c r="BJ259" s="18" t="s">
        <v>22</v>
      </c>
      <c r="BK259" s="226">
        <f>ROUND(I259*H259,2)</f>
        <v>0</v>
      </c>
      <c r="BL259" s="18" t="s">
        <v>178</v>
      </c>
      <c r="BM259" s="225" t="s">
        <v>353</v>
      </c>
    </row>
    <row r="260" spans="1:47" s="2" customFormat="1" ht="12">
      <c r="A260" s="39"/>
      <c r="B260" s="40"/>
      <c r="C260" s="41"/>
      <c r="D260" s="227" t="s">
        <v>180</v>
      </c>
      <c r="E260" s="41"/>
      <c r="F260" s="228" t="s">
        <v>354</v>
      </c>
      <c r="G260" s="41"/>
      <c r="H260" s="41"/>
      <c r="I260" s="229"/>
      <c r="J260" s="41"/>
      <c r="K260" s="41"/>
      <c r="L260" s="45"/>
      <c r="M260" s="230"/>
      <c r="N260" s="231"/>
      <c r="O260" s="85"/>
      <c r="P260" s="85"/>
      <c r="Q260" s="85"/>
      <c r="R260" s="85"/>
      <c r="S260" s="85"/>
      <c r="T260" s="86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T260" s="18" t="s">
        <v>180</v>
      </c>
      <c r="AU260" s="18" t="s">
        <v>84</v>
      </c>
    </row>
    <row r="261" spans="1:47" s="2" customFormat="1" ht="12">
      <c r="A261" s="39"/>
      <c r="B261" s="40"/>
      <c r="C261" s="41"/>
      <c r="D261" s="232" t="s">
        <v>182</v>
      </c>
      <c r="E261" s="41"/>
      <c r="F261" s="233" t="s">
        <v>355</v>
      </c>
      <c r="G261" s="41"/>
      <c r="H261" s="41"/>
      <c r="I261" s="229"/>
      <c r="J261" s="41"/>
      <c r="K261" s="41"/>
      <c r="L261" s="45"/>
      <c r="M261" s="230"/>
      <c r="N261" s="231"/>
      <c r="O261" s="85"/>
      <c r="P261" s="85"/>
      <c r="Q261" s="85"/>
      <c r="R261" s="85"/>
      <c r="S261" s="85"/>
      <c r="T261" s="86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T261" s="18" t="s">
        <v>182</v>
      </c>
      <c r="AU261" s="18" t="s">
        <v>84</v>
      </c>
    </row>
    <row r="262" spans="1:51" s="13" customFormat="1" ht="12">
      <c r="A262" s="13"/>
      <c r="B262" s="234"/>
      <c r="C262" s="235"/>
      <c r="D262" s="227" t="s">
        <v>184</v>
      </c>
      <c r="E262" s="236" t="s">
        <v>20</v>
      </c>
      <c r="F262" s="237" t="s">
        <v>265</v>
      </c>
      <c r="G262" s="235"/>
      <c r="H262" s="236" t="s">
        <v>20</v>
      </c>
      <c r="I262" s="238"/>
      <c r="J262" s="235"/>
      <c r="K262" s="235"/>
      <c r="L262" s="239"/>
      <c r="M262" s="240"/>
      <c r="N262" s="241"/>
      <c r="O262" s="241"/>
      <c r="P262" s="241"/>
      <c r="Q262" s="241"/>
      <c r="R262" s="241"/>
      <c r="S262" s="241"/>
      <c r="T262" s="242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43" t="s">
        <v>184</v>
      </c>
      <c r="AU262" s="243" t="s">
        <v>84</v>
      </c>
      <c r="AV262" s="13" t="s">
        <v>22</v>
      </c>
      <c r="AW262" s="13" t="s">
        <v>37</v>
      </c>
      <c r="AX262" s="13" t="s">
        <v>76</v>
      </c>
      <c r="AY262" s="243" t="s">
        <v>171</v>
      </c>
    </row>
    <row r="263" spans="1:51" s="13" customFormat="1" ht="12">
      <c r="A263" s="13"/>
      <c r="B263" s="234"/>
      <c r="C263" s="235"/>
      <c r="D263" s="227" t="s">
        <v>184</v>
      </c>
      <c r="E263" s="236" t="s">
        <v>20</v>
      </c>
      <c r="F263" s="237" t="s">
        <v>321</v>
      </c>
      <c r="G263" s="235"/>
      <c r="H263" s="236" t="s">
        <v>20</v>
      </c>
      <c r="I263" s="238"/>
      <c r="J263" s="235"/>
      <c r="K263" s="235"/>
      <c r="L263" s="239"/>
      <c r="M263" s="240"/>
      <c r="N263" s="241"/>
      <c r="O263" s="241"/>
      <c r="P263" s="241"/>
      <c r="Q263" s="241"/>
      <c r="R263" s="241"/>
      <c r="S263" s="241"/>
      <c r="T263" s="242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43" t="s">
        <v>184</v>
      </c>
      <c r="AU263" s="243" t="s">
        <v>84</v>
      </c>
      <c r="AV263" s="13" t="s">
        <v>22</v>
      </c>
      <c r="AW263" s="13" t="s">
        <v>37</v>
      </c>
      <c r="AX263" s="13" t="s">
        <v>76</v>
      </c>
      <c r="AY263" s="243" t="s">
        <v>171</v>
      </c>
    </row>
    <row r="264" spans="1:51" s="13" customFormat="1" ht="12">
      <c r="A264" s="13"/>
      <c r="B264" s="234"/>
      <c r="C264" s="235"/>
      <c r="D264" s="227" t="s">
        <v>184</v>
      </c>
      <c r="E264" s="236" t="s">
        <v>20</v>
      </c>
      <c r="F264" s="237" t="s">
        <v>356</v>
      </c>
      <c r="G264" s="235"/>
      <c r="H264" s="236" t="s">
        <v>20</v>
      </c>
      <c r="I264" s="238"/>
      <c r="J264" s="235"/>
      <c r="K264" s="235"/>
      <c r="L264" s="239"/>
      <c r="M264" s="240"/>
      <c r="N264" s="241"/>
      <c r="O264" s="241"/>
      <c r="P264" s="241"/>
      <c r="Q264" s="241"/>
      <c r="R264" s="241"/>
      <c r="S264" s="241"/>
      <c r="T264" s="242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43" t="s">
        <v>184</v>
      </c>
      <c r="AU264" s="243" t="s">
        <v>84</v>
      </c>
      <c r="AV264" s="13" t="s">
        <v>22</v>
      </c>
      <c r="AW264" s="13" t="s">
        <v>37</v>
      </c>
      <c r="AX264" s="13" t="s">
        <v>76</v>
      </c>
      <c r="AY264" s="243" t="s">
        <v>171</v>
      </c>
    </row>
    <row r="265" spans="1:51" s="13" customFormat="1" ht="12">
      <c r="A265" s="13"/>
      <c r="B265" s="234"/>
      <c r="C265" s="235"/>
      <c r="D265" s="227" t="s">
        <v>184</v>
      </c>
      <c r="E265" s="236" t="s">
        <v>20</v>
      </c>
      <c r="F265" s="237" t="s">
        <v>195</v>
      </c>
      <c r="G265" s="235"/>
      <c r="H265" s="236" t="s">
        <v>20</v>
      </c>
      <c r="I265" s="238"/>
      <c r="J265" s="235"/>
      <c r="K265" s="235"/>
      <c r="L265" s="239"/>
      <c r="M265" s="240"/>
      <c r="N265" s="241"/>
      <c r="O265" s="241"/>
      <c r="P265" s="241"/>
      <c r="Q265" s="241"/>
      <c r="R265" s="241"/>
      <c r="S265" s="241"/>
      <c r="T265" s="242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43" t="s">
        <v>184</v>
      </c>
      <c r="AU265" s="243" t="s">
        <v>84</v>
      </c>
      <c r="AV265" s="13" t="s">
        <v>22</v>
      </c>
      <c r="AW265" s="13" t="s">
        <v>37</v>
      </c>
      <c r="AX265" s="13" t="s">
        <v>76</v>
      </c>
      <c r="AY265" s="243" t="s">
        <v>171</v>
      </c>
    </row>
    <row r="266" spans="1:51" s="14" customFormat="1" ht="12">
      <c r="A266" s="14"/>
      <c r="B266" s="244"/>
      <c r="C266" s="245"/>
      <c r="D266" s="227" t="s">
        <v>184</v>
      </c>
      <c r="E266" s="246" t="s">
        <v>20</v>
      </c>
      <c r="F266" s="247" t="s">
        <v>325</v>
      </c>
      <c r="G266" s="245"/>
      <c r="H266" s="248">
        <v>5001.1</v>
      </c>
      <c r="I266" s="249"/>
      <c r="J266" s="245"/>
      <c r="K266" s="245"/>
      <c r="L266" s="250"/>
      <c r="M266" s="251"/>
      <c r="N266" s="252"/>
      <c r="O266" s="252"/>
      <c r="P266" s="252"/>
      <c r="Q266" s="252"/>
      <c r="R266" s="252"/>
      <c r="S266" s="252"/>
      <c r="T266" s="253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54" t="s">
        <v>184</v>
      </c>
      <c r="AU266" s="254" t="s">
        <v>84</v>
      </c>
      <c r="AV266" s="14" t="s">
        <v>84</v>
      </c>
      <c r="AW266" s="14" t="s">
        <v>37</v>
      </c>
      <c r="AX266" s="14" t="s">
        <v>76</v>
      </c>
      <c r="AY266" s="254" t="s">
        <v>171</v>
      </c>
    </row>
    <row r="267" spans="1:65" s="2" customFormat="1" ht="24.15" customHeight="1">
      <c r="A267" s="39"/>
      <c r="B267" s="40"/>
      <c r="C267" s="214" t="s">
        <v>357</v>
      </c>
      <c r="D267" s="214" t="s">
        <v>173</v>
      </c>
      <c r="E267" s="215" t="s">
        <v>358</v>
      </c>
      <c r="F267" s="216" t="s">
        <v>359</v>
      </c>
      <c r="G267" s="217" t="s">
        <v>176</v>
      </c>
      <c r="H267" s="218">
        <v>8544</v>
      </c>
      <c r="I267" s="219"/>
      <c r="J267" s="220">
        <f>ROUND(I267*H267,2)</f>
        <v>0</v>
      </c>
      <c r="K267" s="216" t="s">
        <v>177</v>
      </c>
      <c r="L267" s="45"/>
      <c r="M267" s="221" t="s">
        <v>20</v>
      </c>
      <c r="N267" s="222" t="s">
        <v>47</v>
      </c>
      <c r="O267" s="85"/>
      <c r="P267" s="223">
        <f>O267*H267</f>
        <v>0</v>
      </c>
      <c r="Q267" s="223">
        <v>0</v>
      </c>
      <c r="R267" s="223">
        <f>Q267*H267</f>
        <v>0</v>
      </c>
      <c r="S267" s="223">
        <v>0</v>
      </c>
      <c r="T267" s="224">
        <f>S267*H267</f>
        <v>0</v>
      </c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R267" s="225" t="s">
        <v>178</v>
      </c>
      <c r="AT267" s="225" t="s">
        <v>173</v>
      </c>
      <c r="AU267" s="225" t="s">
        <v>84</v>
      </c>
      <c r="AY267" s="18" t="s">
        <v>171</v>
      </c>
      <c r="BE267" s="226">
        <f>IF(N267="základní",J267,0)</f>
        <v>0</v>
      </c>
      <c r="BF267" s="226">
        <f>IF(N267="snížená",J267,0)</f>
        <v>0</v>
      </c>
      <c r="BG267" s="226">
        <f>IF(N267="zákl. přenesená",J267,0)</f>
        <v>0</v>
      </c>
      <c r="BH267" s="226">
        <f>IF(N267="sníž. přenesená",J267,0)</f>
        <v>0</v>
      </c>
      <c r="BI267" s="226">
        <f>IF(N267="nulová",J267,0)</f>
        <v>0</v>
      </c>
      <c r="BJ267" s="18" t="s">
        <v>22</v>
      </c>
      <c r="BK267" s="226">
        <f>ROUND(I267*H267,2)</f>
        <v>0</v>
      </c>
      <c r="BL267" s="18" t="s">
        <v>178</v>
      </c>
      <c r="BM267" s="225" t="s">
        <v>360</v>
      </c>
    </row>
    <row r="268" spans="1:47" s="2" customFormat="1" ht="12">
      <c r="A268" s="39"/>
      <c r="B268" s="40"/>
      <c r="C268" s="41"/>
      <c r="D268" s="227" t="s">
        <v>180</v>
      </c>
      <c r="E268" s="41"/>
      <c r="F268" s="228" t="s">
        <v>361</v>
      </c>
      <c r="G268" s="41"/>
      <c r="H268" s="41"/>
      <c r="I268" s="229"/>
      <c r="J268" s="41"/>
      <c r="K268" s="41"/>
      <c r="L268" s="45"/>
      <c r="M268" s="230"/>
      <c r="N268" s="231"/>
      <c r="O268" s="85"/>
      <c r="P268" s="85"/>
      <c r="Q268" s="85"/>
      <c r="R268" s="85"/>
      <c r="S268" s="85"/>
      <c r="T268" s="86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T268" s="18" t="s">
        <v>180</v>
      </c>
      <c r="AU268" s="18" t="s">
        <v>84</v>
      </c>
    </row>
    <row r="269" spans="1:47" s="2" customFormat="1" ht="12">
      <c r="A269" s="39"/>
      <c r="B269" s="40"/>
      <c r="C269" s="41"/>
      <c r="D269" s="232" t="s">
        <v>182</v>
      </c>
      <c r="E269" s="41"/>
      <c r="F269" s="233" t="s">
        <v>362</v>
      </c>
      <c r="G269" s="41"/>
      <c r="H269" s="41"/>
      <c r="I269" s="229"/>
      <c r="J269" s="41"/>
      <c r="K269" s="41"/>
      <c r="L269" s="45"/>
      <c r="M269" s="230"/>
      <c r="N269" s="231"/>
      <c r="O269" s="85"/>
      <c r="P269" s="85"/>
      <c r="Q269" s="85"/>
      <c r="R269" s="85"/>
      <c r="S269" s="85"/>
      <c r="T269" s="86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T269" s="18" t="s">
        <v>182</v>
      </c>
      <c r="AU269" s="18" t="s">
        <v>84</v>
      </c>
    </row>
    <row r="270" spans="1:51" s="13" customFormat="1" ht="12">
      <c r="A270" s="13"/>
      <c r="B270" s="234"/>
      <c r="C270" s="235"/>
      <c r="D270" s="227" t="s">
        <v>184</v>
      </c>
      <c r="E270" s="236" t="s">
        <v>20</v>
      </c>
      <c r="F270" s="237" t="s">
        <v>265</v>
      </c>
      <c r="G270" s="235"/>
      <c r="H270" s="236" t="s">
        <v>20</v>
      </c>
      <c r="I270" s="238"/>
      <c r="J270" s="235"/>
      <c r="K270" s="235"/>
      <c r="L270" s="239"/>
      <c r="M270" s="240"/>
      <c r="N270" s="241"/>
      <c r="O270" s="241"/>
      <c r="P270" s="241"/>
      <c r="Q270" s="241"/>
      <c r="R270" s="241"/>
      <c r="S270" s="241"/>
      <c r="T270" s="242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43" t="s">
        <v>184</v>
      </c>
      <c r="AU270" s="243" t="s">
        <v>84</v>
      </c>
      <c r="AV270" s="13" t="s">
        <v>22</v>
      </c>
      <c r="AW270" s="13" t="s">
        <v>37</v>
      </c>
      <c r="AX270" s="13" t="s">
        <v>76</v>
      </c>
      <c r="AY270" s="243" t="s">
        <v>171</v>
      </c>
    </row>
    <row r="271" spans="1:51" s="13" customFormat="1" ht="12">
      <c r="A271" s="13"/>
      <c r="B271" s="234"/>
      <c r="C271" s="235"/>
      <c r="D271" s="227" t="s">
        <v>184</v>
      </c>
      <c r="E271" s="236" t="s">
        <v>20</v>
      </c>
      <c r="F271" s="237" t="s">
        <v>321</v>
      </c>
      <c r="G271" s="235"/>
      <c r="H271" s="236" t="s">
        <v>20</v>
      </c>
      <c r="I271" s="238"/>
      <c r="J271" s="235"/>
      <c r="K271" s="235"/>
      <c r="L271" s="239"/>
      <c r="M271" s="240"/>
      <c r="N271" s="241"/>
      <c r="O271" s="241"/>
      <c r="P271" s="241"/>
      <c r="Q271" s="241"/>
      <c r="R271" s="241"/>
      <c r="S271" s="241"/>
      <c r="T271" s="242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43" t="s">
        <v>184</v>
      </c>
      <c r="AU271" s="243" t="s">
        <v>84</v>
      </c>
      <c r="AV271" s="13" t="s">
        <v>22</v>
      </c>
      <c r="AW271" s="13" t="s">
        <v>37</v>
      </c>
      <c r="AX271" s="13" t="s">
        <v>76</v>
      </c>
      <c r="AY271" s="243" t="s">
        <v>171</v>
      </c>
    </row>
    <row r="272" spans="1:51" s="13" customFormat="1" ht="12">
      <c r="A272" s="13"/>
      <c r="B272" s="234"/>
      <c r="C272" s="235"/>
      <c r="D272" s="227" t="s">
        <v>184</v>
      </c>
      <c r="E272" s="236" t="s">
        <v>20</v>
      </c>
      <c r="F272" s="237" t="s">
        <v>363</v>
      </c>
      <c r="G272" s="235"/>
      <c r="H272" s="236" t="s">
        <v>20</v>
      </c>
      <c r="I272" s="238"/>
      <c r="J272" s="235"/>
      <c r="K272" s="235"/>
      <c r="L272" s="239"/>
      <c r="M272" s="240"/>
      <c r="N272" s="241"/>
      <c r="O272" s="241"/>
      <c r="P272" s="241"/>
      <c r="Q272" s="241"/>
      <c r="R272" s="241"/>
      <c r="S272" s="241"/>
      <c r="T272" s="242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43" t="s">
        <v>184</v>
      </c>
      <c r="AU272" s="243" t="s">
        <v>84</v>
      </c>
      <c r="AV272" s="13" t="s">
        <v>22</v>
      </c>
      <c r="AW272" s="13" t="s">
        <v>37</v>
      </c>
      <c r="AX272" s="13" t="s">
        <v>76</v>
      </c>
      <c r="AY272" s="243" t="s">
        <v>171</v>
      </c>
    </row>
    <row r="273" spans="1:51" s="13" customFormat="1" ht="12">
      <c r="A273" s="13"/>
      <c r="B273" s="234"/>
      <c r="C273" s="235"/>
      <c r="D273" s="227" t="s">
        <v>184</v>
      </c>
      <c r="E273" s="236" t="s">
        <v>20</v>
      </c>
      <c r="F273" s="237" t="s">
        <v>195</v>
      </c>
      <c r="G273" s="235"/>
      <c r="H273" s="236" t="s">
        <v>20</v>
      </c>
      <c r="I273" s="238"/>
      <c r="J273" s="235"/>
      <c r="K273" s="235"/>
      <c r="L273" s="239"/>
      <c r="M273" s="240"/>
      <c r="N273" s="241"/>
      <c r="O273" s="241"/>
      <c r="P273" s="241"/>
      <c r="Q273" s="241"/>
      <c r="R273" s="241"/>
      <c r="S273" s="241"/>
      <c r="T273" s="242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43" t="s">
        <v>184</v>
      </c>
      <c r="AU273" s="243" t="s">
        <v>84</v>
      </c>
      <c r="AV273" s="13" t="s">
        <v>22</v>
      </c>
      <c r="AW273" s="13" t="s">
        <v>37</v>
      </c>
      <c r="AX273" s="13" t="s">
        <v>76</v>
      </c>
      <c r="AY273" s="243" t="s">
        <v>171</v>
      </c>
    </row>
    <row r="274" spans="1:51" s="14" customFormat="1" ht="12">
      <c r="A274" s="14"/>
      <c r="B274" s="244"/>
      <c r="C274" s="245"/>
      <c r="D274" s="227" t="s">
        <v>184</v>
      </c>
      <c r="E274" s="246" t="s">
        <v>20</v>
      </c>
      <c r="F274" s="247" t="s">
        <v>326</v>
      </c>
      <c r="G274" s="245"/>
      <c r="H274" s="248">
        <v>8544</v>
      </c>
      <c r="I274" s="249"/>
      <c r="J274" s="245"/>
      <c r="K274" s="245"/>
      <c r="L274" s="250"/>
      <c r="M274" s="251"/>
      <c r="N274" s="252"/>
      <c r="O274" s="252"/>
      <c r="P274" s="252"/>
      <c r="Q274" s="252"/>
      <c r="R274" s="252"/>
      <c r="S274" s="252"/>
      <c r="T274" s="253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54" t="s">
        <v>184</v>
      </c>
      <c r="AU274" s="254" t="s">
        <v>84</v>
      </c>
      <c r="AV274" s="14" t="s">
        <v>84</v>
      </c>
      <c r="AW274" s="14" t="s">
        <v>37</v>
      </c>
      <c r="AX274" s="14" t="s">
        <v>76</v>
      </c>
      <c r="AY274" s="254" t="s">
        <v>171</v>
      </c>
    </row>
    <row r="275" spans="1:65" s="2" customFormat="1" ht="24.15" customHeight="1">
      <c r="A275" s="39"/>
      <c r="B275" s="40"/>
      <c r="C275" s="214" t="s">
        <v>364</v>
      </c>
      <c r="D275" s="214" t="s">
        <v>173</v>
      </c>
      <c r="E275" s="215" t="s">
        <v>365</v>
      </c>
      <c r="F275" s="216" t="s">
        <v>366</v>
      </c>
      <c r="G275" s="217" t="s">
        <v>176</v>
      </c>
      <c r="H275" s="218">
        <v>25</v>
      </c>
      <c r="I275" s="219"/>
      <c r="J275" s="220">
        <f>ROUND(I275*H275,2)</f>
        <v>0</v>
      </c>
      <c r="K275" s="216" t="s">
        <v>177</v>
      </c>
      <c r="L275" s="45"/>
      <c r="M275" s="221" t="s">
        <v>20</v>
      </c>
      <c r="N275" s="222" t="s">
        <v>47</v>
      </c>
      <c r="O275" s="85"/>
      <c r="P275" s="223">
        <f>O275*H275</f>
        <v>0</v>
      </c>
      <c r="Q275" s="223">
        <v>0.19536</v>
      </c>
      <c r="R275" s="223">
        <f>Q275*H275</f>
        <v>4.884</v>
      </c>
      <c r="S275" s="223">
        <v>0</v>
      </c>
      <c r="T275" s="224">
        <f>S275*H275</f>
        <v>0</v>
      </c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R275" s="225" t="s">
        <v>178</v>
      </c>
      <c r="AT275" s="225" t="s">
        <v>173</v>
      </c>
      <c r="AU275" s="225" t="s">
        <v>84</v>
      </c>
      <c r="AY275" s="18" t="s">
        <v>171</v>
      </c>
      <c r="BE275" s="226">
        <f>IF(N275="základní",J275,0)</f>
        <v>0</v>
      </c>
      <c r="BF275" s="226">
        <f>IF(N275="snížená",J275,0)</f>
        <v>0</v>
      </c>
      <c r="BG275" s="226">
        <f>IF(N275="zákl. přenesená",J275,0)</f>
        <v>0</v>
      </c>
      <c r="BH275" s="226">
        <f>IF(N275="sníž. přenesená",J275,0)</f>
        <v>0</v>
      </c>
      <c r="BI275" s="226">
        <f>IF(N275="nulová",J275,0)</f>
        <v>0</v>
      </c>
      <c r="BJ275" s="18" t="s">
        <v>22</v>
      </c>
      <c r="BK275" s="226">
        <f>ROUND(I275*H275,2)</f>
        <v>0</v>
      </c>
      <c r="BL275" s="18" t="s">
        <v>178</v>
      </c>
      <c r="BM275" s="225" t="s">
        <v>367</v>
      </c>
    </row>
    <row r="276" spans="1:47" s="2" customFormat="1" ht="12">
      <c r="A276" s="39"/>
      <c r="B276" s="40"/>
      <c r="C276" s="41"/>
      <c r="D276" s="227" t="s">
        <v>180</v>
      </c>
      <c r="E276" s="41"/>
      <c r="F276" s="228" t="s">
        <v>368</v>
      </c>
      <c r="G276" s="41"/>
      <c r="H276" s="41"/>
      <c r="I276" s="229"/>
      <c r="J276" s="41"/>
      <c r="K276" s="41"/>
      <c r="L276" s="45"/>
      <c r="M276" s="230"/>
      <c r="N276" s="231"/>
      <c r="O276" s="85"/>
      <c r="P276" s="85"/>
      <c r="Q276" s="85"/>
      <c r="R276" s="85"/>
      <c r="S276" s="85"/>
      <c r="T276" s="86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T276" s="18" t="s">
        <v>180</v>
      </c>
      <c r="AU276" s="18" t="s">
        <v>84</v>
      </c>
    </row>
    <row r="277" spans="1:47" s="2" customFormat="1" ht="12">
      <c r="A277" s="39"/>
      <c r="B277" s="40"/>
      <c r="C277" s="41"/>
      <c r="D277" s="232" t="s">
        <v>182</v>
      </c>
      <c r="E277" s="41"/>
      <c r="F277" s="233" t="s">
        <v>369</v>
      </c>
      <c r="G277" s="41"/>
      <c r="H277" s="41"/>
      <c r="I277" s="229"/>
      <c r="J277" s="41"/>
      <c r="K277" s="41"/>
      <c r="L277" s="45"/>
      <c r="M277" s="230"/>
      <c r="N277" s="231"/>
      <c r="O277" s="85"/>
      <c r="P277" s="85"/>
      <c r="Q277" s="85"/>
      <c r="R277" s="85"/>
      <c r="S277" s="85"/>
      <c r="T277" s="86"/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T277" s="18" t="s">
        <v>182</v>
      </c>
      <c r="AU277" s="18" t="s">
        <v>84</v>
      </c>
    </row>
    <row r="278" spans="1:51" s="13" customFormat="1" ht="12">
      <c r="A278" s="13"/>
      <c r="B278" s="234"/>
      <c r="C278" s="235"/>
      <c r="D278" s="227" t="s">
        <v>184</v>
      </c>
      <c r="E278" s="236" t="s">
        <v>20</v>
      </c>
      <c r="F278" s="237" t="s">
        <v>265</v>
      </c>
      <c r="G278" s="235"/>
      <c r="H278" s="236" t="s">
        <v>20</v>
      </c>
      <c r="I278" s="238"/>
      <c r="J278" s="235"/>
      <c r="K278" s="235"/>
      <c r="L278" s="239"/>
      <c r="M278" s="240"/>
      <c r="N278" s="241"/>
      <c r="O278" s="241"/>
      <c r="P278" s="241"/>
      <c r="Q278" s="241"/>
      <c r="R278" s="241"/>
      <c r="S278" s="241"/>
      <c r="T278" s="242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43" t="s">
        <v>184</v>
      </c>
      <c r="AU278" s="243" t="s">
        <v>84</v>
      </c>
      <c r="AV278" s="13" t="s">
        <v>22</v>
      </c>
      <c r="AW278" s="13" t="s">
        <v>37</v>
      </c>
      <c r="AX278" s="13" t="s">
        <v>76</v>
      </c>
      <c r="AY278" s="243" t="s">
        <v>171</v>
      </c>
    </row>
    <row r="279" spans="1:51" s="13" customFormat="1" ht="12">
      <c r="A279" s="13"/>
      <c r="B279" s="234"/>
      <c r="C279" s="235"/>
      <c r="D279" s="227" t="s">
        <v>184</v>
      </c>
      <c r="E279" s="236" t="s">
        <v>20</v>
      </c>
      <c r="F279" s="237" t="s">
        <v>321</v>
      </c>
      <c r="G279" s="235"/>
      <c r="H279" s="236" t="s">
        <v>20</v>
      </c>
      <c r="I279" s="238"/>
      <c r="J279" s="235"/>
      <c r="K279" s="235"/>
      <c r="L279" s="239"/>
      <c r="M279" s="240"/>
      <c r="N279" s="241"/>
      <c r="O279" s="241"/>
      <c r="P279" s="241"/>
      <c r="Q279" s="241"/>
      <c r="R279" s="241"/>
      <c r="S279" s="241"/>
      <c r="T279" s="242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43" t="s">
        <v>184</v>
      </c>
      <c r="AU279" s="243" t="s">
        <v>84</v>
      </c>
      <c r="AV279" s="13" t="s">
        <v>22</v>
      </c>
      <c r="AW279" s="13" t="s">
        <v>37</v>
      </c>
      <c r="AX279" s="13" t="s">
        <v>76</v>
      </c>
      <c r="AY279" s="243" t="s">
        <v>171</v>
      </c>
    </row>
    <row r="280" spans="1:51" s="13" customFormat="1" ht="12">
      <c r="A280" s="13"/>
      <c r="B280" s="234"/>
      <c r="C280" s="235"/>
      <c r="D280" s="227" t="s">
        <v>184</v>
      </c>
      <c r="E280" s="236" t="s">
        <v>20</v>
      </c>
      <c r="F280" s="237" t="s">
        <v>370</v>
      </c>
      <c r="G280" s="235"/>
      <c r="H280" s="236" t="s">
        <v>20</v>
      </c>
      <c r="I280" s="238"/>
      <c r="J280" s="235"/>
      <c r="K280" s="235"/>
      <c r="L280" s="239"/>
      <c r="M280" s="240"/>
      <c r="N280" s="241"/>
      <c r="O280" s="241"/>
      <c r="P280" s="241"/>
      <c r="Q280" s="241"/>
      <c r="R280" s="241"/>
      <c r="S280" s="241"/>
      <c r="T280" s="242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43" t="s">
        <v>184</v>
      </c>
      <c r="AU280" s="243" t="s">
        <v>84</v>
      </c>
      <c r="AV280" s="13" t="s">
        <v>22</v>
      </c>
      <c r="AW280" s="13" t="s">
        <v>37</v>
      </c>
      <c r="AX280" s="13" t="s">
        <v>76</v>
      </c>
      <c r="AY280" s="243" t="s">
        <v>171</v>
      </c>
    </row>
    <row r="281" spans="1:51" s="13" customFormat="1" ht="12">
      <c r="A281" s="13"/>
      <c r="B281" s="234"/>
      <c r="C281" s="235"/>
      <c r="D281" s="227" t="s">
        <v>184</v>
      </c>
      <c r="E281" s="236" t="s">
        <v>20</v>
      </c>
      <c r="F281" s="237" t="s">
        <v>195</v>
      </c>
      <c r="G281" s="235"/>
      <c r="H281" s="236" t="s">
        <v>20</v>
      </c>
      <c r="I281" s="238"/>
      <c r="J281" s="235"/>
      <c r="K281" s="235"/>
      <c r="L281" s="239"/>
      <c r="M281" s="240"/>
      <c r="N281" s="241"/>
      <c r="O281" s="241"/>
      <c r="P281" s="241"/>
      <c r="Q281" s="241"/>
      <c r="R281" s="241"/>
      <c r="S281" s="241"/>
      <c r="T281" s="242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43" t="s">
        <v>184</v>
      </c>
      <c r="AU281" s="243" t="s">
        <v>84</v>
      </c>
      <c r="AV281" s="13" t="s">
        <v>22</v>
      </c>
      <c r="AW281" s="13" t="s">
        <v>37</v>
      </c>
      <c r="AX281" s="13" t="s">
        <v>76</v>
      </c>
      <c r="AY281" s="243" t="s">
        <v>171</v>
      </c>
    </row>
    <row r="282" spans="1:51" s="13" customFormat="1" ht="12">
      <c r="A282" s="13"/>
      <c r="B282" s="234"/>
      <c r="C282" s="235"/>
      <c r="D282" s="227" t="s">
        <v>184</v>
      </c>
      <c r="E282" s="236" t="s">
        <v>20</v>
      </c>
      <c r="F282" s="237" t="s">
        <v>371</v>
      </c>
      <c r="G282" s="235"/>
      <c r="H282" s="236" t="s">
        <v>20</v>
      </c>
      <c r="I282" s="238"/>
      <c r="J282" s="235"/>
      <c r="K282" s="235"/>
      <c r="L282" s="239"/>
      <c r="M282" s="240"/>
      <c r="N282" s="241"/>
      <c r="O282" s="241"/>
      <c r="P282" s="241"/>
      <c r="Q282" s="241"/>
      <c r="R282" s="241"/>
      <c r="S282" s="241"/>
      <c r="T282" s="242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43" t="s">
        <v>184</v>
      </c>
      <c r="AU282" s="243" t="s">
        <v>84</v>
      </c>
      <c r="AV282" s="13" t="s">
        <v>22</v>
      </c>
      <c r="AW282" s="13" t="s">
        <v>37</v>
      </c>
      <c r="AX282" s="13" t="s">
        <v>76</v>
      </c>
      <c r="AY282" s="243" t="s">
        <v>171</v>
      </c>
    </row>
    <row r="283" spans="1:51" s="14" customFormat="1" ht="12">
      <c r="A283" s="14"/>
      <c r="B283" s="244"/>
      <c r="C283" s="245"/>
      <c r="D283" s="227" t="s">
        <v>184</v>
      </c>
      <c r="E283" s="246" t="s">
        <v>20</v>
      </c>
      <c r="F283" s="247" t="s">
        <v>372</v>
      </c>
      <c r="G283" s="245"/>
      <c r="H283" s="248">
        <v>20</v>
      </c>
      <c r="I283" s="249"/>
      <c r="J283" s="245"/>
      <c r="K283" s="245"/>
      <c r="L283" s="250"/>
      <c r="M283" s="251"/>
      <c r="N283" s="252"/>
      <c r="O283" s="252"/>
      <c r="P283" s="252"/>
      <c r="Q283" s="252"/>
      <c r="R283" s="252"/>
      <c r="S283" s="252"/>
      <c r="T283" s="253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54" t="s">
        <v>184</v>
      </c>
      <c r="AU283" s="254" t="s">
        <v>84</v>
      </c>
      <c r="AV283" s="14" t="s">
        <v>84</v>
      </c>
      <c r="AW283" s="14" t="s">
        <v>37</v>
      </c>
      <c r="AX283" s="14" t="s">
        <v>76</v>
      </c>
      <c r="AY283" s="254" t="s">
        <v>171</v>
      </c>
    </row>
    <row r="284" spans="1:51" s="14" customFormat="1" ht="12">
      <c r="A284" s="14"/>
      <c r="B284" s="244"/>
      <c r="C284" s="245"/>
      <c r="D284" s="227" t="s">
        <v>184</v>
      </c>
      <c r="E284" s="246" t="s">
        <v>20</v>
      </c>
      <c r="F284" s="247" t="s">
        <v>373</v>
      </c>
      <c r="G284" s="245"/>
      <c r="H284" s="248">
        <v>5</v>
      </c>
      <c r="I284" s="249"/>
      <c r="J284" s="245"/>
      <c r="K284" s="245"/>
      <c r="L284" s="250"/>
      <c r="M284" s="251"/>
      <c r="N284" s="252"/>
      <c r="O284" s="252"/>
      <c r="P284" s="252"/>
      <c r="Q284" s="252"/>
      <c r="R284" s="252"/>
      <c r="S284" s="252"/>
      <c r="T284" s="253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54" t="s">
        <v>184</v>
      </c>
      <c r="AU284" s="254" t="s">
        <v>84</v>
      </c>
      <c r="AV284" s="14" t="s">
        <v>84</v>
      </c>
      <c r="AW284" s="14" t="s">
        <v>37</v>
      </c>
      <c r="AX284" s="14" t="s">
        <v>76</v>
      </c>
      <c r="AY284" s="254" t="s">
        <v>171</v>
      </c>
    </row>
    <row r="285" spans="1:65" s="2" customFormat="1" ht="16.5" customHeight="1">
      <c r="A285" s="39"/>
      <c r="B285" s="40"/>
      <c r="C285" s="256" t="s">
        <v>374</v>
      </c>
      <c r="D285" s="256" t="s">
        <v>286</v>
      </c>
      <c r="E285" s="257" t="s">
        <v>375</v>
      </c>
      <c r="F285" s="258" t="s">
        <v>376</v>
      </c>
      <c r="G285" s="259" t="s">
        <v>176</v>
      </c>
      <c r="H285" s="260">
        <v>25.5</v>
      </c>
      <c r="I285" s="261"/>
      <c r="J285" s="262">
        <f>ROUND(I285*H285,2)</f>
        <v>0</v>
      </c>
      <c r="K285" s="258" t="s">
        <v>177</v>
      </c>
      <c r="L285" s="263"/>
      <c r="M285" s="264" t="s">
        <v>20</v>
      </c>
      <c r="N285" s="265" t="s">
        <v>47</v>
      </c>
      <c r="O285" s="85"/>
      <c r="P285" s="223">
        <f>O285*H285</f>
        <v>0</v>
      </c>
      <c r="Q285" s="223">
        <v>0.222</v>
      </c>
      <c r="R285" s="223">
        <f>Q285*H285</f>
        <v>5.6610000000000005</v>
      </c>
      <c r="S285" s="223">
        <v>0</v>
      </c>
      <c r="T285" s="224">
        <f>S285*H285</f>
        <v>0</v>
      </c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R285" s="225" t="s">
        <v>235</v>
      </c>
      <c r="AT285" s="225" t="s">
        <v>286</v>
      </c>
      <c r="AU285" s="225" t="s">
        <v>84</v>
      </c>
      <c r="AY285" s="18" t="s">
        <v>171</v>
      </c>
      <c r="BE285" s="226">
        <f>IF(N285="základní",J285,0)</f>
        <v>0</v>
      </c>
      <c r="BF285" s="226">
        <f>IF(N285="snížená",J285,0)</f>
        <v>0</v>
      </c>
      <c r="BG285" s="226">
        <f>IF(N285="zákl. přenesená",J285,0)</f>
        <v>0</v>
      </c>
      <c r="BH285" s="226">
        <f>IF(N285="sníž. přenesená",J285,0)</f>
        <v>0</v>
      </c>
      <c r="BI285" s="226">
        <f>IF(N285="nulová",J285,0)</f>
        <v>0</v>
      </c>
      <c r="BJ285" s="18" t="s">
        <v>22</v>
      </c>
      <c r="BK285" s="226">
        <f>ROUND(I285*H285,2)</f>
        <v>0</v>
      </c>
      <c r="BL285" s="18" t="s">
        <v>178</v>
      </c>
      <c r="BM285" s="225" t="s">
        <v>377</v>
      </c>
    </row>
    <row r="286" spans="1:47" s="2" customFormat="1" ht="12">
      <c r="A286" s="39"/>
      <c r="B286" s="40"/>
      <c r="C286" s="41"/>
      <c r="D286" s="227" t="s">
        <v>180</v>
      </c>
      <c r="E286" s="41"/>
      <c r="F286" s="228" t="s">
        <v>376</v>
      </c>
      <c r="G286" s="41"/>
      <c r="H286" s="41"/>
      <c r="I286" s="229"/>
      <c r="J286" s="41"/>
      <c r="K286" s="41"/>
      <c r="L286" s="45"/>
      <c r="M286" s="230"/>
      <c r="N286" s="231"/>
      <c r="O286" s="85"/>
      <c r="P286" s="85"/>
      <c r="Q286" s="85"/>
      <c r="R286" s="85"/>
      <c r="S286" s="85"/>
      <c r="T286" s="86"/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T286" s="18" t="s">
        <v>180</v>
      </c>
      <c r="AU286" s="18" t="s">
        <v>84</v>
      </c>
    </row>
    <row r="287" spans="1:51" s="14" customFormat="1" ht="12">
      <c r="A287" s="14"/>
      <c r="B287" s="244"/>
      <c r="C287" s="245"/>
      <c r="D287" s="227" t="s">
        <v>184</v>
      </c>
      <c r="E287" s="245"/>
      <c r="F287" s="247" t="s">
        <v>378</v>
      </c>
      <c r="G287" s="245"/>
      <c r="H287" s="248">
        <v>25.5</v>
      </c>
      <c r="I287" s="249"/>
      <c r="J287" s="245"/>
      <c r="K287" s="245"/>
      <c r="L287" s="250"/>
      <c r="M287" s="251"/>
      <c r="N287" s="252"/>
      <c r="O287" s="252"/>
      <c r="P287" s="252"/>
      <c r="Q287" s="252"/>
      <c r="R287" s="252"/>
      <c r="S287" s="252"/>
      <c r="T287" s="253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54" t="s">
        <v>184</v>
      </c>
      <c r="AU287" s="254" t="s">
        <v>84</v>
      </c>
      <c r="AV287" s="14" t="s">
        <v>84</v>
      </c>
      <c r="AW287" s="14" t="s">
        <v>4</v>
      </c>
      <c r="AX287" s="14" t="s">
        <v>22</v>
      </c>
      <c r="AY287" s="254" t="s">
        <v>171</v>
      </c>
    </row>
    <row r="288" spans="1:63" s="12" customFormat="1" ht="22.8" customHeight="1">
      <c r="A288" s="12"/>
      <c r="B288" s="198"/>
      <c r="C288" s="199"/>
      <c r="D288" s="200" t="s">
        <v>75</v>
      </c>
      <c r="E288" s="212" t="s">
        <v>218</v>
      </c>
      <c r="F288" s="212" t="s">
        <v>379</v>
      </c>
      <c r="G288" s="199"/>
      <c r="H288" s="199"/>
      <c r="I288" s="202"/>
      <c r="J288" s="213">
        <f>BK288</f>
        <v>0</v>
      </c>
      <c r="K288" s="199"/>
      <c r="L288" s="204"/>
      <c r="M288" s="205"/>
      <c r="N288" s="206"/>
      <c r="O288" s="206"/>
      <c r="P288" s="207">
        <f>SUM(P289:P297)</f>
        <v>0</v>
      </c>
      <c r="Q288" s="206"/>
      <c r="R288" s="207">
        <f>SUM(R289:R297)</f>
        <v>41.605199999999996</v>
      </c>
      <c r="S288" s="206"/>
      <c r="T288" s="208">
        <f>SUM(T289:T297)</f>
        <v>0</v>
      </c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R288" s="209" t="s">
        <v>22</v>
      </c>
      <c r="AT288" s="210" t="s">
        <v>75</v>
      </c>
      <c r="AU288" s="210" t="s">
        <v>22</v>
      </c>
      <c r="AY288" s="209" t="s">
        <v>171</v>
      </c>
      <c r="BK288" s="211">
        <f>SUM(BK289:BK297)</f>
        <v>0</v>
      </c>
    </row>
    <row r="289" spans="1:65" s="2" customFormat="1" ht="24.15" customHeight="1">
      <c r="A289" s="39"/>
      <c r="B289" s="40"/>
      <c r="C289" s="214" t="s">
        <v>380</v>
      </c>
      <c r="D289" s="214" t="s">
        <v>173</v>
      </c>
      <c r="E289" s="215" t="s">
        <v>381</v>
      </c>
      <c r="F289" s="216" t="s">
        <v>382</v>
      </c>
      <c r="G289" s="217" t="s">
        <v>176</v>
      </c>
      <c r="H289" s="218">
        <v>3640</v>
      </c>
      <c r="I289" s="219"/>
      <c r="J289" s="220">
        <f>ROUND(I289*H289,2)</f>
        <v>0</v>
      </c>
      <c r="K289" s="216" t="s">
        <v>177</v>
      </c>
      <c r="L289" s="45"/>
      <c r="M289" s="221" t="s">
        <v>20</v>
      </c>
      <c r="N289" s="222" t="s">
        <v>47</v>
      </c>
      <c r="O289" s="85"/>
      <c r="P289" s="223">
        <f>O289*H289</f>
        <v>0</v>
      </c>
      <c r="Q289" s="223">
        <v>0.01143</v>
      </c>
      <c r="R289" s="223">
        <f>Q289*H289</f>
        <v>41.605199999999996</v>
      </c>
      <c r="S289" s="223">
        <v>0</v>
      </c>
      <c r="T289" s="224">
        <f>S289*H289</f>
        <v>0</v>
      </c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R289" s="225" t="s">
        <v>178</v>
      </c>
      <c r="AT289" s="225" t="s">
        <v>173</v>
      </c>
      <c r="AU289" s="225" t="s">
        <v>84</v>
      </c>
      <c r="AY289" s="18" t="s">
        <v>171</v>
      </c>
      <c r="BE289" s="226">
        <f>IF(N289="základní",J289,0)</f>
        <v>0</v>
      </c>
      <c r="BF289" s="226">
        <f>IF(N289="snížená",J289,0)</f>
        <v>0</v>
      </c>
      <c r="BG289" s="226">
        <f>IF(N289="zákl. přenesená",J289,0)</f>
        <v>0</v>
      </c>
      <c r="BH289" s="226">
        <f>IF(N289="sníž. přenesená",J289,0)</f>
        <v>0</v>
      </c>
      <c r="BI289" s="226">
        <f>IF(N289="nulová",J289,0)</f>
        <v>0</v>
      </c>
      <c r="BJ289" s="18" t="s">
        <v>22</v>
      </c>
      <c r="BK289" s="226">
        <f>ROUND(I289*H289,2)</f>
        <v>0</v>
      </c>
      <c r="BL289" s="18" t="s">
        <v>178</v>
      </c>
      <c r="BM289" s="225" t="s">
        <v>383</v>
      </c>
    </row>
    <row r="290" spans="1:47" s="2" customFormat="1" ht="12">
      <c r="A290" s="39"/>
      <c r="B290" s="40"/>
      <c r="C290" s="41"/>
      <c r="D290" s="227" t="s">
        <v>180</v>
      </c>
      <c r="E290" s="41"/>
      <c r="F290" s="228" t="s">
        <v>382</v>
      </c>
      <c r="G290" s="41"/>
      <c r="H290" s="41"/>
      <c r="I290" s="229"/>
      <c r="J290" s="41"/>
      <c r="K290" s="41"/>
      <c r="L290" s="45"/>
      <c r="M290" s="230"/>
      <c r="N290" s="231"/>
      <c r="O290" s="85"/>
      <c r="P290" s="85"/>
      <c r="Q290" s="85"/>
      <c r="R290" s="85"/>
      <c r="S290" s="85"/>
      <c r="T290" s="86"/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T290" s="18" t="s">
        <v>180</v>
      </c>
      <c r="AU290" s="18" t="s">
        <v>84</v>
      </c>
    </row>
    <row r="291" spans="1:47" s="2" customFormat="1" ht="12">
      <c r="A291" s="39"/>
      <c r="B291" s="40"/>
      <c r="C291" s="41"/>
      <c r="D291" s="232" t="s">
        <v>182</v>
      </c>
      <c r="E291" s="41"/>
      <c r="F291" s="233" t="s">
        <v>384</v>
      </c>
      <c r="G291" s="41"/>
      <c r="H291" s="41"/>
      <c r="I291" s="229"/>
      <c r="J291" s="41"/>
      <c r="K291" s="41"/>
      <c r="L291" s="45"/>
      <c r="M291" s="230"/>
      <c r="N291" s="231"/>
      <c r="O291" s="85"/>
      <c r="P291" s="85"/>
      <c r="Q291" s="85"/>
      <c r="R291" s="85"/>
      <c r="S291" s="85"/>
      <c r="T291" s="86"/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T291" s="18" t="s">
        <v>182</v>
      </c>
      <c r="AU291" s="18" t="s">
        <v>84</v>
      </c>
    </row>
    <row r="292" spans="1:51" s="13" customFormat="1" ht="12">
      <c r="A292" s="13"/>
      <c r="B292" s="234"/>
      <c r="C292" s="235"/>
      <c r="D292" s="227" t="s">
        <v>184</v>
      </c>
      <c r="E292" s="236" t="s">
        <v>20</v>
      </c>
      <c r="F292" s="237" t="s">
        <v>265</v>
      </c>
      <c r="G292" s="235"/>
      <c r="H292" s="236" t="s">
        <v>20</v>
      </c>
      <c r="I292" s="238"/>
      <c r="J292" s="235"/>
      <c r="K292" s="235"/>
      <c r="L292" s="239"/>
      <c r="M292" s="240"/>
      <c r="N292" s="241"/>
      <c r="O292" s="241"/>
      <c r="P292" s="241"/>
      <c r="Q292" s="241"/>
      <c r="R292" s="241"/>
      <c r="S292" s="241"/>
      <c r="T292" s="242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43" t="s">
        <v>184</v>
      </c>
      <c r="AU292" s="243" t="s">
        <v>84</v>
      </c>
      <c r="AV292" s="13" t="s">
        <v>22</v>
      </c>
      <c r="AW292" s="13" t="s">
        <v>37</v>
      </c>
      <c r="AX292" s="13" t="s">
        <v>76</v>
      </c>
      <c r="AY292" s="243" t="s">
        <v>171</v>
      </c>
    </row>
    <row r="293" spans="1:51" s="13" customFormat="1" ht="12">
      <c r="A293" s="13"/>
      <c r="B293" s="234"/>
      <c r="C293" s="235"/>
      <c r="D293" s="227" t="s">
        <v>184</v>
      </c>
      <c r="E293" s="236" t="s">
        <v>20</v>
      </c>
      <c r="F293" s="237" t="s">
        <v>305</v>
      </c>
      <c r="G293" s="235"/>
      <c r="H293" s="236" t="s">
        <v>20</v>
      </c>
      <c r="I293" s="238"/>
      <c r="J293" s="235"/>
      <c r="K293" s="235"/>
      <c r="L293" s="239"/>
      <c r="M293" s="240"/>
      <c r="N293" s="241"/>
      <c r="O293" s="241"/>
      <c r="P293" s="241"/>
      <c r="Q293" s="241"/>
      <c r="R293" s="241"/>
      <c r="S293" s="241"/>
      <c r="T293" s="242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43" t="s">
        <v>184</v>
      </c>
      <c r="AU293" s="243" t="s">
        <v>84</v>
      </c>
      <c r="AV293" s="13" t="s">
        <v>22</v>
      </c>
      <c r="AW293" s="13" t="s">
        <v>37</v>
      </c>
      <c r="AX293" s="13" t="s">
        <v>76</v>
      </c>
      <c r="AY293" s="243" t="s">
        <v>171</v>
      </c>
    </row>
    <row r="294" spans="1:51" s="13" customFormat="1" ht="12">
      <c r="A294" s="13"/>
      <c r="B294" s="234"/>
      <c r="C294" s="235"/>
      <c r="D294" s="227" t="s">
        <v>184</v>
      </c>
      <c r="E294" s="236" t="s">
        <v>20</v>
      </c>
      <c r="F294" s="237" t="s">
        <v>385</v>
      </c>
      <c r="G294" s="235"/>
      <c r="H294" s="236" t="s">
        <v>20</v>
      </c>
      <c r="I294" s="238"/>
      <c r="J294" s="235"/>
      <c r="K294" s="235"/>
      <c r="L294" s="239"/>
      <c r="M294" s="240"/>
      <c r="N294" s="241"/>
      <c r="O294" s="241"/>
      <c r="P294" s="241"/>
      <c r="Q294" s="241"/>
      <c r="R294" s="241"/>
      <c r="S294" s="241"/>
      <c r="T294" s="242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43" t="s">
        <v>184</v>
      </c>
      <c r="AU294" s="243" t="s">
        <v>84</v>
      </c>
      <c r="AV294" s="13" t="s">
        <v>22</v>
      </c>
      <c r="AW294" s="13" t="s">
        <v>37</v>
      </c>
      <c r="AX294" s="13" t="s">
        <v>76</v>
      </c>
      <c r="AY294" s="243" t="s">
        <v>171</v>
      </c>
    </row>
    <row r="295" spans="1:51" s="13" customFormat="1" ht="12">
      <c r="A295" s="13"/>
      <c r="B295" s="234"/>
      <c r="C295" s="235"/>
      <c r="D295" s="227" t="s">
        <v>184</v>
      </c>
      <c r="E295" s="236" t="s">
        <v>20</v>
      </c>
      <c r="F295" s="237" t="s">
        <v>195</v>
      </c>
      <c r="G295" s="235"/>
      <c r="H295" s="236" t="s">
        <v>20</v>
      </c>
      <c r="I295" s="238"/>
      <c r="J295" s="235"/>
      <c r="K295" s="235"/>
      <c r="L295" s="239"/>
      <c r="M295" s="240"/>
      <c r="N295" s="241"/>
      <c r="O295" s="241"/>
      <c r="P295" s="241"/>
      <c r="Q295" s="241"/>
      <c r="R295" s="241"/>
      <c r="S295" s="241"/>
      <c r="T295" s="242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43" t="s">
        <v>184</v>
      </c>
      <c r="AU295" s="243" t="s">
        <v>84</v>
      </c>
      <c r="AV295" s="13" t="s">
        <v>22</v>
      </c>
      <c r="AW295" s="13" t="s">
        <v>37</v>
      </c>
      <c r="AX295" s="13" t="s">
        <v>76</v>
      </c>
      <c r="AY295" s="243" t="s">
        <v>171</v>
      </c>
    </row>
    <row r="296" spans="1:51" s="14" customFormat="1" ht="12">
      <c r="A296" s="14"/>
      <c r="B296" s="244"/>
      <c r="C296" s="245"/>
      <c r="D296" s="227" t="s">
        <v>184</v>
      </c>
      <c r="E296" s="246" t="s">
        <v>20</v>
      </c>
      <c r="F296" s="247" t="s">
        <v>386</v>
      </c>
      <c r="G296" s="245"/>
      <c r="H296" s="248">
        <v>4135</v>
      </c>
      <c r="I296" s="249"/>
      <c r="J296" s="245"/>
      <c r="K296" s="245"/>
      <c r="L296" s="250"/>
      <c r="M296" s="251"/>
      <c r="N296" s="252"/>
      <c r="O296" s="252"/>
      <c r="P296" s="252"/>
      <c r="Q296" s="252"/>
      <c r="R296" s="252"/>
      <c r="S296" s="252"/>
      <c r="T296" s="253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T296" s="254" t="s">
        <v>184</v>
      </c>
      <c r="AU296" s="254" t="s">
        <v>84</v>
      </c>
      <c r="AV296" s="14" t="s">
        <v>84</v>
      </c>
      <c r="AW296" s="14" t="s">
        <v>37</v>
      </c>
      <c r="AX296" s="14" t="s">
        <v>76</v>
      </c>
      <c r="AY296" s="254" t="s">
        <v>171</v>
      </c>
    </row>
    <row r="297" spans="1:51" s="14" customFormat="1" ht="12">
      <c r="A297" s="14"/>
      <c r="B297" s="244"/>
      <c r="C297" s="245"/>
      <c r="D297" s="227" t="s">
        <v>184</v>
      </c>
      <c r="E297" s="246" t="s">
        <v>20</v>
      </c>
      <c r="F297" s="247" t="s">
        <v>324</v>
      </c>
      <c r="G297" s="245"/>
      <c r="H297" s="248">
        <v>-495</v>
      </c>
      <c r="I297" s="249"/>
      <c r="J297" s="245"/>
      <c r="K297" s="245"/>
      <c r="L297" s="250"/>
      <c r="M297" s="251"/>
      <c r="N297" s="252"/>
      <c r="O297" s="252"/>
      <c r="P297" s="252"/>
      <c r="Q297" s="252"/>
      <c r="R297" s="252"/>
      <c r="S297" s="252"/>
      <c r="T297" s="253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T297" s="254" t="s">
        <v>184</v>
      </c>
      <c r="AU297" s="254" t="s">
        <v>84</v>
      </c>
      <c r="AV297" s="14" t="s">
        <v>84</v>
      </c>
      <c r="AW297" s="14" t="s">
        <v>37</v>
      </c>
      <c r="AX297" s="14" t="s">
        <v>76</v>
      </c>
      <c r="AY297" s="254" t="s">
        <v>171</v>
      </c>
    </row>
    <row r="298" spans="1:63" s="12" customFormat="1" ht="22.8" customHeight="1">
      <c r="A298" s="12"/>
      <c r="B298" s="198"/>
      <c r="C298" s="199"/>
      <c r="D298" s="200" t="s">
        <v>75</v>
      </c>
      <c r="E298" s="212" t="s">
        <v>241</v>
      </c>
      <c r="F298" s="212" t="s">
        <v>387</v>
      </c>
      <c r="G298" s="199"/>
      <c r="H298" s="199"/>
      <c r="I298" s="202"/>
      <c r="J298" s="213">
        <f>BK298</f>
        <v>0</v>
      </c>
      <c r="K298" s="199"/>
      <c r="L298" s="204"/>
      <c r="M298" s="205"/>
      <c r="N298" s="206"/>
      <c r="O298" s="206"/>
      <c r="P298" s="207">
        <f>SUM(P299:P512)</f>
        <v>0</v>
      </c>
      <c r="Q298" s="206"/>
      <c r="R298" s="207">
        <f>SUM(R299:R512)</f>
        <v>35.661198104</v>
      </c>
      <c r="S298" s="206"/>
      <c r="T298" s="208">
        <f>SUM(T299:T512)</f>
        <v>26.9207</v>
      </c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R298" s="209" t="s">
        <v>22</v>
      </c>
      <c r="AT298" s="210" t="s">
        <v>75</v>
      </c>
      <c r="AU298" s="210" t="s">
        <v>22</v>
      </c>
      <c r="AY298" s="209" t="s">
        <v>171</v>
      </c>
      <c r="BK298" s="211">
        <f>SUM(BK299:BK512)</f>
        <v>0</v>
      </c>
    </row>
    <row r="299" spans="1:65" s="2" customFormat="1" ht="33" customHeight="1">
      <c r="A299" s="39"/>
      <c r="B299" s="40"/>
      <c r="C299" s="214" t="s">
        <v>388</v>
      </c>
      <c r="D299" s="214" t="s">
        <v>173</v>
      </c>
      <c r="E299" s="215" t="s">
        <v>389</v>
      </c>
      <c r="F299" s="216" t="s">
        <v>390</v>
      </c>
      <c r="G299" s="217" t="s">
        <v>391</v>
      </c>
      <c r="H299" s="218">
        <v>832.6</v>
      </c>
      <c r="I299" s="219"/>
      <c r="J299" s="220">
        <f>ROUND(I299*H299,2)</f>
        <v>0</v>
      </c>
      <c r="K299" s="216" t="s">
        <v>177</v>
      </c>
      <c r="L299" s="45"/>
      <c r="M299" s="221" t="s">
        <v>20</v>
      </c>
      <c r="N299" s="222" t="s">
        <v>47</v>
      </c>
      <c r="O299" s="85"/>
      <c r="P299" s="223">
        <f>O299*H299</f>
        <v>0</v>
      </c>
      <c r="Q299" s="223">
        <v>0.02865</v>
      </c>
      <c r="R299" s="223">
        <f>Q299*H299</f>
        <v>23.85399</v>
      </c>
      <c r="S299" s="223">
        <v>0</v>
      </c>
      <c r="T299" s="224">
        <f>S299*H299</f>
        <v>0</v>
      </c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R299" s="225" t="s">
        <v>178</v>
      </c>
      <c r="AT299" s="225" t="s">
        <v>173</v>
      </c>
      <c r="AU299" s="225" t="s">
        <v>84</v>
      </c>
      <c r="AY299" s="18" t="s">
        <v>171</v>
      </c>
      <c r="BE299" s="226">
        <f>IF(N299="základní",J299,0)</f>
        <v>0</v>
      </c>
      <c r="BF299" s="226">
        <f>IF(N299="snížená",J299,0)</f>
        <v>0</v>
      </c>
      <c r="BG299" s="226">
        <f>IF(N299="zákl. přenesená",J299,0)</f>
        <v>0</v>
      </c>
      <c r="BH299" s="226">
        <f>IF(N299="sníž. přenesená",J299,0)</f>
        <v>0</v>
      </c>
      <c r="BI299" s="226">
        <f>IF(N299="nulová",J299,0)</f>
        <v>0</v>
      </c>
      <c r="BJ299" s="18" t="s">
        <v>22</v>
      </c>
      <c r="BK299" s="226">
        <f>ROUND(I299*H299,2)</f>
        <v>0</v>
      </c>
      <c r="BL299" s="18" t="s">
        <v>178</v>
      </c>
      <c r="BM299" s="225" t="s">
        <v>392</v>
      </c>
    </row>
    <row r="300" spans="1:47" s="2" customFormat="1" ht="12">
      <c r="A300" s="39"/>
      <c r="B300" s="40"/>
      <c r="C300" s="41"/>
      <c r="D300" s="227" t="s">
        <v>180</v>
      </c>
      <c r="E300" s="41"/>
      <c r="F300" s="228" t="s">
        <v>393</v>
      </c>
      <c r="G300" s="41"/>
      <c r="H300" s="41"/>
      <c r="I300" s="229"/>
      <c r="J300" s="41"/>
      <c r="K300" s="41"/>
      <c r="L300" s="45"/>
      <c r="M300" s="230"/>
      <c r="N300" s="231"/>
      <c r="O300" s="85"/>
      <c r="P300" s="85"/>
      <c r="Q300" s="85"/>
      <c r="R300" s="85"/>
      <c r="S300" s="85"/>
      <c r="T300" s="86"/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T300" s="18" t="s">
        <v>180</v>
      </c>
      <c r="AU300" s="18" t="s">
        <v>84</v>
      </c>
    </row>
    <row r="301" spans="1:47" s="2" customFormat="1" ht="12">
      <c r="A301" s="39"/>
      <c r="B301" s="40"/>
      <c r="C301" s="41"/>
      <c r="D301" s="232" t="s">
        <v>182</v>
      </c>
      <c r="E301" s="41"/>
      <c r="F301" s="233" t="s">
        <v>394</v>
      </c>
      <c r="G301" s="41"/>
      <c r="H301" s="41"/>
      <c r="I301" s="229"/>
      <c r="J301" s="41"/>
      <c r="K301" s="41"/>
      <c r="L301" s="45"/>
      <c r="M301" s="230"/>
      <c r="N301" s="231"/>
      <c r="O301" s="85"/>
      <c r="P301" s="85"/>
      <c r="Q301" s="85"/>
      <c r="R301" s="85"/>
      <c r="S301" s="85"/>
      <c r="T301" s="86"/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T301" s="18" t="s">
        <v>182</v>
      </c>
      <c r="AU301" s="18" t="s">
        <v>84</v>
      </c>
    </row>
    <row r="302" spans="1:51" s="13" customFormat="1" ht="12">
      <c r="A302" s="13"/>
      <c r="B302" s="234"/>
      <c r="C302" s="235"/>
      <c r="D302" s="227" t="s">
        <v>184</v>
      </c>
      <c r="E302" s="236" t="s">
        <v>20</v>
      </c>
      <c r="F302" s="237" t="s">
        <v>395</v>
      </c>
      <c r="G302" s="235"/>
      <c r="H302" s="236" t="s">
        <v>20</v>
      </c>
      <c r="I302" s="238"/>
      <c r="J302" s="235"/>
      <c r="K302" s="235"/>
      <c r="L302" s="239"/>
      <c r="M302" s="240"/>
      <c r="N302" s="241"/>
      <c r="O302" s="241"/>
      <c r="P302" s="241"/>
      <c r="Q302" s="241"/>
      <c r="R302" s="241"/>
      <c r="S302" s="241"/>
      <c r="T302" s="242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43" t="s">
        <v>184</v>
      </c>
      <c r="AU302" s="243" t="s">
        <v>84</v>
      </c>
      <c r="AV302" s="13" t="s">
        <v>22</v>
      </c>
      <c r="AW302" s="13" t="s">
        <v>37</v>
      </c>
      <c r="AX302" s="13" t="s">
        <v>76</v>
      </c>
      <c r="AY302" s="243" t="s">
        <v>171</v>
      </c>
    </row>
    <row r="303" spans="1:51" s="13" customFormat="1" ht="12">
      <c r="A303" s="13"/>
      <c r="B303" s="234"/>
      <c r="C303" s="235"/>
      <c r="D303" s="227" t="s">
        <v>184</v>
      </c>
      <c r="E303" s="236" t="s">
        <v>20</v>
      </c>
      <c r="F303" s="237" t="s">
        <v>396</v>
      </c>
      <c r="G303" s="235"/>
      <c r="H303" s="236" t="s">
        <v>20</v>
      </c>
      <c r="I303" s="238"/>
      <c r="J303" s="235"/>
      <c r="K303" s="235"/>
      <c r="L303" s="239"/>
      <c r="M303" s="240"/>
      <c r="N303" s="241"/>
      <c r="O303" s="241"/>
      <c r="P303" s="241"/>
      <c r="Q303" s="241"/>
      <c r="R303" s="241"/>
      <c r="S303" s="241"/>
      <c r="T303" s="242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43" t="s">
        <v>184</v>
      </c>
      <c r="AU303" s="243" t="s">
        <v>84</v>
      </c>
      <c r="AV303" s="13" t="s">
        <v>22</v>
      </c>
      <c r="AW303" s="13" t="s">
        <v>37</v>
      </c>
      <c r="AX303" s="13" t="s">
        <v>76</v>
      </c>
      <c r="AY303" s="243" t="s">
        <v>171</v>
      </c>
    </row>
    <row r="304" spans="1:51" s="13" customFormat="1" ht="12">
      <c r="A304" s="13"/>
      <c r="B304" s="234"/>
      <c r="C304" s="235"/>
      <c r="D304" s="227" t="s">
        <v>184</v>
      </c>
      <c r="E304" s="236" t="s">
        <v>20</v>
      </c>
      <c r="F304" s="237" t="s">
        <v>397</v>
      </c>
      <c r="G304" s="235"/>
      <c r="H304" s="236" t="s">
        <v>20</v>
      </c>
      <c r="I304" s="238"/>
      <c r="J304" s="235"/>
      <c r="K304" s="235"/>
      <c r="L304" s="239"/>
      <c r="M304" s="240"/>
      <c r="N304" s="241"/>
      <c r="O304" s="241"/>
      <c r="P304" s="241"/>
      <c r="Q304" s="241"/>
      <c r="R304" s="241"/>
      <c r="S304" s="241"/>
      <c r="T304" s="242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43" t="s">
        <v>184</v>
      </c>
      <c r="AU304" s="243" t="s">
        <v>84</v>
      </c>
      <c r="AV304" s="13" t="s">
        <v>22</v>
      </c>
      <c r="AW304" s="13" t="s">
        <v>37</v>
      </c>
      <c r="AX304" s="13" t="s">
        <v>76</v>
      </c>
      <c r="AY304" s="243" t="s">
        <v>171</v>
      </c>
    </row>
    <row r="305" spans="1:51" s="14" customFormat="1" ht="12">
      <c r="A305" s="14"/>
      <c r="B305" s="244"/>
      <c r="C305" s="245"/>
      <c r="D305" s="227" t="s">
        <v>184</v>
      </c>
      <c r="E305" s="246" t="s">
        <v>20</v>
      </c>
      <c r="F305" s="247" t="s">
        <v>398</v>
      </c>
      <c r="G305" s="245"/>
      <c r="H305" s="248">
        <v>562</v>
      </c>
      <c r="I305" s="249"/>
      <c r="J305" s="245"/>
      <c r="K305" s="245"/>
      <c r="L305" s="250"/>
      <c r="M305" s="251"/>
      <c r="N305" s="252"/>
      <c r="O305" s="252"/>
      <c r="P305" s="252"/>
      <c r="Q305" s="252"/>
      <c r="R305" s="252"/>
      <c r="S305" s="252"/>
      <c r="T305" s="253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54" t="s">
        <v>184</v>
      </c>
      <c r="AU305" s="254" t="s">
        <v>84</v>
      </c>
      <c r="AV305" s="14" t="s">
        <v>84</v>
      </c>
      <c r="AW305" s="14" t="s">
        <v>37</v>
      </c>
      <c r="AX305" s="14" t="s">
        <v>76</v>
      </c>
      <c r="AY305" s="254" t="s">
        <v>171</v>
      </c>
    </row>
    <row r="306" spans="1:51" s="14" customFormat="1" ht="12">
      <c r="A306" s="14"/>
      <c r="B306" s="244"/>
      <c r="C306" s="245"/>
      <c r="D306" s="227" t="s">
        <v>184</v>
      </c>
      <c r="E306" s="246" t="s">
        <v>20</v>
      </c>
      <c r="F306" s="247" t="s">
        <v>399</v>
      </c>
      <c r="G306" s="245"/>
      <c r="H306" s="248">
        <v>262</v>
      </c>
      <c r="I306" s="249"/>
      <c r="J306" s="245"/>
      <c r="K306" s="245"/>
      <c r="L306" s="250"/>
      <c r="M306" s="251"/>
      <c r="N306" s="252"/>
      <c r="O306" s="252"/>
      <c r="P306" s="252"/>
      <c r="Q306" s="252"/>
      <c r="R306" s="252"/>
      <c r="S306" s="252"/>
      <c r="T306" s="253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T306" s="254" t="s">
        <v>184</v>
      </c>
      <c r="AU306" s="254" t="s">
        <v>84</v>
      </c>
      <c r="AV306" s="14" t="s">
        <v>84</v>
      </c>
      <c r="AW306" s="14" t="s">
        <v>37</v>
      </c>
      <c r="AX306" s="14" t="s">
        <v>76</v>
      </c>
      <c r="AY306" s="254" t="s">
        <v>171</v>
      </c>
    </row>
    <row r="307" spans="1:51" s="14" customFormat="1" ht="12">
      <c r="A307" s="14"/>
      <c r="B307" s="244"/>
      <c r="C307" s="245"/>
      <c r="D307" s="227" t="s">
        <v>184</v>
      </c>
      <c r="E307" s="246" t="s">
        <v>20</v>
      </c>
      <c r="F307" s="247" t="s">
        <v>400</v>
      </c>
      <c r="G307" s="245"/>
      <c r="H307" s="248">
        <v>8.6</v>
      </c>
      <c r="I307" s="249"/>
      <c r="J307" s="245"/>
      <c r="K307" s="245"/>
      <c r="L307" s="250"/>
      <c r="M307" s="251"/>
      <c r="N307" s="252"/>
      <c r="O307" s="252"/>
      <c r="P307" s="252"/>
      <c r="Q307" s="252"/>
      <c r="R307" s="252"/>
      <c r="S307" s="252"/>
      <c r="T307" s="253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T307" s="254" t="s">
        <v>184</v>
      </c>
      <c r="AU307" s="254" t="s">
        <v>84</v>
      </c>
      <c r="AV307" s="14" t="s">
        <v>84</v>
      </c>
      <c r="AW307" s="14" t="s">
        <v>37</v>
      </c>
      <c r="AX307" s="14" t="s">
        <v>76</v>
      </c>
      <c r="AY307" s="254" t="s">
        <v>171</v>
      </c>
    </row>
    <row r="308" spans="1:65" s="2" customFormat="1" ht="33" customHeight="1">
      <c r="A308" s="39"/>
      <c r="B308" s="40"/>
      <c r="C308" s="214" t="s">
        <v>401</v>
      </c>
      <c r="D308" s="214" t="s">
        <v>173</v>
      </c>
      <c r="E308" s="215" t="s">
        <v>402</v>
      </c>
      <c r="F308" s="216" t="s">
        <v>403</v>
      </c>
      <c r="G308" s="217" t="s">
        <v>391</v>
      </c>
      <c r="H308" s="218">
        <v>56</v>
      </c>
      <c r="I308" s="219"/>
      <c r="J308" s="220">
        <f>ROUND(I308*H308,2)</f>
        <v>0</v>
      </c>
      <c r="K308" s="216" t="s">
        <v>20</v>
      </c>
      <c r="L308" s="45"/>
      <c r="M308" s="221" t="s">
        <v>20</v>
      </c>
      <c r="N308" s="222" t="s">
        <v>47</v>
      </c>
      <c r="O308" s="85"/>
      <c r="P308" s="223">
        <f>O308*H308</f>
        <v>0</v>
      </c>
      <c r="Q308" s="223">
        <v>0.0278</v>
      </c>
      <c r="R308" s="223">
        <f>Q308*H308</f>
        <v>1.5568</v>
      </c>
      <c r="S308" s="223">
        <v>0</v>
      </c>
      <c r="T308" s="224">
        <f>S308*H308</f>
        <v>0</v>
      </c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R308" s="225" t="s">
        <v>178</v>
      </c>
      <c r="AT308" s="225" t="s">
        <v>173</v>
      </c>
      <c r="AU308" s="225" t="s">
        <v>84</v>
      </c>
      <c r="AY308" s="18" t="s">
        <v>171</v>
      </c>
      <c r="BE308" s="226">
        <f>IF(N308="základní",J308,0)</f>
        <v>0</v>
      </c>
      <c r="BF308" s="226">
        <f>IF(N308="snížená",J308,0)</f>
        <v>0</v>
      </c>
      <c r="BG308" s="226">
        <f>IF(N308="zákl. přenesená",J308,0)</f>
        <v>0</v>
      </c>
      <c r="BH308" s="226">
        <f>IF(N308="sníž. přenesená",J308,0)</f>
        <v>0</v>
      </c>
      <c r="BI308" s="226">
        <f>IF(N308="nulová",J308,0)</f>
        <v>0</v>
      </c>
      <c r="BJ308" s="18" t="s">
        <v>22</v>
      </c>
      <c r="BK308" s="226">
        <f>ROUND(I308*H308,2)</f>
        <v>0</v>
      </c>
      <c r="BL308" s="18" t="s">
        <v>178</v>
      </c>
      <c r="BM308" s="225" t="s">
        <v>404</v>
      </c>
    </row>
    <row r="309" spans="1:47" s="2" customFormat="1" ht="12">
      <c r="A309" s="39"/>
      <c r="B309" s="40"/>
      <c r="C309" s="41"/>
      <c r="D309" s="227" t="s">
        <v>180</v>
      </c>
      <c r="E309" s="41"/>
      <c r="F309" s="228" t="s">
        <v>405</v>
      </c>
      <c r="G309" s="41"/>
      <c r="H309" s="41"/>
      <c r="I309" s="229"/>
      <c r="J309" s="41"/>
      <c r="K309" s="41"/>
      <c r="L309" s="45"/>
      <c r="M309" s="230"/>
      <c r="N309" s="231"/>
      <c r="O309" s="85"/>
      <c r="P309" s="85"/>
      <c r="Q309" s="85"/>
      <c r="R309" s="85"/>
      <c r="S309" s="85"/>
      <c r="T309" s="86"/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T309" s="18" t="s">
        <v>180</v>
      </c>
      <c r="AU309" s="18" t="s">
        <v>84</v>
      </c>
    </row>
    <row r="310" spans="1:51" s="13" customFormat="1" ht="12">
      <c r="A310" s="13"/>
      <c r="B310" s="234"/>
      <c r="C310" s="235"/>
      <c r="D310" s="227" t="s">
        <v>184</v>
      </c>
      <c r="E310" s="236" t="s">
        <v>20</v>
      </c>
      <c r="F310" s="237" t="s">
        <v>395</v>
      </c>
      <c r="G310" s="235"/>
      <c r="H310" s="236" t="s">
        <v>20</v>
      </c>
      <c r="I310" s="238"/>
      <c r="J310" s="235"/>
      <c r="K310" s="235"/>
      <c r="L310" s="239"/>
      <c r="M310" s="240"/>
      <c r="N310" s="241"/>
      <c r="O310" s="241"/>
      <c r="P310" s="241"/>
      <c r="Q310" s="241"/>
      <c r="R310" s="241"/>
      <c r="S310" s="241"/>
      <c r="T310" s="242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43" t="s">
        <v>184</v>
      </c>
      <c r="AU310" s="243" t="s">
        <v>84</v>
      </c>
      <c r="AV310" s="13" t="s">
        <v>22</v>
      </c>
      <c r="AW310" s="13" t="s">
        <v>37</v>
      </c>
      <c r="AX310" s="13" t="s">
        <v>76</v>
      </c>
      <c r="AY310" s="243" t="s">
        <v>171</v>
      </c>
    </row>
    <row r="311" spans="1:51" s="13" customFormat="1" ht="12">
      <c r="A311" s="13"/>
      <c r="B311" s="234"/>
      <c r="C311" s="235"/>
      <c r="D311" s="227" t="s">
        <v>184</v>
      </c>
      <c r="E311" s="236" t="s">
        <v>20</v>
      </c>
      <c r="F311" s="237" t="s">
        <v>396</v>
      </c>
      <c r="G311" s="235"/>
      <c r="H311" s="236" t="s">
        <v>20</v>
      </c>
      <c r="I311" s="238"/>
      <c r="J311" s="235"/>
      <c r="K311" s="235"/>
      <c r="L311" s="239"/>
      <c r="M311" s="240"/>
      <c r="N311" s="241"/>
      <c r="O311" s="241"/>
      <c r="P311" s="241"/>
      <c r="Q311" s="241"/>
      <c r="R311" s="241"/>
      <c r="S311" s="241"/>
      <c r="T311" s="242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43" t="s">
        <v>184</v>
      </c>
      <c r="AU311" s="243" t="s">
        <v>84</v>
      </c>
      <c r="AV311" s="13" t="s">
        <v>22</v>
      </c>
      <c r="AW311" s="13" t="s">
        <v>37</v>
      </c>
      <c r="AX311" s="13" t="s">
        <v>76</v>
      </c>
      <c r="AY311" s="243" t="s">
        <v>171</v>
      </c>
    </row>
    <row r="312" spans="1:51" s="14" customFormat="1" ht="12">
      <c r="A312" s="14"/>
      <c r="B312" s="244"/>
      <c r="C312" s="245"/>
      <c r="D312" s="227" t="s">
        <v>184</v>
      </c>
      <c r="E312" s="246" t="s">
        <v>20</v>
      </c>
      <c r="F312" s="247" t="s">
        <v>406</v>
      </c>
      <c r="G312" s="245"/>
      <c r="H312" s="248">
        <v>56</v>
      </c>
      <c r="I312" s="249"/>
      <c r="J312" s="245"/>
      <c r="K312" s="245"/>
      <c r="L312" s="250"/>
      <c r="M312" s="251"/>
      <c r="N312" s="252"/>
      <c r="O312" s="252"/>
      <c r="P312" s="252"/>
      <c r="Q312" s="252"/>
      <c r="R312" s="252"/>
      <c r="S312" s="252"/>
      <c r="T312" s="253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54" t="s">
        <v>184</v>
      </c>
      <c r="AU312" s="254" t="s">
        <v>84</v>
      </c>
      <c r="AV312" s="14" t="s">
        <v>84</v>
      </c>
      <c r="AW312" s="14" t="s">
        <v>37</v>
      </c>
      <c r="AX312" s="14" t="s">
        <v>76</v>
      </c>
      <c r="AY312" s="254" t="s">
        <v>171</v>
      </c>
    </row>
    <row r="313" spans="1:65" s="2" customFormat="1" ht="24.15" customHeight="1">
      <c r="A313" s="39"/>
      <c r="B313" s="40"/>
      <c r="C313" s="214" t="s">
        <v>407</v>
      </c>
      <c r="D313" s="214" t="s">
        <v>173</v>
      </c>
      <c r="E313" s="215" t="s">
        <v>408</v>
      </c>
      <c r="F313" s="216" t="s">
        <v>409</v>
      </c>
      <c r="G313" s="217" t="s">
        <v>410</v>
      </c>
      <c r="H313" s="218">
        <v>115</v>
      </c>
      <c r="I313" s="219"/>
      <c r="J313" s="220">
        <f>ROUND(I313*H313,2)</f>
        <v>0</v>
      </c>
      <c r="K313" s="216" t="s">
        <v>177</v>
      </c>
      <c r="L313" s="45"/>
      <c r="M313" s="221" t="s">
        <v>20</v>
      </c>
      <c r="N313" s="222" t="s">
        <v>47</v>
      </c>
      <c r="O313" s="85"/>
      <c r="P313" s="223">
        <f>O313*H313</f>
        <v>0</v>
      </c>
      <c r="Q313" s="223">
        <v>0</v>
      </c>
      <c r="R313" s="223">
        <f>Q313*H313</f>
        <v>0</v>
      </c>
      <c r="S313" s="223">
        <v>0</v>
      </c>
      <c r="T313" s="224">
        <f>S313*H313</f>
        <v>0</v>
      </c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R313" s="225" t="s">
        <v>178</v>
      </c>
      <c r="AT313" s="225" t="s">
        <v>173</v>
      </c>
      <c r="AU313" s="225" t="s">
        <v>84</v>
      </c>
      <c r="AY313" s="18" t="s">
        <v>171</v>
      </c>
      <c r="BE313" s="226">
        <f>IF(N313="základní",J313,0)</f>
        <v>0</v>
      </c>
      <c r="BF313" s="226">
        <f>IF(N313="snížená",J313,0)</f>
        <v>0</v>
      </c>
      <c r="BG313" s="226">
        <f>IF(N313="zákl. přenesená",J313,0)</f>
        <v>0</v>
      </c>
      <c r="BH313" s="226">
        <f>IF(N313="sníž. přenesená",J313,0)</f>
        <v>0</v>
      </c>
      <c r="BI313" s="226">
        <f>IF(N313="nulová",J313,0)</f>
        <v>0</v>
      </c>
      <c r="BJ313" s="18" t="s">
        <v>22</v>
      </c>
      <c r="BK313" s="226">
        <f>ROUND(I313*H313,2)</f>
        <v>0</v>
      </c>
      <c r="BL313" s="18" t="s">
        <v>178</v>
      </c>
      <c r="BM313" s="225" t="s">
        <v>411</v>
      </c>
    </row>
    <row r="314" spans="1:47" s="2" customFormat="1" ht="12">
      <c r="A314" s="39"/>
      <c r="B314" s="40"/>
      <c r="C314" s="41"/>
      <c r="D314" s="227" t="s">
        <v>180</v>
      </c>
      <c r="E314" s="41"/>
      <c r="F314" s="228" t="s">
        <v>412</v>
      </c>
      <c r="G314" s="41"/>
      <c r="H314" s="41"/>
      <c r="I314" s="229"/>
      <c r="J314" s="41"/>
      <c r="K314" s="41"/>
      <c r="L314" s="45"/>
      <c r="M314" s="230"/>
      <c r="N314" s="231"/>
      <c r="O314" s="85"/>
      <c r="P314" s="85"/>
      <c r="Q314" s="85"/>
      <c r="R314" s="85"/>
      <c r="S314" s="85"/>
      <c r="T314" s="86"/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T314" s="18" t="s">
        <v>180</v>
      </c>
      <c r="AU314" s="18" t="s">
        <v>84</v>
      </c>
    </row>
    <row r="315" spans="1:47" s="2" customFormat="1" ht="12">
      <c r="A315" s="39"/>
      <c r="B315" s="40"/>
      <c r="C315" s="41"/>
      <c r="D315" s="232" t="s">
        <v>182</v>
      </c>
      <c r="E315" s="41"/>
      <c r="F315" s="233" t="s">
        <v>413</v>
      </c>
      <c r="G315" s="41"/>
      <c r="H315" s="41"/>
      <c r="I315" s="229"/>
      <c r="J315" s="41"/>
      <c r="K315" s="41"/>
      <c r="L315" s="45"/>
      <c r="M315" s="230"/>
      <c r="N315" s="231"/>
      <c r="O315" s="85"/>
      <c r="P315" s="85"/>
      <c r="Q315" s="85"/>
      <c r="R315" s="85"/>
      <c r="S315" s="85"/>
      <c r="T315" s="86"/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T315" s="18" t="s">
        <v>182</v>
      </c>
      <c r="AU315" s="18" t="s">
        <v>84</v>
      </c>
    </row>
    <row r="316" spans="1:51" s="13" customFormat="1" ht="12">
      <c r="A316" s="13"/>
      <c r="B316" s="234"/>
      <c r="C316" s="235"/>
      <c r="D316" s="227" t="s">
        <v>184</v>
      </c>
      <c r="E316" s="236" t="s">
        <v>20</v>
      </c>
      <c r="F316" s="237" t="s">
        <v>395</v>
      </c>
      <c r="G316" s="235"/>
      <c r="H316" s="236" t="s">
        <v>20</v>
      </c>
      <c r="I316" s="238"/>
      <c r="J316" s="235"/>
      <c r="K316" s="235"/>
      <c r="L316" s="239"/>
      <c r="M316" s="240"/>
      <c r="N316" s="241"/>
      <c r="O316" s="241"/>
      <c r="P316" s="241"/>
      <c r="Q316" s="241"/>
      <c r="R316" s="241"/>
      <c r="S316" s="241"/>
      <c r="T316" s="242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43" t="s">
        <v>184</v>
      </c>
      <c r="AU316" s="243" t="s">
        <v>84</v>
      </c>
      <c r="AV316" s="13" t="s">
        <v>22</v>
      </c>
      <c r="AW316" s="13" t="s">
        <v>37</v>
      </c>
      <c r="AX316" s="13" t="s">
        <v>76</v>
      </c>
      <c r="AY316" s="243" t="s">
        <v>171</v>
      </c>
    </row>
    <row r="317" spans="1:51" s="13" customFormat="1" ht="12">
      <c r="A317" s="13"/>
      <c r="B317" s="234"/>
      <c r="C317" s="235"/>
      <c r="D317" s="227" t="s">
        <v>184</v>
      </c>
      <c r="E317" s="236" t="s">
        <v>20</v>
      </c>
      <c r="F317" s="237" t="s">
        <v>396</v>
      </c>
      <c r="G317" s="235"/>
      <c r="H317" s="236" t="s">
        <v>20</v>
      </c>
      <c r="I317" s="238"/>
      <c r="J317" s="235"/>
      <c r="K317" s="235"/>
      <c r="L317" s="239"/>
      <c r="M317" s="240"/>
      <c r="N317" s="241"/>
      <c r="O317" s="241"/>
      <c r="P317" s="241"/>
      <c r="Q317" s="241"/>
      <c r="R317" s="241"/>
      <c r="S317" s="241"/>
      <c r="T317" s="242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43" t="s">
        <v>184</v>
      </c>
      <c r="AU317" s="243" t="s">
        <v>84</v>
      </c>
      <c r="AV317" s="13" t="s">
        <v>22</v>
      </c>
      <c r="AW317" s="13" t="s">
        <v>37</v>
      </c>
      <c r="AX317" s="13" t="s">
        <v>76</v>
      </c>
      <c r="AY317" s="243" t="s">
        <v>171</v>
      </c>
    </row>
    <row r="318" spans="1:51" s="14" customFormat="1" ht="12">
      <c r="A318" s="14"/>
      <c r="B318" s="244"/>
      <c r="C318" s="245"/>
      <c r="D318" s="227" t="s">
        <v>184</v>
      </c>
      <c r="E318" s="246" t="s">
        <v>20</v>
      </c>
      <c r="F318" s="247" t="s">
        <v>414</v>
      </c>
      <c r="G318" s="245"/>
      <c r="H318" s="248">
        <v>107</v>
      </c>
      <c r="I318" s="249"/>
      <c r="J318" s="245"/>
      <c r="K318" s="245"/>
      <c r="L318" s="250"/>
      <c r="M318" s="251"/>
      <c r="N318" s="252"/>
      <c r="O318" s="252"/>
      <c r="P318" s="252"/>
      <c r="Q318" s="252"/>
      <c r="R318" s="252"/>
      <c r="S318" s="252"/>
      <c r="T318" s="253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T318" s="254" t="s">
        <v>184</v>
      </c>
      <c r="AU318" s="254" t="s">
        <v>84</v>
      </c>
      <c r="AV318" s="14" t="s">
        <v>84</v>
      </c>
      <c r="AW318" s="14" t="s">
        <v>37</v>
      </c>
      <c r="AX318" s="14" t="s">
        <v>76</v>
      </c>
      <c r="AY318" s="254" t="s">
        <v>171</v>
      </c>
    </row>
    <row r="319" spans="1:51" s="14" customFormat="1" ht="12">
      <c r="A319" s="14"/>
      <c r="B319" s="244"/>
      <c r="C319" s="245"/>
      <c r="D319" s="227" t="s">
        <v>184</v>
      </c>
      <c r="E319" s="246" t="s">
        <v>20</v>
      </c>
      <c r="F319" s="247" t="s">
        <v>415</v>
      </c>
      <c r="G319" s="245"/>
      <c r="H319" s="248">
        <v>8</v>
      </c>
      <c r="I319" s="249"/>
      <c r="J319" s="245"/>
      <c r="K319" s="245"/>
      <c r="L319" s="250"/>
      <c r="M319" s="251"/>
      <c r="N319" s="252"/>
      <c r="O319" s="252"/>
      <c r="P319" s="252"/>
      <c r="Q319" s="252"/>
      <c r="R319" s="252"/>
      <c r="S319" s="252"/>
      <c r="T319" s="253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T319" s="254" t="s">
        <v>184</v>
      </c>
      <c r="AU319" s="254" t="s">
        <v>84</v>
      </c>
      <c r="AV319" s="14" t="s">
        <v>84</v>
      </c>
      <c r="AW319" s="14" t="s">
        <v>37</v>
      </c>
      <c r="AX319" s="14" t="s">
        <v>76</v>
      </c>
      <c r="AY319" s="254" t="s">
        <v>171</v>
      </c>
    </row>
    <row r="320" spans="1:65" s="2" customFormat="1" ht="16.5" customHeight="1">
      <c r="A320" s="39"/>
      <c r="B320" s="40"/>
      <c r="C320" s="256" t="s">
        <v>416</v>
      </c>
      <c r="D320" s="256" t="s">
        <v>286</v>
      </c>
      <c r="E320" s="257" t="s">
        <v>417</v>
      </c>
      <c r="F320" s="258" t="s">
        <v>418</v>
      </c>
      <c r="G320" s="259" t="s">
        <v>410</v>
      </c>
      <c r="H320" s="260">
        <v>107</v>
      </c>
      <c r="I320" s="261"/>
      <c r="J320" s="262">
        <f>ROUND(I320*H320,2)</f>
        <v>0</v>
      </c>
      <c r="K320" s="258" t="s">
        <v>177</v>
      </c>
      <c r="L320" s="263"/>
      <c r="M320" s="264" t="s">
        <v>20</v>
      </c>
      <c r="N320" s="265" t="s">
        <v>47</v>
      </c>
      <c r="O320" s="85"/>
      <c r="P320" s="223">
        <f>O320*H320</f>
        <v>0</v>
      </c>
      <c r="Q320" s="223">
        <v>0.0021</v>
      </c>
      <c r="R320" s="223">
        <f>Q320*H320</f>
        <v>0.22469999999999998</v>
      </c>
      <c r="S320" s="223">
        <v>0</v>
      </c>
      <c r="T320" s="224">
        <f>S320*H320</f>
        <v>0</v>
      </c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R320" s="225" t="s">
        <v>235</v>
      </c>
      <c r="AT320" s="225" t="s">
        <v>286</v>
      </c>
      <c r="AU320" s="225" t="s">
        <v>84</v>
      </c>
      <c r="AY320" s="18" t="s">
        <v>171</v>
      </c>
      <c r="BE320" s="226">
        <f>IF(N320="základní",J320,0)</f>
        <v>0</v>
      </c>
      <c r="BF320" s="226">
        <f>IF(N320="snížená",J320,0)</f>
        <v>0</v>
      </c>
      <c r="BG320" s="226">
        <f>IF(N320="zákl. přenesená",J320,0)</f>
        <v>0</v>
      </c>
      <c r="BH320" s="226">
        <f>IF(N320="sníž. přenesená",J320,0)</f>
        <v>0</v>
      </c>
      <c r="BI320" s="226">
        <f>IF(N320="nulová",J320,0)</f>
        <v>0</v>
      </c>
      <c r="BJ320" s="18" t="s">
        <v>22</v>
      </c>
      <c r="BK320" s="226">
        <f>ROUND(I320*H320,2)</f>
        <v>0</v>
      </c>
      <c r="BL320" s="18" t="s">
        <v>178</v>
      </c>
      <c r="BM320" s="225" t="s">
        <v>419</v>
      </c>
    </row>
    <row r="321" spans="1:47" s="2" customFormat="1" ht="12">
      <c r="A321" s="39"/>
      <c r="B321" s="40"/>
      <c r="C321" s="41"/>
      <c r="D321" s="227" t="s">
        <v>180</v>
      </c>
      <c r="E321" s="41"/>
      <c r="F321" s="228" t="s">
        <v>418</v>
      </c>
      <c r="G321" s="41"/>
      <c r="H321" s="41"/>
      <c r="I321" s="229"/>
      <c r="J321" s="41"/>
      <c r="K321" s="41"/>
      <c r="L321" s="45"/>
      <c r="M321" s="230"/>
      <c r="N321" s="231"/>
      <c r="O321" s="85"/>
      <c r="P321" s="85"/>
      <c r="Q321" s="85"/>
      <c r="R321" s="85"/>
      <c r="S321" s="85"/>
      <c r="T321" s="86"/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T321" s="18" t="s">
        <v>180</v>
      </c>
      <c r="AU321" s="18" t="s">
        <v>84</v>
      </c>
    </row>
    <row r="322" spans="1:65" s="2" customFormat="1" ht="16.5" customHeight="1">
      <c r="A322" s="39"/>
      <c r="B322" s="40"/>
      <c r="C322" s="256" t="s">
        <v>420</v>
      </c>
      <c r="D322" s="256" t="s">
        <v>286</v>
      </c>
      <c r="E322" s="257" t="s">
        <v>421</v>
      </c>
      <c r="F322" s="258" t="s">
        <v>422</v>
      </c>
      <c r="G322" s="259" t="s">
        <v>410</v>
      </c>
      <c r="H322" s="260">
        <v>8</v>
      </c>
      <c r="I322" s="261"/>
      <c r="J322" s="262">
        <f>ROUND(I322*H322,2)</f>
        <v>0</v>
      </c>
      <c r="K322" s="258" t="s">
        <v>20</v>
      </c>
      <c r="L322" s="263"/>
      <c r="M322" s="264" t="s">
        <v>20</v>
      </c>
      <c r="N322" s="265" t="s">
        <v>47</v>
      </c>
      <c r="O322" s="85"/>
      <c r="P322" s="223">
        <f>O322*H322</f>
        <v>0</v>
      </c>
      <c r="Q322" s="223">
        <v>0.0065</v>
      </c>
      <c r="R322" s="223">
        <f>Q322*H322</f>
        <v>0.052</v>
      </c>
      <c r="S322" s="223">
        <v>0</v>
      </c>
      <c r="T322" s="224">
        <f>S322*H322</f>
        <v>0</v>
      </c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R322" s="225" t="s">
        <v>235</v>
      </c>
      <c r="AT322" s="225" t="s">
        <v>286</v>
      </c>
      <c r="AU322" s="225" t="s">
        <v>84</v>
      </c>
      <c r="AY322" s="18" t="s">
        <v>171</v>
      </c>
      <c r="BE322" s="226">
        <f>IF(N322="základní",J322,0)</f>
        <v>0</v>
      </c>
      <c r="BF322" s="226">
        <f>IF(N322="snížená",J322,0)</f>
        <v>0</v>
      </c>
      <c r="BG322" s="226">
        <f>IF(N322="zákl. přenesená",J322,0)</f>
        <v>0</v>
      </c>
      <c r="BH322" s="226">
        <f>IF(N322="sníž. přenesená",J322,0)</f>
        <v>0</v>
      </c>
      <c r="BI322" s="226">
        <f>IF(N322="nulová",J322,0)</f>
        <v>0</v>
      </c>
      <c r="BJ322" s="18" t="s">
        <v>22</v>
      </c>
      <c r="BK322" s="226">
        <f>ROUND(I322*H322,2)</f>
        <v>0</v>
      </c>
      <c r="BL322" s="18" t="s">
        <v>178</v>
      </c>
      <c r="BM322" s="225" t="s">
        <v>423</v>
      </c>
    </row>
    <row r="323" spans="1:47" s="2" customFormat="1" ht="12">
      <c r="A323" s="39"/>
      <c r="B323" s="40"/>
      <c r="C323" s="41"/>
      <c r="D323" s="227" t="s">
        <v>180</v>
      </c>
      <c r="E323" s="41"/>
      <c r="F323" s="228" t="s">
        <v>422</v>
      </c>
      <c r="G323" s="41"/>
      <c r="H323" s="41"/>
      <c r="I323" s="229"/>
      <c r="J323" s="41"/>
      <c r="K323" s="41"/>
      <c r="L323" s="45"/>
      <c r="M323" s="230"/>
      <c r="N323" s="231"/>
      <c r="O323" s="85"/>
      <c r="P323" s="85"/>
      <c r="Q323" s="85"/>
      <c r="R323" s="85"/>
      <c r="S323" s="85"/>
      <c r="T323" s="86"/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T323" s="18" t="s">
        <v>180</v>
      </c>
      <c r="AU323" s="18" t="s">
        <v>84</v>
      </c>
    </row>
    <row r="324" spans="1:65" s="2" customFormat="1" ht="24.15" customHeight="1">
      <c r="A324" s="39"/>
      <c r="B324" s="40"/>
      <c r="C324" s="214" t="s">
        <v>424</v>
      </c>
      <c r="D324" s="214" t="s">
        <v>173</v>
      </c>
      <c r="E324" s="215" t="s">
        <v>425</v>
      </c>
      <c r="F324" s="216" t="s">
        <v>426</v>
      </c>
      <c r="G324" s="217" t="s">
        <v>410</v>
      </c>
      <c r="H324" s="218">
        <v>45</v>
      </c>
      <c r="I324" s="219"/>
      <c r="J324" s="220">
        <f>ROUND(I324*H324,2)</f>
        <v>0</v>
      </c>
      <c r="K324" s="216" t="s">
        <v>177</v>
      </c>
      <c r="L324" s="45"/>
      <c r="M324" s="221" t="s">
        <v>20</v>
      </c>
      <c r="N324" s="222" t="s">
        <v>47</v>
      </c>
      <c r="O324" s="85"/>
      <c r="P324" s="223">
        <f>O324*H324</f>
        <v>0</v>
      </c>
      <c r="Q324" s="223">
        <v>0.0003584</v>
      </c>
      <c r="R324" s="223">
        <f>Q324*H324</f>
        <v>0.016128</v>
      </c>
      <c r="S324" s="223">
        <v>0</v>
      </c>
      <c r="T324" s="224">
        <f>S324*H324</f>
        <v>0</v>
      </c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R324" s="225" t="s">
        <v>178</v>
      </c>
      <c r="AT324" s="225" t="s">
        <v>173</v>
      </c>
      <c r="AU324" s="225" t="s">
        <v>84</v>
      </c>
      <c r="AY324" s="18" t="s">
        <v>171</v>
      </c>
      <c r="BE324" s="226">
        <f>IF(N324="základní",J324,0)</f>
        <v>0</v>
      </c>
      <c r="BF324" s="226">
        <f>IF(N324="snížená",J324,0)</f>
        <v>0</v>
      </c>
      <c r="BG324" s="226">
        <f>IF(N324="zákl. přenesená",J324,0)</f>
        <v>0</v>
      </c>
      <c r="BH324" s="226">
        <f>IF(N324="sníž. přenesená",J324,0)</f>
        <v>0</v>
      </c>
      <c r="BI324" s="226">
        <f>IF(N324="nulová",J324,0)</f>
        <v>0</v>
      </c>
      <c r="BJ324" s="18" t="s">
        <v>22</v>
      </c>
      <c r="BK324" s="226">
        <f>ROUND(I324*H324,2)</f>
        <v>0</v>
      </c>
      <c r="BL324" s="18" t="s">
        <v>178</v>
      </c>
      <c r="BM324" s="225" t="s">
        <v>427</v>
      </c>
    </row>
    <row r="325" spans="1:47" s="2" customFormat="1" ht="12">
      <c r="A325" s="39"/>
      <c r="B325" s="40"/>
      <c r="C325" s="41"/>
      <c r="D325" s="227" t="s">
        <v>180</v>
      </c>
      <c r="E325" s="41"/>
      <c r="F325" s="228" t="s">
        <v>428</v>
      </c>
      <c r="G325" s="41"/>
      <c r="H325" s="41"/>
      <c r="I325" s="229"/>
      <c r="J325" s="41"/>
      <c r="K325" s="41"/>
      <c r="L325" s="45"/>
      <c r="M325" s="230"/>
      <c r="N325" s="231"/>
      <c r="O325" s="85"/>
      <c r="P325" s="85"/>
      <c r="Q325" s="85"/>
      <c r="R325" s="85"/>
      <c r="S325" s="85"/>
      <c r="T325" s="86"/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T325" s="18" t="s">
        <v>180</v>
      </c>
      <c r="AU325" s="18" t="s">
        <v>84</v>
      </c>
    </row>
    <row r="326" spans="1:47" s="2" customFormat="1" ht="12">
      <c r="A326" s="39"/>
      <c r="B326" s="40"/>
      <c r="C326" s="41"/>
      <c r="D326" s="232" t="s">
        <v>182</v>
      </c>
      <c r="E326" s="41"/>
      <c r="F326" s="233" t="s">
        <v>429</v>
      </c>
      <c r="G326" s="41"/>
      <c r="H326" s="41"/>
      <c r="I326" s="229"/>
      <c r="J326" s="41"/>
      <c r="K326" s="41"/>
      <c r="L326" s="45"/>
      <c r="M326" s="230"/>
      <c r="N326" s="231"/>
      <c r="O326" s="85"/>
      <c r="P326" s="85"/>
      <c r="Q326" s="85"/>
      <c r="R326" s="85"/>
      <c r="S326" s="85"/>
      <c r="T326" s="86"/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T326" s="18" t="s">
        <v>182</v>
      </c>
      <c r="AU326" s="18" t="s">
        <v>84</v>
      </c>
    </row>
    <row r="327" spans="1:51" s="13" customFormat="1" ht="12">
      <c r="A327" s="13"/>
      <c r="B327" s="234"/>
      <c r="C327" s="235"/>
      <c r="D327" s="227" t="s">
        <v>184</v>
      </c>
      <c r="E327" s="236" t="s">
        <v>20</v>
      </c>
      <c r="F327" s="237" t="s">
        <v>395</v>
      </c>
      <c r="G327" s="235"/>
      <c r="H327" s="236" t="s">
        <v>20</v>
      </c>
      <c r="I327" s="238"/>
      <c r="J327" s="235"/>
      <c r="K327" s="235"/>
      <c r="L327" s="239"/>
      <c r="M327" s="240"/>
      <c r="N327" s="241"/>
      <c r="O327" s="241"/>
      <c r="P327" s="241"/>
      <c r="Q327" s="241"/>
      <c r="R327" s="241"/>
      <c r="S327" s="241"/>
      <c r="T327" s="242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43" t="s">
        <v>184</v>
      </c>
      <c r="AU327" s="243" t="s">
        <v>84</v>
      </c>
      <c r="AV327" s="13" t="s">
        <v>22</v>
      </c>
      <c r="AW327" s="13" t="s">
        <v>37</v>
      </c>
      <c r="AX327" s="13" t="s">
        <v>76</v>
      </c>
      <c r="AY327" s="243" t="s">
        <v>171</v>
      </c>
    </row>
    <row r="328" spans="1:51" s="13" customFormat="1" ht="12">
      <c r="A328" s="13"/>
      <c r="B328" s="234"/>
      <c r="C328" s="235"/>
      <c r="D328" s="227" t="s">
        <v>184</v>
      </c>
      <c r="E328" s="236" t="s">
        <v>20</v>
      </c>
      <c r="F328" s="237" t="s">
        <v>396</v>
      </c>
      <c r="G328" s="235"/>
      <c r="H328" s="236" t="s">
        <v>20</v>
      </c>
      <c r="I328" s="238"/>
      <c r="J328" s="235"/>
      <c r="K328" s="235"/>
      <c r="L328" s="239"/>
      <c r="M328" s="240"/>
      <c r="N328" s="241"/>
      <c r="O328" s="241"/>
      <c r="P328" s="241"/>
      <c r="Q328" s="241"/>
      <c r="R328" s="241"/>
      <c r="S328" s="241"/>
      <c r="T328" s="242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43" t="s">
        <v>184</v>
      </c>
      <c r="AU328" s="243" t="s">
        <v>84</v>
      </c>
      <c r="AV328" s="13" t="s">
        <v>22</v>
      </c>
      <c r="AW328" s="13" t="s">
        <v>37</v>
      </c>
      <c r="AX328" s="13" t="s">
        <v>76</v>
      </c>
      <c r="AY328" s="243" t="s">
        <v>171</v>
      </c>
    </row>
    <row r="329" spans="1:51" s="14" customFormat="1" ht="12">
      <c r="A329" s="14"/>
      <c r="B329" s="244"/>
      <c r="C329" s="245"/>
      <c r="D329" s="227" t="s">
        <v>184</v>
      </c>
      <c r="E329" s="246" t="s">
        <v>20</v>
      </c>
      <c r="F329" s="247" t="s">
        <v>430</v>
      </c>
      <c r="G329" s="245"/>
      <c r="H329" s="248">
        <v>45</v>
      </c>
      <c r="I329" s="249"/>
      <c r="J329" s="245"/>
      <c r="K329" s="245"/>
      <c r="L329" s="250"/>
      <c r="M329" s="251"/>
      <c r="N329" s="252"/>
      <c r="O329" s="252"/>
      <c r="P329" s="252"/>
      <c r="Q329" s="252"/>
      <c r="R329" s="252"/>
      <c r="S329" s="252"/>
      <c r="T329" s="253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T329" s="254" t="s">
        <v>184</v>
      </c>
      <c r="AU329" s="254" t="s">
        <v>84</v>
      </c>
      <c r="AV329" s="14" t="s">
        <v>84</v>
      </c>
      <c r="AW329" s="14" t="s">
        <v>37</v>
      </c>
      <c r="AX329" s="14" t="s">
        <v>76</v>
      </c>
      <c r="AY329" s="254" t="s">
        <v>171</v>
      </c>
    </row>
    <row r="330" spans="1:65" s="2" customFormat="1" ht="16.5" customHeight="1">
      <c r="A330" s="39"/>
      <c r="B330" s="40"/>
      <c r="C330" s="256" t="s">
        <v>431</v>
      </c>
      <c r="D330" s="256" t="s">
        <v>286</v>
      </c>
      <c r="E330" s="257" t="s">
        <v>432</v>
      </c>
      <c r="F330" s="258" t="s">
        <v>433</v>
      </c>
      <c r="G330" s="259" t="s">
        <v>410</v>
      </c>
      <c r="H330" s="260">
        <v>45</v>
      </c>
      <c r="I330" s="261"/>
      <c r="J330" s="262">
        <f>ROUND(I330*H330,2)</f>
        <v>0</v>
      </c>
      <c r="K330" s="258" t="s">
        <v>177</v>
      </c>
      <c r="L330" s="263"/>
      <c r="M330" s="264" t="s">
        <v>20</v>
      </c>
      <c r="N330" s="265" t="s">
        <v>47</v>
      </c>
      <c r="O330" s="85"/>
      <c r="P330" s="223">
        <f>O330*H330</f>
        <v>0</v>
      </c>
      <c r="Q330" s="223">
        <v>0.0025</v>
      </c>
      <c r="R330" s="223">
        <f>Q330*H330</f>
        <v>0.1125</v>
      </c>
      <c r="S330" s="223">
        <v>0</v>
      </c>
      <c r="T330" s="224">
        <f>S330*H330</f>
        <v>0</v>
      </c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R330" s="225" t="s">
        <v>235</v>
      </c>
      <c r="AT330" s="225" t="s">
        <v>286</v>
      </c>
      <c r="AU330" s="225" t="s">
        <v>84</v>
      </c>
      <c r="AY330" s="18" t="s">
        <v>171</v>
      </c>
      <c r="BE330" s="226">
        <f>IF(N330="základní",J330,0)</f>
        <v>0</v>
      </c>
      <c r="BF330" s="226">
        <f>IF(N330="snížená",J330,0)</f>
        <v>0</v>
      </c>
      <c r="BG330" s="226">
        <f>IF(N330="zákl. přenesená",J330,0)</f>
        <v>0</v>
      </c>
      <c r="BH330" s="226">
        <f>IF(N330="sníž. přenesená",J330,0)</f>
        <v>0</v>
      </c>
      <c r="BI330" s="226">
        <f>IF(N330="nulová",J330,0)</f>
        <v>0</v>
      </c>
      <c r="BJ330" s="18" t="s">
        <v>22</v>
      </c>
      <c r="BK330" s="226">
        <f>ROUND(I330*H330,2)</f>
        <v>0</v>
      </c>
      <c r="BL330" s="18" t="s">
        <v>178</v>
      </c>
      <c r="BM330" s="225" t="s">
        <v>434</v>
      </c>
    </row>
    <row r="331" spans="1:47" s="2" customFormat="1" ht="12">
      <c r="A331" s="39"/>
      <c r="B331" s="40"/>
      <c r="C331" s="41"/>
      <c r="D331" s="227" t="s">
        <v>180</v>
      </c>
      <c r="E331" s="41"/>
      <c r="F331" s="228" t="s">
        <v>433</v>
      </c>
      <c r="G331" s="41"/>
      <c r="H331" s="41"/>
      <c r="I331" s="229"/>
      <c r="J331" s="41"/>
      <c r="K331" s="41"/>
      <c r="L331" s="45"/>
      <c r="M331" s="230"/>
      <c r="N331" s="231"/>
      <c r="O331" s="85"/>
      <c r="P331" s="85"/>
      <c r="Q331" s="85"/>
      <c r="R331" s="85"/>
      <c r="S331" s="85"/>
      <c r="T331" s="86"/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T331" s="18" t="s">
        <v>180</v>
      </c>
      <c r="AU331" s="18" t="s">
        <v>84</v>
      </c>
    </row>
    <row r="332" spans="1:65" s="2" customFormat="1" ht="24.15" customHeight="1">
      <c r="A332" s="39"/>
      <c r="B332" s="40"/>
      <c r="C332" s="214" t="s">
        <v>435</v>
      </c>
      <c r="D332" s="214" t="s">
        <v>173</v>
      </c>
      <c r="E332" s="215" t="s">
        <v>436</v>
      </c>
      <c r="F332" s="216" t="s">
        <v>437</v>
      </c>
      <c r="G332" s="217" t="s">
        <v>410</v>
      </c>
      <c r="H332" s="218">
        <v>49</v>
      </c>
      <c r="I332" s="219"/>
      <c r="J332" s="220">
        <f>ROUND(I332*H332,2)</f>
        <v>0</v>
      </c>
      <c r="K332" s="216" t="s">
        <v>177</v>
      </c>
      <c r="L332" s="45"/>
      <c r="M332" s="221" t="s">
        <v>20</v>
      </c>
      <c r="N332" s="222" t="s">
        <v>47</v>
      </c>
      <c r="O332" s="85"/>
      <c r="P332" s="223">
        <f>O332*H332</f>
        <v>0</v>
      </c>
      <c r="Q332" s="223">
        <v>0.0007</v>
      </c>
      <c r="R332" s="223">
        <f>Q332*H332</f>
        <v>0.0343</v>
      </c>
      <c r="S332" s="223">
        <v>0</v>
      </c>
      <c r="T332" s="224">
        <f>S332*H332</f>
        <v>0</v>
      </c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R332" s="225" t="s">
        <v>178</v>
      </c>
      <c r="AT332" s="225" t="s">
        <v>173</v>
      </c>
      <c r="AU332" s="225" t="s">
        <v>84</v>
      </c>
      <c r="AY332" s="18" t="s">
        <v>171</v>
      </c>
      <c r="BE332" s="226">
        <f>IF(N332="základní",J332,0)</f>
        <v>0</v>
      </c>
      <c r="BF332" s="226">
        <f>IF(N332="snížená",J332,0)</f>
        <v>0</v>
      </c>
      <c r="BG332" s="226">
        <f>IF(N332="zákl. přenesená",J332,0)</f>
        <v>0</v>
      </c>
      <c r="BH332" s="226">
        <f>IF(N332="sníž. přenesená",J332,0)</f>
        <v>0</v>
      </c>
      <c r="BI332" s="226">
        <f>IF(N332="nulová",J332,0)</f>
        <v>0</v>
      </c>
      <c r="BJ332" s="18" t="s">
        <v>22</v>
      </c>
      <c r="BK332" s="226">
        <f>ROUND(I332*H332,2)</f>
        <v>0</v>
      </c>
      <c r="BL332" s="18" t="s">
        <v>178</v>
      </c>
      <c r="BM332" s="225" t="s">
        <v>438</v>
      </c>
    </row>
    <row r="333" spans="1:47" s="2" customFormat="1" ht="12">
      <c r="A333" s="39"/>
      <c r="B333" s="40"/>
      <c r="C333" s="41"/>
      <c r="D333" s="227" t="s">
        <v>180</v>
      </c>
      <c r="E333" s="41"/>
      <c r="F333" s="228" t="s">
        <v>439</v>
      </c>
      <c r="G333" s="41"/>
      <c r="H333" s="41"/>
      <c r="I333" s="229"/>
      <c r="J333" s="41"/>
      <c r="K333" s="41"/>
      <c r="L333" s="45"/>
      <c r="M333" s="230"/>
      <c r="N333" s="231"/>
      <c r="O333" s="85"/>
      <c r="P333" s="85"/>
      <c r="Q333" s="85"/>
      <c r="R333" s="85"/>
      <c r="S333" s="85"/>
      <c r="T333" s="86"/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T333" s="18" t="s">
        <v>180</v>
      </c>
      <c r="AU333" s="18" t="s">
        <v>84</v>
      </c>
    </row>
    <row r="334" spans="1:47" s="2" customFormat="1" ht="12">
      <c r="A334" s="39"/>
      <c r="B334" s="40"/>
      <c r="C334" s="41"/>
      <c r="D334" s="232" t="s">
        <v>182</v>
      </c>
      <c r="E334" s="41"/>
      <c r="F334" s="233" t="s">
        <v>440</v>
      </c>
      <c r="G334" s="41"/>
      <c r="H334" s="41"/>
      <c r="I334" s="229"/>
      <c r="J334" s="41"/>
      <c r="K334" s="41"/>
      <c r="L334" s="45"/>
      <c r="M334" s="230"/>
      <c r="N334" s="231"/>
      <c r="O334" s="85"/>
      <c r="P334" s="85"/>
      <c r="Q334" s="85"/>
      <c r="R334" s="85"/>
      <c r="S334" s="85"/>
      <c r="T334" s="86"/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T334" s="18" t="s">
        <v>182</v>
      </c>
      <c r="AU334" s="18" t="s">
        <v>84</v>
      </c>
    </row>
    <row r="335" spans="1:51" s="13" customFormat="1" ht="12">
      <c r="A335" s="13"/>
      <c r="B335" s="234"/>
      <c r="C335" s="235"/>
      <c r="D335" s="227" t="s">
        <v>184</v>
      </c>
      <c r="E335" s="236" t="s">
        <v>20</v>
      </c>
      <c r="F335" s="237" t="s">
        <v>441</v>
      </c>
      <c r="G335" s="235"/>
      <c r="H335" s="236" t="s">
        <v>20</v>
      </c>
      <c r="I335" s="238"/>
      <c r="J335" s="235"/>
      <c r="K335" s="235"/>
      <c r="L335" s="239"/>
      <c r="M335" s="240"/>
      <c r="N335" s="241"/>
      <c r="O335" s="241"/>
      <c r="P335" s="241"/>
      <c r="Q335" s="241"/>
      <c r="R335" s="241"/>
      <c r="S335" s="241"/>
      <c r="T335" s="242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43" t="s">
        <v>184</v>
      </c>
      <c r="AU335" s="243" t="s">
        <v>84</v>
      </c>
      <c r="AV335" s="13" t="s">
        <v>22</v>
      </c>
      <c r="AW335" s="13" t="s">
        <v>37</v>
      </c>
      <c r="AX335" s="13" t="s">
        <v>76</v>
      </c>
      <c r="AY335" s="243" t="s">
        <v>171</v>
      </c>
    </row>
    <row r="336" spans="1:51" s="13" customFormat="1" ht="12">
      <c r="A336" s="13"/>
      <c r="B336" s="234"/>
      <c r="C336" s="235"/>
      <c r="D336" s="227" t="s">
        <v>184</v>
      </c>
      <c r="E336" s="236" t="s">
        <v>20</v>
      </c>
      <c r="F336" s="237" t="s">
        <v>442</v>
      </c>
      <c r="G336" s="235"/>
      <c r="H336" s="236" t="s">
        <v>20</v>
      </c>
      <c r="I336" s="238"/>
      <c r="J336" s="235"/>
      <c r="K336" s="235"/>
      <c r="L336" s="239"/>
      <c r="M336" s="240"/>
      <c r="N336" s="241"/>
      <c r="O336" s="241"/>
      <c r="P336" s="241"/>
      <c r="Q336" s="241"/>
      <c r="R336" s="241"/>
      <c r="S336" s="241"/>
      <c r="T336" s="242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43" t="s">
        <v>184</v>
      </c>
      <c r="AU336" s="243" t="s">
        <v>84</v>
      </c>
      <c r="AV336" s="13" t="s">
        <v>22</v>
      </c>
      <c r="AW336" s="13" t="s">
        <v>37</v>
      </c>
      <c r="AX336" s="13" t="s">
        <v>76</v>
      </c>
      <c r="AY336" s="243" t="s">
        <v>171</v>
      </c>
    </row>
    <row r="337" spans="1:51" s="13" customFormat="1" ht="12">
      <c r="A337" s="13"/>
      <c r="B337" s="234"/>
      <c r="C337" s="235"/>
      <c r="D337" s="227" t="s">
        <v>184</v>
      </c>
      <c r="E337" s="236" t="s">
        <v>20</v>
      </c>
      <c r="F337" s="237" t="s">
        <v>443</v>
      </c>
      <c r="G337" s="235"/>
      <c r="H337" s="236" t="s">
        <v>20</v>
      </c>
      <c r="I337" s="238"/>
      <c r="J337" s="235"/>
      <c r="K337" s="235"/>
      <c r="L337" s="239"/>
      <c r="M337" s="240"/>
      <c r="N337" s="241"/>
      <c r="O337" s="241"/>
      <c r="P337" s="241"/>
      <c r="Q337" s="241"/>
      <c r="R337" s="241"/>
      <c r="S337" s="241"/>
      <c r="T337" s="242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43" t="s">
        <v>184</v>
      </c>
      <c r="AU337" s="243" t="s">
        <v>84</v>
      </c>
      <c r="AV337" s="13" t="s">
        <v>22</v>
      </c>
      <c r="AW337" s="13" t="s">
        <v>37</v>
      </c>
      <c r="AX337" s="13" t="s">
        <v>76</v>
      </c>
      <c r="AY337" s="243" t="s">
        <v>171</v>
      </c>
    </row>
    <row r="338" spans="1:51" s="14" customFormat="1" ht="12">
      <c r="A338" s="14"/>
      <c r="B338" s="244"/>
      <c r="C338" s="245"/>
      <c r="D338" s="227" t="s">
        <v>184</v>
      </c>
      <c r="E338" s="246" t="s">
        <v>20</v>
      </c>
      <c r="F338" s="247" t="s">
        <v>444</v>
      </c>
      <c r="G338" s="245"/>
      <c r="H338" s="248">
        <v>1</v>
      </c>
      <c r="I338" s="249"/>
      <c r="J338" s="245"/>
      <c r="K338" s="245"/>
      <c r="L338" s="250"/>
      <c r="M338" s="251"/>
      <c r="N338" s="252"/>
      <c r="O338" s="252"/>
      <c r="P338" s="252"/>
      <c r="Q338" s="252"/>
      <c r="R338" s="252"/>
      <c r="S338" s="252"/>
      <c r="T338" s="253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T338" s="254" t="s">
        <v>184</v>
      </c>
      <c r="AU338" s="254" t="s">
        <v>84</v>
      </c>
      <c r="AV338" s="14" t="s">
        <v>84</v>
      </c>
      <c r="AW338" s="14" t="s">
        <v>37</v>
      </c>
      <c r="AX338" s="14" t="s">
        <v>76</v>
      </c>
      <c r="AY338" s="254" t="s">
        <v>171</v>
      </c>
    </row>
    <row r="339" spans="1:51" s="14" customFormat="1" ht="12">
      <c r="A339" s="14"/>
      <c r="B339" s="244"/>
      <c r="C339" s="245"/>
      <c r="D339" s="227" t="s">
        <v>184</v>
      </c>
      <c r="E339" s="246" t="s">
        <v>20</v>
      </c>
      <c r="F339" s="247" t="s">
        <v>445</v>
      </c>
      <c r="G339" s="245"/>
      <c r="H339" s="248">
        <v>2</v>
      </c>
      <c r="I339" s="249"/>
      <c r="J339" s="245"/>
      <c r="K339" s="245"/>
      <c r="L339" s="250"/>
      <c r="M339" s="251"/>
      <c r="N339" s="252"/>
      <c r="O339" s="252"/>
      <c r="P339" s="252"/>
      <c r="Q339" s="252"/>
      <c r="R339" s="252"/>
      <c r="S339" s="252"/>
      <c r="T339" s="253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T339" s="254" t="s">
        <v>184</v>
      </c>
      <c r="AU339" s="254" t="s">
        <v>84</v>
      </c>
      <c r="AV339" s="14" t="s">
        <v>84</v>
      </c>
      <c r="AW339" s="14" t="s">
        <v>37</v>
      </c>
      <c r="AX339" s="14" t="s">
        <v>76</v>
      </c>
      <c r="AY339" s="254" t="s">
        <v>171</v>
      </c>
    </row>
    <row r="340" spans="1:51" s="14" customFormat="1" ht="12">
      <c r="A340" s="14"/>
      <c r="B340" s="244"/>
      <c r="C340" s="245"/>
      <c r="D340" s="227" t="s">
        <v>184</v>
      </c>
      <c r="E340" s="246" t="s">
        <v>20</v>
      </c>
      <c r="F340" s="247" t="s">
        <v>446</v>
      </c>
      <c r="G340" s="245"/>
      <c r="H340" s="248">
        <v>2</v>
      </c>
      <c r="I340" s="249"/>
      <c r="J340" s="245"/>
      <c r="K340" s="245"/>
      <c r="L340" s="250"/>
      <c r="M340" s="251"/>
      <c r="N340" s="252"/>
      <c r="O340" s="252"/>
      <c r="P340" s="252"/>
      <c r="Q340" s="252"/>
      <c r="R340" s="252"/>
      <c r="S340" s="252"/>
      <c r="T340" s="253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T340" s="254" t="s">
        <v>184</v>
      </c>
      <c r="AU340" s="254" t="s">
        <v>84</v>
      </c>
      <c r="AV340" s="14" t="s">
        <v>84</v>
      </c>
      <c r="AW340" s="14" t="s">
        <v>37</v>
      </c>
      <c r="AX340" s="14" t="s">
        <v>76</v>
      </c>
      <c r="AY340" s="254" t="s">
        <v>171</v>
      </c>
    </row>
    <row r="341" spans="1:51" s="14" customFormat="1" ht="12">
      <c r="A341" s="14"/>
      <c r="B341" s="244"/>
      <c r="C341" s="245"/>
      <c r="D341" s="227" t="s">
        <v>184</v>
      </c>
      <c r="E341" s="246" t="s">
        <v>20</v>
      </c>
      <c r="F341" s="247" t="s">
        <v>447</v>
      </c>
      <c r="G341" s="245"/>
      <c r="H341" s="248">
        <v>2</v>
      </c>
      <c r="I341" s="249"/>
      <c r="J341" s="245"/>
      <c r="K341" s="245"/>
      <c r="L341" s="250"/>
      <c r="M341" s="251"/>
      <c r="N341" s="252"/>
      <c r="O341" s="252"/>
      <c r="P341" s="252"/>
      <c r="Q341" s="252"/>
      <c r="R341" s="252"/>
      <c r="S341" s="252"/>
      <c r="T341" s="253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T341" s="254" t="s">
        <v>184</v>
      </c>
      <c r="AU341" s="254" t="s">
        <v>84</v>
      </c>
      <c r="AV341" s="14" t="s">
        <v>84</v>
      </c>
      <c r="AW341" s="14" t="s">
        <v>37</v>
      </c>
      <c r="AX341" s="14" t="s">
        <v>76</v>
      </c>
      <c r="AY341" s="254" t="s">
        <v>171</v>
      </c>
    </row>
    <row r="342" spans="1:51" s="14" customFormat="1" ht="12">
      <c r="A342" s="14"/>
      <c r="B342" s="244"/>
      <c r="C342" s="245"/>
      <c r="D342" s="227" t="s">
        <v>184</v>
      </c>
      <c r="E342" s="246" t="s">
        <v>20</v>
      </c>
      <c r="F342" s="247" t="s">
        <v>448</v>
      </c>
      <c r="G342" s="245"/>
      <c r="H342" s="248">
        <v>24</v>
      </c>
      <c r="I342" s="249"/>
      <c r="J342" s="245"/>
      <c r="K342" s="245"/>
      <c r="L342" s="250"/>
      <c r="M342" s="251"/>
      <c r="N342" s="252"/>
      <c r="O342" s="252"/>
      <c r="P342" s="252"/>
      <c r="Q342" s="252"/>
      <c r="R342" s="252"/>
      <c r="S342" s="252"/>
      <c r="T342" s="253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T342" s="254" t="s">
        <v>184</v>
      </c>
      <c r="AU342" s="254" t="s">
        <v>84</v>
      </c>
      <c r="AV342" s="14" t="s">
        <v>84</v>
      </c>
      <c r="AW342" s="14" t="s">
        <v>37</v>
      </c>
      <c r="AX342" s="14" t="s">
        <v>76</v>
      </c>
      <c r="AY342" s="254" t="s">
        <v>171</v>
      </c>
    </row>
    <row r="343" spans="1:51" s="14" customFormat="1" ht="12">
      <c r="A343" s="14"/>
      <c r="B343" s="244"/>
      <c r="C343" s="245"/>
      <c r="D343" s="227" t="s">
        <v>184</v>
      </c>
      <c r="E343" s="246" t="s">
        <v>20</v>
      </c>
      <c r="F343" s="247" t="s">
        <v>449</v>
      </c>
      <c r="G343" s="245"/>
      <c r="H343" s="248">
        <v>1</v>
      </c>
      <c r="I343" s="249"/>
      <c r="J343" s="245"/>
      <c r="K343" s="245"/>
      <c r="L343" s="250"/>
      <c r="M343" s="251"/>
      <c r="N343" s="252"/>
      <c r="O343" s="252"/>
      <c r="P343" s="252"/>
      <c r="Q343" s="252"/>
      <c r="R343" s="252"/>
      <c r="S343" s="252"/>
      <c r="T343" s="253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T343" s="254" t="s">
        <v>184</v>
      </c>
      <c r="AU343" s="254" t="s">
        <v>84</v>
      </c>
      <c r="AV343" s="14" t="s">
        <v>84</v>
      </c>
      <c r="AW343" s="14" t="s">
        <v>37</v>
      </c>
      <c r="AX343" s="14" t="s">
        <v>76</v>
      </c>
      <c r="AY343" s="254" t="s">
        <v>171</v>
      </c>
    </row>
    <row r="344" spans="1:51" s="14" customFormat="1" ht="12">
      <c r="A344" s="14"/>
      <c r="B344" s="244"/>
      <c r="C344" s="245"/>
      <c r="D344" s="227" t="s">
        <v>184</v>
      </c>
      <c r="E344" s="246" t="s">
        <v>20</v>
      </c>
      <c r="F344" s="247" t="s">
        <v>450</v>
      </c>
      <c r="G344" s="245"/>
      <c r="H344" s="248">
        <v>1</v>
      </c>
      <c r="I344" s="249"/>
      <c r="J344" s="245"/>
      <c r="K344" s="245"/>
      <c r="L344" s="250"/>
      <c r="M344" s="251"/>
      <c r="N344" s="252"/>
      <c r="O344" s="252"/>
      <c r="P344" s="252"/>
      <c r="Q344" s="252"/>
      <c r="R344" s="252"/>
      <c r="S344" s="252"/>
      <c r="T344" s="253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T344" s="254" t="s">
        <v>184</v>
      </c>
      <c r="AU344" s="254" t="s">
        <v>84</v>
      </c>
      <c r="AV344" s="14" t="s">
        <v>84</v>
      </c>
      <c r="AW344" s="14" t="s">
        <v>37</v>
      </c>
      <c r="AX344" s="14" t="s">
        <v>76</v>
      </c>
      <c r="AY344" s="254" t="s">
        <v>171</v>
      </c>
    </row>
    <row r="345" spans="1:51" s="13" customFormat="1" ht="12">
      <c r="A345" s="13"/>
      <c r="B345" s="234"/>
      <c r="C345" s="235"/>
      <c r="D345" s="227" t="s">
        <v>184</v>
      </c>
      <c r="E345" s="236" t="s">
        <v>20</v>
      </c>
      <c r="F345" s="237" t="s">
        <v>451</v>
      </c>
      <c r="G345" s="235"/>
      <c r="H345" s="236" t="s">
        <v>20</v>
      </c>
      <c r="I345" s="238"/>
      <c r="J345" s="235"/>
      <c r="K345" s="235"/>
      <c r="L345" s="239"/>
      <c r="M345" s="240"/>
      <c r="N345" s="241"/>
      <c r="O345" s="241"/>
      <c r="P345" s="241"/>
      <c r="Q345" s="241"/>
      <c r="R345" s="241"/>
      <c r="S345" s="241"/>
      <c r="T345" s="242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43" t="s">
        <v>184</v>
      </c>
      <c r="AU345" s="243" t="s">
        <v>84</v>
      </c>
      <c r="AV345" s="13" t="s">
        <v>22</v>
      </c>
      <c r="AW345" s="13" t="s">
        <v>37</v>
      </c>
      <c r="AX345" s="13" t="s">
        <v>76</v>
      </c>
      <c r="AY345" s="243" t="s">
        <v>171</v>
      </c>
    </row>
    <row r="346" spans="1:51" s="14" customFormat="1" ht="12">
      <c r="A346" s="14"/>
      <c r="B346" s="244"/>
      <c r="C346" s="245"/>
      <c r="D346" s="227" t="s">
        <v>184</v>
      </c>
      <c r="E346" s="246" t="s">
        <v>20</v>
      </c>
      <c r="F346" s="247" t="s">
        <v>452</v>
      </c>
      <c r="G346" s="245"/>
      <c r="H346" s="248">
        <v>16</v>
      </c>
      <c r="I346" s="249"/>
      <c r="J346" s="245"/>
      <c r="K346" s="245"/>
      <c r="L346" s="250"/>
      <c r="M346" s="251"/>
      <c r="N346" s="252"/>
      <c r="O346" s="252"/>
      <c r="P346" s="252"/>
      <c r="Q346" s="252"/>
      <c r="R346" s="252"/>
      <c r="S346" s="252"/>
      <c r="T346" s="253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T346" s="254" t="s">
        <v>184</v>
      </c>
      <c r="AU346" s="254" t="s">
        <v>84</v>
      </c>
      <c r="AV346" s="14" t="s">
        <v>84</v>
      </c>
      <c r="AW346" s="14" t="s">
        <v>37</v>
      </c>
      <c r="AX346" s="14" t="s">
        <v>76</v>
      </c>
      <c r="AY346" s="254" t="s">
        <v>171</v>
      </c>
    </row>
    <row r="347" spans="1:65" s="2" customFormat="1" ht="16.5" customHeight="1">
      <c r="A347" s="39"/>
      <c r="B347" s="40"/>
      <c r="C347" s="256" t="s">
        <v>453</v>
      </c>
      <c r="D347" s="256" t="s">
        <v>286</v>
      </c>
      <c r="E347" s="257" t="s">
        <v>454</v>
      </c>
      <c r="F347" s="258" t="s">
        <v>455</v>
      </c>
      <c r="G347" s="259" t="s">
        <v>410</v>
      </c>
      <c r="H347" s="260">
        <v>1</v>
      </c>
      <c r="I347" s="261"/>
      <c r="J347" s="262">
        <f>ROUND(I347*H347,2)</f>
        <v>0</v>
      </c>
      <c r="K347" s="258" t="s">
        <v>177</v>
      </c>
      <c r="L347" s="263"/>
      <c r="M347" s="264" t="s">
        <v>20</v>
      </c>
      <c r="N347" s="265" t="s">
        <v>47</v>
      </c>
      <c r="O347" s="85"/>
      <c r="P347" s="223">
        <f>O347*H347</f>
        <v>0</v>
      </c>
      <c r="Q347" s="223">
        <v>0.004</v>
      </c>
      <c r="R347" s="223">
        <f>Q347*H347</f>
        <v>0.004</v>
      </c>
      <c r="S347" s="223">
        <v>0</v>
      </c>
      <c r="T347" s="224">
        <f>S347*H347</f>
        <v>0</v>
      </c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R347" s="225" t="s">
        <v>235</v>
      </c>
      <c r="AT347" s="225" t="s">
        <v>286</v>
      </c>
      <c r="AU347" s="225" t="s">
        <v>84</v>
      </c>
      <c r="AY347" s="18" t="s">
        <v>171</v>
      </c>
      <c r="BE347" s="226">
        <f>IF(N347="základní",J347,0)</f>
        <v>0</v>
      </c>
      <c r="BF347" s="226">
        <f>IF(N347="snížená",J347,0)</f>
        <v>0</v>
      </c>
      <c r="BG347" s="226">
        <f>IF(N347="zákl. přenesená",J347,0)</f>
        <v>0</v>
      </c>
      <c r="BH347" s="226">
        <f>IF(N347="sníž. přenesená",J347,0)</f>
        <v>0</v>
      </c>
      <c r="BI347" s="226">
        <f>IF(N347="nulová",J347,0)</f>
        <v>0</v>
      </c>
      <c r="BJ347" s="18" t="s">
        <v>22</v>
      </c>
      <c r="BK347" s="226">
        <f>ROUND(I347*H347,2)</f>
        <v>0</v>
      </c>
      <c r="BL347" s="18" t="s">
        <v>178</v>
      </c>
      <c r="BM347" s="225" t="s">
        <v>456</v>
      </c>
    </row>
    <row r="348" spans="1:47" s="2" customFormat="1" ht="12">
      <c r="A348" s="39"/>
      <c r="B348" s="40"/>
      <c r="C348" s="41"/>
      <c r="D348" s="227" t="s">
        <v>180</v>
      </c>
      <c r="E348" s="41"/>
      <c r="F348" s="228" t="s">
        <v>455</v>
      </c>
      <c r="G348" s="41"/>
      <c r="H348" s="41"/>
      <c r="I348" s="229"/>
      <c r="J348" s="41"/>
      <c r="K348" s="41"/>
      <c r="L348" s="45"/>
      <c r="M348" s="230"/>
      <c r="N348" s="231"/>
      <c r="O348" s="85"/>
      <c r="P348" s="85"/>
      <c r="Q348" s="85"/>
      <c r="R348" s="85"/>
      <c r="S348" s="85"/>
      <c r="T348" s="86"/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T348" s="18" t="s">
        <v>180</v>
      </c>
      <c r="AU348" s="18" t="s">
        <v>84</v>
      </c>
    </row>
    <row r="349" spans="1:65" s="2" customFormat="1" ht="24.15" customHeight="1">
      <c r="A349" s="39"/>
      <c r="B349" s="40"/>
      <c r="C349" s="256" t="s">
        <v>457</v>
      </c>
      <c r="D349" s="256" t="s">
        <v>286</v>
      </c>
      <c r="E349" s="257" t="s">
        <v>458</v>
      </c>
      <c r="F349" s="258" t="s">
        <v>459</v>
      </c>
      <c r="G349" s="259" t="s">
        <v>410</v>
      </c>
      <c r="H349" s="260">
        <v>2</v>
      </c>
      <c r="I349" s="261"/>
      <c r="J349" s="262">
        <f>ROUND(I349*H349,2)</f>
        <v>0</v>
      </c>
      <c r="K349" s="258" t="s">
        <v>177</v>
      </c>
      <c r="L349" s="263"/>
      <c r="M349" s="264" t="s">
        <v>20</v>
      </c>
      <c r="N349" s="265" t="s">
        <v>47</v>
      </c>
      <c r="O349" s="85"/>
      <c r="P349" s="223">
        <f>O349*H349</f>
        <v>0</v>
      </c>
      <c r="Q349" s="223">
        <v>0.0026</v>
      </c>
      <c r="R349" s="223">
        <f>Q349*H349</f>
        <v>0.0052</v>
      </c>
      <c r="S349" s="223">
        <v>0</v>
      </c>
      <c r="T349" s="224">
        <f>S349*H349</f>
        <v>0</v>
      </c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R349" s="225" t="s">
        <v>235</v>
      </c>
      <c r="AT349" s="225" t="s">
        <v>286</v>
      </c>
      <c r="AU349" s="225" t="s">
        <v>84</v>
      </c>
      <c r="AY349" s="18" t="s">
        <v>171</v>
      </c>
      <c r="BE349" s="226">
        <f>IF(N349="základní",J349,0)</f>
        <v>0</v>
      </c>
      <c r="BF349" s="226">
        <f>IF(N349="snížená",J349,0)</f>
        <v>0</v>
      </c>
      <c r="BG349" s="226">
        <f>IF(N349="zákl. přenesená",J349,0)</f>
        <v>0</v>
      </c>
      <c r="BH349" s="226">
        <f>IF(N349="sníž. přenesená",J349,0)</f>
        <v>0</v>
      </c>
      <c r="BI349" s="226">
        <f>IF(N349="nulová",J349,0)</f>
        <v>0</v>
      </c>
      <c r="BJ349" s="18" t="s">
        <v>22</v>
      </c>
      <c r="BK349" s="226">
        <f>ROUND(I349*H349,2)</f>
        <v>0</v>
      </c>
      <c r="BL349" s="18" t="s">
        <v>178</v>
      </c>
      <c r="BM349" s="225" t="s">
        <v>460</v>
      </c>
    </row>
    <row r="350" spans="1:47" s="2" customFormat="1" ht="12">
      <c r="A350" s="39"/>
      <c r="B350" s="40"/>
      <c r="C350" s="41"/>
      <c r="D350" s="227" t="s">
        <v>180</v>
      </c>
      <c r="E350" s="41"/>
      <c r="F350" s="228" t="s">
        <v>459</v>
      </c>
      <c r="G350" s="41"/>
      <c r="H350" s="41"/>
      <c r="I350" s="229"/>
      <c r="J350" s="41"/>
      <c r="K350" s="41"/>
      <c r="L350" s="45"/>
      <c r="M350" s="230"/>
      <c r="N350" s="231"/>
      <c r="O350" s="85"/>
      <c r="P350" s="85"/>
      <c r="Q350" s="85"/>
      <c r="R350" s="85"/>
      <c r="S350" s="85"/>
      <c r="T350" s="86"/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T350" s="18" t="s">
        <v>180</v>
      </c>
      <c r="AU350" s="18" t="s">
        <v>84</v>
      </c>
    </row>
    <row r="351" spans="1:65" s="2" customFormat="1" ht="16.5" customHeight="1">
      <c r="A351" s="39"/>
      <c r="B351" s="40"/>
      <c r="C351" s="256" t="s">
        <v>461</v>
      </c>
      <c r="D351" s="256" t="s">
        <v>286</v>
      </c>
      <c r="E351" s="257" t="s">
        <v>462</v>
      </c>
      <c r="F351" s="258" t="s">
        <v>463</v>
      </c>
      <c r="G351" s="259" t="s">
        <v>410</v>
      </c>
      <c r="H351" s="260">
        <v>2</v>
      </c>
      <c r="I351" s="261"/>
      <c r="J351" s="262">
        <f>ROUND(I351*H351,2)</f>
        <v>0</v>
      </c>
      <c r="K351" s="258" t="s">
        <v>177</v>
      </c>
      <c r="L351" s="263"/>
      <c r="M351" s="264" t="s">
        <v>20</v>
      </c>
      <c r="N351" s="265" t="s">
        <v>47</v>
      </c>
      <c r="O351" s="85"/>
      <c r="P351" s="223">
        <f>O351*H351</f>
        <v>0</v>
      </c>
      <c r="Q351" s="223">
        <v>0.004</v>
      </c>
      <c r="R351" s="223">
        <f>Q351*H351</f>
        <v>0.008</v>
      </c>
      <c r="S351" s="223">
        <v>0</v>
      </c>
      <c r="T351" s="224">
        <f>S351*H351</f>
        <v>0</v>
      </c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R351" s="225" t="s">
        <v>235</v>
      </c>
      <c r="AT351" s="225" t="s">
        <v>286</v>
      </c>
      <c r="AU351" s="225" t="s">
        <v>84</v>
      </c>
      <c r="AY351" s="18" t="s">
        <v>171</v>
      </c>
      <c r="BE351" s="226">
        <f>IF(N351="základní",J351,0)</f>
        <v>0</v>
      </c>
      <c r="BF351" s="226">
        <f>IF(N351="snížená",J351,0)</f>
        <v>0</v>
      </c>
      <c r="BG351" s="226">
        <f>IF(N351="zákl. přenesená",J351,0)</f>
        <v>0</v>
      </c>
      <c r="BH351" s="226">
        <f>IF(N351="sníž. přenesená",J351,0)</f>
        <v>0</v>
      </c>
      <c r="BI351" s="226">
        <f>IF(N351="nulová",J351,0)</f>
        <v>0</v>
      </c>
      <c r="BJ351" s="18" t="s">
        <v>22</v>
      </c>
      <c r="BK351" s="226">
        <f>ROUND(I351*H351,2)</f>
        <v>0</v>
      </c>
      <c r="BL351" s="18" t="s">
        <v>178</v>
      </c>
      <c r="BM351" s="225" t="s">
        <v>464</v>
      </c>
    </row>
    <row r="352" spans="1:47" s="2" customFormat="1" ht="12">
      <c r="A352" s="39"/>
      <c r="B352" s="40"/>
      <c r="C352" s="41"/>
      <c r="D352" s="227" t="s">
        <v>180</v>
      </c>
      <c r="E352" s="41"/>
      <c r="F352" s="228" t="s">
        <v>463</v>
      </c>
      <c r="G352" s="41"/>
      <c r="H352" s="41"/>
      <c r="I352" s="229"/>
      <c r="J352" s="41"/>
      <c r="K352" s="41"/>
      <c r="L352" s="45"/>
      <c r="M352" s="230"/>
      <c r="N352" s="231"/>
      <c r="O352" s="85"/>
      <c r="P352" s="85"/>
      <c r="Q352" s="85"/>
      <c r="R352" s="85"/>
      <c r="S352" s="85"/>
      <c r="T352" s="86"/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T352" s="18" t="s">
        <v>180</v>
      </c>
      <c r="AU352" s="18" t="s">
        <v>84</v>
      </c>
    </row>
    <row r="353" spans="1:65" s="2" customFormat="1" ht="24.15" customHeight="1">
      <c r="A353" s="39"/>
      <c r="B353" s="40"/>
      <c r="C353" s="256" t="s">
        <v>465</v>
      </c>
      <c r="D353" s="256" t="s">
        <v>286</v>
      </c>
      <c r="E353" s="257" t="s">
        <v>466</v>
      </c>
      <c r="F353" s="258" t="s">
        <v>467</v>
      </c>
      <c r="G353" s="259" t="s">
        <v>410</v>
      </c>
      <c r="H353" s="260">
        <v>2</v>
      </c>
      <c r="I353" s="261"/>
      <c r="J353" s="262">
        <f>ROUND(I353*H353,2)</f>
        <v>0</v>
      </c>
      <c r="K353" s="258" t="s">
        <v>177</v>
      </c>
      <c r="L353" s="263"/>
      <c r="M353" s="264" t="s">
        <v>20</v>
      </c>
      <c r="N353" s="265" t="s">
        <v>47</v>
      </c>
      <c r="O353" s="85"/>
      <c r="P353" s="223">
        <f>O353*H353</f>
        <v>0</v>
      </c>
      <c r="Q353" s="223">
        <v>0.0025</v>
      </c>
      <c r="R353" s="223">
        <f>Q353*H353</f>
        <v>0.005</v>
      </c>
      <c r="S353" s="223">
        <v>0</v>
      </c>
      <c r="T353" s="224">
        <f>S353*H353</f>
        <v>0</v>
      </c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R353" s="225" t="s">
        <v>235</v>
      </c>
      <c r="AT353" s="225" t="s">
        <v>286</v>
      </c>
      <c r="AU353" s="225" t="s">
        <v>84</v>
      </c>
      <c r="AY353" s="18" t="s">
        <v>171</v>
      </c>
      <c r="BE353" s="226">
        <f>IF(N353="základní",J353,0)</f>
        <v>0</v>
      </c>
      <c r="BF353" s="226">
        <f>IF(N353="snížená",J353,0)</f>
        <v>0</v>
      </c>
      <c r="BG353" s="226">
        <f>IF(N353="zákl. přenesená",J353,0)</f>
        <v>0</v>
      </c>
      <c r="BH353" s="226">
        <f>IF(N353="sníž. přenesená",J353,0)</f>
        <v>0</v>
      </c>
      <c r="BI353" s="226">
        <f>IF(N353="nulová",J353,0)</f>
        <v>0</v>
      </c>
      <c r="BJ353" s="18" t="s">
        <v>22</v>
      </c>
      <c r="BK353" s="226">
        <f>ROUND(I353*H353,2)</f>
        <v>0</v>
      </c>
      <c r="BL353" s="18" t="s">
        <v>178</v>
      </c>
      <c r="BM353" s="225" t="s">
        <v>468</v>
      </c>
    </row>
    <row r="354" spans="1:47" s="2" customFormat="1" ht="12">
      <c r="A354" s="39"/>
      <c r="B354" s="40"/>
      <c r="C354" s="41"/>
      <c r="D354" s="227" t="s">
        <v>180</v>
      </c>
      <c r="E354" s="41"/>
      <c r="F354" s="228" t="s">
        <v>467</v>
      </c>
      <c r="G354" s="41"/>
      <c r="H354" s="41"/>
      <c r="I354" s="229"/>
      <c r="J354" s="41"/>
      <c r="K354" s="41"/>
      <c r="L354" s="45"/>
      <c r="M354" s="230"/>
      <c r="N354" s="231"/>
      <c r="O354" s="85"/>
      <c r="P354" s="85"/>
      <c r="Q354" s="85"/>
      <c r="R354" s="85"/>
      <c r="S354" s="85"/>
      <c r="T354" s="86"/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T354" s="18" t="s">
        <v>180</v>
      </c>
      <c r="AU354" s="18" t="s">
        <v>84</v>
      </c>
    </row>
    <row r="355" spans="1:65" s="2" customFormat="1" ht="16.5" customHeight="1">
      <c r="A355" s="39"/>
      <c r="B355" s="40"/>
      <c r="C355" s="256" t="s">
        <v>469</v>
      </c>
      <c r="D355" s="256" t="s">
        <v>286</v>
      </c>
      <c r="E355" s="257" t="s">
        <v>470</v>
      </c>
      <c r="F355" s="258" t="s">
        <v>471</v>
      </c>
      <c r="G355" s="259" t="s">
        <v>410</v>
      </c>
      <c r="H355" s="260">
        <v>24</v>
      </c>
      <c r="I355" s="261"/>
      <c r="J355" s="262">
        <f>ROUND(I355*H355,2)</f>
        <v>0</v>
      </c>
      <c r="K355" s="258" t="s">
        <v>177</v>
      </c>
      <c r="L355" s="263"/>
      <c r="M355" s="264" t="s">
        <v>20</v>
      </c>
      <c r="N355" s="265" t="s">
        <v>47</v>
      </c>
      <c r="O355" s="85"/>
      <c r="P355" s="223">
        <f>O355*H355</f>
        <v>0</v>
      </c>
      <c r="Q355" s="223">
        <v>0.0025</v>
      </c>
      <c r="R355" s="223">
        <f>Q355*H355</f>
        <v>0.06</v>
      </c>
      <c r="S355" s="223">
        <v>0</v>
      </c>
      <c r="T355" s="224">
        <f>S355*H355</f>
        <v>0</v>
      </c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R355" s="225" t="s">
        <v>235</v>
      </c>
      <c r="AT355" s="225" t="s">
        <v>286</v>
      </c>
      <c r="AU355" s="225" t="s">
        <v>84</v>
      </c>
      <c r="AY355" s="18" t="s">
        <v>171</v>
      </c>
      <c r="BE355" s="226">
        <f>IF(N355="základní",J355,0)</f>
        <v>0</v>
      </c>
      <c r="BF355" s="226">
        <f>IF(N355="snížená",J355,0)</f>
        <v>0</v>
      </c>
      <c r="BG355" s="226">
        <f>IF(N355="zákl. přenesená",J355,0)</f>
        <v>0</v>
      </c>
      <c r="BH355" s="226">
        <f>IF(N355="sníž. přenesená",J355,0)</f>
        <v>0</v>
      </c>
      <c r="BI355" s="226">
        <f>IF(N355="nulová",J355,0)</f>
        <v>0</v>
      </c>
      <c r="BJ355" s="18" t="s">
        <v>22</v>
      </c>
      <c r="BK355" s="226">
        <f>ROUND(I355*H355,2)</f>
        <v>0</v>
      </c>
      <c r="BL355" s="18" t="s">
        <v>178</v>
      </c>
      <c r="BM355" s="225" t="s">
        <v>472</v>
      </c>
    </row>
    <row r="356" spans="1:47" s="2" customFormat="1" ht="12">
      <c r="A356" s="39"/>
      <c r="B356" s="40"/>
      <c r="C356" s="41"/>
      <c r="D356" s="227" t="s">
        <v>180</v>
      </c>
      <c r="E356" s="41"/>
      <c r="F356" s="228" t="s">
        <v>471</v>
      </c>
      <c r="G356" s="41"/>
      <c r="H356" s="41"/>
      <c r="I356" s="229"/>
      <c r="J356" s="41"/>
      <c r="K356" s="41"/>
      <c r="L356" s="45"/>
      <c r="M356" s="230"/>
      <c r="N356" s="231"/>
      <c r="O356" s="85"/>
      <c r="P356" s="85"/>
      <c r="Q356" s="85"/>
      <c r="R356" s="85"/>
      <c r="S356" s="85"/>
      <c r="T356" s="86"/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T356" s="18" t="s">
        <v>180</v>
      </c>
      <c r="AU356" s="18" t="s">
        <v>84</v>
      </c>
    </row>
    <row r="357" spans="1:65" s="2" customFormat="1" ht="24.15" customHeight="1">
      <c r="A357" s="39"/>
      <c r="B357" s="40"/>
      <c r="C357" s="256" t="s">
        <v>473</v>
      </c>
      <c r="D357" s="256" t="s">
        <v>286</v>
      </c>
      <c r="E357" s="257" t="s">
        <v>474</v>
      </c>
      <c r="F357" s="258" t="s">
        <v>475</v>
      </c>
      <c r="G357" s="259" t="s">
        <v>410</v>
      </c>
      <c r="H357" s="260">
        <v>2</v>
      </c>
      <c r="I357" s="261"/>
      <c r="J357" s="262">
        <f>ROUND(I357*H357,2)</f>
        <v>0</v>
      </c>
      <c r="K357" s="258" t="s">
        <v>20</v>
      </c>
      <c r="L357" s="263"/>
      <c r="M357" s="264" t="s">
        <v>20</v>
      </c>
      <c r="N357" s="265" t="s">
        <v>47</v>
      </c>
      <c r="O357" s="85"/>
      <c r="P357" s="223">
        <f>O357*H357</f>
        <v>0</v>
      </c>
      <c r="Q357" s="223">
        <v>0.005</v>
      </c>
      <c r="R357" s="223">
        <f>Q357*H357</f>
        <v>0.01</v>
      </c>
      <c r="S357" s="223">
        <v>0</v>
      </c>
      <c r="T357" s="224">
        <f>S357*H357</f>
        <v>0</v>
      </c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R357" s="225" t="s">
        <v>235</v>
      </c>
      <c r="AT357" s="225" t="s">
        <v>286</v>
      </c>
      <c r="AU357" s="225" t="s">
        <v>84</v>
      </c>
      <c r="AY357" s="18" t="s">
        <v>171</v>
      </c>
      <c r="BE357" s="226">
        <f>IF(N357="základní",J357,0)</f>
        <v>0</v>
      </c>
      <c r="BF357" s="226">
        <f>IF(N357="snížená",J357,0)</f>
        <v>0</v>
      </c>
      <c r="BG357" s="226">
        <f>IF(N357="zákl. přenesená",J357,0)</f>
        <v>0</v>
      </c>
      <c r="BH357" s="226">
        <f>IF(N357="sníž. přenesená",J357,0)</f>
        <v>0</v>
      </c>
      <c r="BI357" s="226">
        <f>IF(N357="nulová",J357,0)</f>
        <v>0</v>
      </c>
      <c r="BJ357" s="18" t="s">
        <v>22</v>
      </c>
      <c r="BK357" s="226">
        <f>ROUND(I357*H357,2)</f>
        <v>0</v>
      </c>
      <c r="BL357" s="18" t="s">
        <v>178</v>
      </c>
      <c r="BM357" s="225" t="s">
        <v>476</v>
      </c>
    </row>
    <row r="358" spans="1:47" s="2" customFormat="1" ht="12">
      <c r="A358" s="39"/>
      <c r="B358" s="40"/>
      <c r="C358" s="41"/>
      <c r="D358" s="227" t="s">
        <v>180</v>
      </c>
      <c r="E358" s="41"/>
      <c r="F358" s="228" t="s">
        <v>475</v>
      </c>
      <c r="G358" s="41"/>
      <c r="H358" s="41"/>
      <c r="I358" s="229"/>
      <c r="J358" s="41"/>
      <c r="K358" s="41"/>
      <c r="L358" s="45"/>
      <c r="M358" s="230"/>
      <c r="N358" s="231"/>
      <c r="O358" s="85"/>
      <c r="P358" s="85"/>
      <c r="Q358" s="85"/>
      <c r="R358" s="85"/>
      <c r="S358" s="85"/>
      <c r="T358" s="86"/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T358" s="18" t="s">
        <v>180</v>
      </c>
      <c r="AU358" s="18" t="s">
        <v>84</v>
      </c>
    </row>
    <row r="359" spans="1:65" s="2" customFormat="1" ht="24.15" customHeight="1">
      <c r="A359" s="39"/>
      <c r="B359" s="40"/>
      <c r="C359" s="214" t="s">
        <v>477</v>
      </c>
      <c r="D359" s="214" t="s">
        <v>173</v>
      </c>
      <c r="E359" s="215" t="s">
        <v>478</v>
      </c>
      <c r="F359" s="216" t="s">
        <v>479</v>
      </c>
      <c r="G359" s="217" t="s">
        <v>410</v>
      </c>
      <c r="H359" s="218">
        <v>2</v>
      </c>
      <c r="I359" s="219"/>
      <c r="J359" s="220">
        <f>ROUND(I359*H359,2)</f>
        <v>0</v>
      </c>
      <c r="K359" s="216" t="s">
        <v>177</v>
      </c>
      <c r="L359" s="45"/>
      <c r="M359" s="221" t="s">
        <v>20</v>
      </c>
      <c r="N359" s="222" t="s">
        <v>47</v>
      </c>
      <c r="O359" s="85"/>
      <c r="P359" s="223">
        <f>O359*H359</f>
        <v>0</v>
      </c>
      <c r="Q359" s="223">
        <v>0.00105</v>
      </c>
      <c r="R359" s="223">
        <f>Q359*H359</f>
        <v>0.0021</v>
      </c>
      <c r="S359" s="223">
        <v>0</v>
      </c>
      <c r="T359" s="224">
        <f>S359*H359</f>
        <v>0</v>
      </c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R359" s="225" t="s">
        <v>178</v>
      </c>
      <c r="AT359" s="225" t="s">
        <v>173</v>
      </c>
      <c r="AU359" s="225" t="s">
        <v>84</v>
      </c>
      <c r="AY359" s="18" t="s">
        <v>171</v>
      </c>
      <c r="BE359" s="226">
        <f>IF(N359="základní",J359,0)</f>
        <v>0</v>
      </c>
      <c r="BF359" s="226">
        <f>IF(N359="snížená",J359,0)</f>
        <v>0</v>
      </c>
      <c r="BG359" s="226">
        <f>IF(N359="zákl. přenesená",J359,0)</f>
        <v>0</v>
      </c>
      <c r="BH359" s="226">
        <f>IF(N359="sníž. přenesená",J359,0)</f>
        <v>0</v>
      </c>
      <c r="BI359" s="226">
        <f>IF(N359="nulová",J359,0)</f>
        <v>0</v>
      </c>
      <c r="BJ359" s="18" t="s">
        <v>22</v>
      </c>
      <c r="BK359" s="226">
        <f>ROUND(I359*H359,2)</f>
        <v>0</v>
      </c>
      <c r="BL359" s="18" t="s">
        <v>178</v>
      </c>
      <c r="BM359" s="225" t="s">
        <v>480</v>
      </c>
    </row>
    <row r="360" spans="1:47" s="2" customFormat="1" ht="12">
      <c r="A360" s="39"/>
      <c r="B360" s="40"/>
      <c r="C360" s="41"/>
      <c r="D360" s="227" t="s">
        <v>180</v>
      </c>
      <c r="E360" s="41"/>
      <c r="F360" s="228" t="s">
        <v>481</v>
      </c>
      <c r="G360" s="41"/>
      <c r="H360" s="41"/>
      <c r="I360" s="229"/>
      <c r="J360" s="41"/>
      <c r="K360" s="41"/>
      <c r="L360" s="45"/>
      <c r="M360" s="230"/>
      <c r="N360" s="231"/>
      <c r="O360" s="85"/>
      <c r="P360" s="85"/>
      <c r="Q360" s="85"/>
      <c r="R360" s="85"/>
      <c r="S360" s="85"/>
      <c r="T360" s="86"/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T360" s="18" t="s">
        <v>180</v>
      </c>
      <c r="AU360" s="18" t="s">
        <v>84</v>
      </c>
    </row>
    <row r="361" spans="1:47" s="2" customFormat="1" ht="12">
      <c r="A361" s="39"/>
      <c r="B361" s="40"/>
      <c r="C361" s="41"/>
      <c r="D361" s="232" t="s">
        <v>182</v>
      </c>
      <c r="E361" s="41"/>
      <c r="F361" s="233" t="s">
        <v>482</v>
      </c>
      <c r="G361" s="41"/>
      <c r="H361" s="41"/>
      <c r="I361" s="229"/>
      <c r="J361" s="41"/>
      <c r="K361" s="41"/>
      <c r="L361" s="45"/>
      <c r="M361" s="230"/>
      <c r="N361" s="231"/>
      <c r="O361" s="85"/>
      <c r="P361" s="85"/>
      <c r="Q361" s="85"/>
      <c r="R361" s="85"/>
      <c r="S361" s="85"/>
      <c r="T361" s="86"/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T361" s="18" t="s">
        <v>182</v>
      </c>
      <c r="AU361" s="18" t="s">
        <v>84</v>
      </c>
    </row>
    <row r="362" spans="1:51" s="13" customFormat="1" ht="12">
      <c r="A362" s="13"/>
      <c r="B362" s="234"/>
      <c r="C362" s="235"/>
      <c r="D362" s="227" t="s">
        <v>184</v>
      </c>
      <c r="E362" s="236" t="s">
        <v>20</v>
      </c>
      <c r="F362" s="237" t="s">
        <v>441</v>
      </c>
      <c r="G362" s="235"/>
      <c r="H362" s="236" t="s">
        <v>20</v>
      </c>
      <c r="I362" s="238"/>
      <c r="J362" s="235"/>
      <c r="K362" s="235"/>
      <c r="L362" s="239"/>
      <c r="M362" s="240"/>
      <c r="N362" s="241"/>
      <c r="O362" s="241"/>
      <c r="P362" s="241"/>
      <c r="Q362" s="241"/>
      <c r="R362" s="241"/>
      <c r="S362" s="241"/>
      <c r="T362" s="242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43" t="s">
        <v>184</v>
      </c>
      <c r="AU362" s="243" t="s">
        <v>84</v>
      </c>
      <c r="AV362" s="13" t="s">
        <v>22</v>
      </c>
      <c r="AW362" s="13" t="s">
        <v>37</v>
      </c>
      <c r="AX362" s="13" t="s">
        <v>76</v>
      </c>
      <c r="AY362" s="243" t="s">
        <v>171</v>
      </c>
    </row>
    <row r="363" spans="1:51" s="13" customFormat="1" ht="12">
      <c r="A363" s="13"/>
      <c r="B363" s="234"/>
      <c r="C363" s="235"/>
      <c r="D363" s="227" t="s">
        <v>184</v>
      </c>
      <c r="E363" s="236" t="s">
        <v>20</v>
      </c>
      <c r="F363" s="237" t="s">
        <v>442</v>
      </c>
      <c r="G363" s="235"/>
      <c r="H363" s="236" t="s">
        <v>20</v>
      </c>
      <c r="I363" s="238"/>
      <c r="J363" s="235"/>
      <c r="K363" s="235"/>
      <c r="L363" s="239"/>
      <c r="M363" s="240"/>
      <c r="N363" s="241"/>
      <c r="O363" s="241"/>
      <c r="P363" s="241"/>
      <c r="Q363" s="241"/>
      <c r="R363" s="241"/>
      <c r="S363" s="241"/>
      <c r="T363" s="242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43" t="s">
        <v>184</v>
      </c>
      <c r="AU363" s="243" t="s">
        <v>84</v>
      </c>
      <c r="AV363" s="13" t="s">
        <v>22</v>
      </c>
      <c r="AW363" s="13" t="s">
        <v>37</v>
      </c>
      <c r="AX363" s="13" t="s">
        <v>76</v>
      </c>
      <c r="AY363" s="243" t="s">
        <v>171</v>
      </c>
    </row>
    <row r="364" spans="1:51" s="13" customFormat="1" ht="12">
      <c r="A364" s="13"/>
      <c r="B364" s="234"/>
      <c r="C364" s="235"/>
      <c r="D364" s="227" t="s">
        <v>184</v>
      </c>
      <c r="E364" s="236" t="s">
        <v>20</v>
      </c>
      <c r="F364" s="237" t="s">
        <v>443</v>
      </c>
      <c r="G364" s="235"/>
      <c r="H364" s="236" t="s">
        <v>20</v>
      </c>
      <c r="I364" s="238"/>
      <c r="J364" s="235"/>
      <c r="K364" s="235"/>
      <c r="L364" s="239"/>
      <c r="M364" s="240"/>
      <c r="N364" s="241"/>
      <c r="O364" s="241"/>
      <c r="P364" s="241"/>
      <c r="Q364" s="241"/>
      <c r="R364" s="241"/>
      <c r="S364" s="241"/>
      <c r="T364" s="242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43" t="s">
        <v>184</v>
      </c>
      <c r="AU364" s="243" t="s">
        <v>84</v>
      </c>
      <c r="AV364" s="13" t="s">
        <v>22</v>
      </c>
      <c r="AW364" s="13" t="s">
        <v>37</v>
      </c>
      <c r="AX364" s="13" t="s">
        <v>76</v>
      </c>
      <c r="AY364" s="243" t="s">
        <v>171</v>
      </c>
    </row>
    <row r="365" spans="1:51" s="14" customFormat="1" ht="12">
      <c r="A365" s="14"/>
      <c r="B365" s="244"/>
      <c r="C365" s="245"/>
      <c r="D365" s="227" t="s">
        <v>184</v>
      </c>
      <c r="E365" s="246" t="s">
        <v>20</v>
      </c>
      <c r="F365" s="247" t="s">
        <v>483</v>
      </c>
      <c r="G365" s="245"/>
      <c r="H365" s="248">
        <v>1</v>
      </c>
      <c r="I365" s="249"/>
      <c r="J365" s="245"/>
      <c r="K365" s="245"/>
      <c r="L365" s="250"/>
      <c r="M365" s="251"/>
      <c r="N365" s="252"/>
      <c r="O365" s="252"/>
      <c r="P365" s="252"/>
      <c r="Q365" s="252"/>
      <c r="R365" s="252"/>
      <c r="S365" s="252"/>
      <c r="T365" s="253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T365" s="254" t="s">
        <v>184</v>
      </c>
      <c r="AU365" s="254" t="s">
        <v>84</v>
      </c>
      <c r="AV365" s="14" t="s">
        <v>84</v>
      </c>
      <c r="AW365" s="14" t="s">
        <v>37</v>
      </c>
      <c r="AX365" s="14" t="s">
        <v>76</v>
      </c>
      <c r="AY365" s="254" t="s">
        <v>171</v>
      </c>
    </row>
    <row r="366" spans="1:51" s="14" customFormat="1" ht="12">
      <c r="A366" s="14"/>
      <c r="B366" s="244"/>
      <c r="C366" s="245"/>
      <c r="D366" s="227" t="s">
        <v>184</v>
      </c>
      <c r="E366" s="246" t="s">
        <v>20</v>
      </c>
      <c r="F366" s="247" t="s">
        <v>484</v>
      </c>
      <c r="G366" s="245"/>
      <c r="H366" s="248">
        <v>1</v>
      </c>
      <c r="I366" s="249"/>
      <c r="J366" s="245"/>
      <c r="K366" s="245"/>
      <c r="L366" s="250"/>
      <c r="M366" s="251"/>
      <c r="N366" s="252"/>
      <c r="O366" s="252"/>
      <c r="P366" s="252"/>
      <c r="Q366" s="252"/>
      <c r="R366" s="252"/>
      <c r="S366" s="252"/>
      <c r="T366" s="253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T366" s="254" t="s">
        <v>184</v>
      </c>
      <c r="AU366" s="254" t="s">
        <v>84</v>
      </c>
      <c r="AV366" s="14" t="s">
        <v>84</v>
      </c>
      <c r="AW366" s="14" t="s">
        <v>37</v>
      </c>
      <c r="AX366" s="14" t="s">
        <v>76</v>
      </c>
      <c r="AY366" s="254" t="s">
        <v>171</v>
      </c>
    </row>
    <row r="367" spans="1:65" s="2" customFormat="1" ht="24.15" customHeight="1">
      <c r="A367" s="39"/>
      <c r="B367" s="40"/>
      <c r="C367" s="256" t="s">
        <v>485</v>
      </c>
      <c r="D367" s="256" t="s">
        <v>286</v>
      </c>
      <c r="E367" s="257" t="s">
        <v>486</v>
      </c>
      <c r="F367" s="258" t="s">
        <v>487</v>
      </c>
      <c r="G367" s="259" t="s">
        <v>410</v>
      </c>
      <c r="H367" s="260">
        <v>2</v>
      </c>
      <c r="I367" s="261"/>
      <c r="J367" s="262">
        <f>ROUND(I367*H367,2)</f>
        <v>0</v>
      </c>
      <c r="K367" s="258" t="s">
        <v>177</v>
      </c>
      <c r="L367" s="263"/>
      <c r="M367" s="264" t="s">
        <v>20</v>
      </c>
      <c r="N367" s="265" t="s">
        <v>47</v>
      </c>
      <c r="O367" s="85"/>
      <c r="P367" s="223">
        <f>O367*H367</f>
        <v>0</v>
      </c>
      <c r="Q367" s="223">
        <v>0.0155</v>
      </c>
      <c r="R367" s="223">
        <f>Q367*H367</f>
        <v>0.031</v>
      </c>
      <c r="S367" s="223">
        <v>0</v>
      </c>
      <c r="T367" s="224">
        <f>S367*H367</f>
        <v>0</v>
      </c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  <c r="AR367" s="225" t="s">
        <v>235</v>
      </c>
      <c r="AT367" s="225" t="s">
        <v>286</v>
      </c>
      <c r="AU367" s="225" t="s">
        <v>84</v>
      </c>
      <c r="AY367" s="18" t="s">
        <v>171</v>
      </c>
      <c r="BE367" s="226">
        <f>IF(N367="základní",J367,0)</f>
        <v>0</v>
      </c>
      <c r="BF367" s="226">
        <f>IF(N367="snížená",J367,0)</f>
        <v>0</v>
      </c>
      <c r="BG367" s="226">
        <f>IF(N367="zákl. přenesená",J367,0)</f>
        <v>0</v>
      </c>
      <c r="BH367" s="226">
        <f>IF(N367="sníž. přenesená",J367,0)</f>
        <v>0</v>
      </c>
      <c r="BI367" s="226">
        <f>IF(N367="nulová",J367,0)</f>
        <v>0</v>
      </c>
      <c r="BJ367" s="18" t="s">
        <v>22</v>
      </c>
      <c r="BK367" s="226">
        <f>ROUND(I367*H367,2)</f>
        <v>0</v>
      </c>
      <c r="BL367" s="18" t="s">
        <v>178</v>
      </c>
      <c r="BM367" s="225" t="s">
        <v>488</v>
      </c>
    </row>
    <row r="368" spans="1:47" s="2" customFormat="1" ht="12">
      <c r="A368" s="39"/>
      <c r="B368" s="40"/>
      <c r="C368" s="41"/>
      <c r="D368" s="227" t="s">
        <v>180</v>
      </c>
      <c r="E368" s="41"/>
      <c r="F368" s="228" t="s">
        <v>487</v>
      </c>
      <c r="G368" s="41"/>
      <c r="H368" s="41"/>
      <c r="I368" s="229"/>
      <c r="J368" s="41"/>
      <c r="K368" s="41"/>
      <c r="L368" s="45"/>
      <c r="M368" s="230"/>
      <c r="N368" s="231"/>
      <c r="O368" s="85"/>
      <c r="P368" s="85"/>
      <c r="Q368" s="85"/>
      <c r="R368" s="85"/>
      <c r="S368" s="85"/>
      <c r="T368" s="86"/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T368" s="18" t="s">
        <v>180</v>
      </c>
      <c r="AU368" s="18" t="s">
        <v>84</v>
      </c>
    </row>
    <row r="369" spans="1:65" s="2" customFormat="1" ht="24.15" customHeight="1">
      <c r="A369" s="39"/>
      <c r="B369" s="40"/>
      <c r="C369" s="214" t="s">
        <v>489</v>
      </c>
      <c r="D369" s="214" t="s">
        <v>173</v>
      </c>
      <c r="E369" s="215" t="s">
        <v>490</v>
      </c>
      <c r="F369" s="216" t="s">
        <v>491</v>
      </c>
      <c r="G369" s="217" t="s">
        <v>410</v>
      </c>
      <c r="H369" s="218">
        <v>20</v>
      </c>
      <c r="I369" s="219"/>
      <c r="J369" s="220">
        <f>ROUND(I369*H369,2)</f>
        <v>0</v>
      </c>
      <c r="K369" s="216" t="s">
        <v>177</v>
      </c>
      <c r="L369" s="45"/>
      <c r="M369" s="221" t="s">
        <v>20</v>
      </c>
      <c r="N369" s="222" t="s">
        <v>47</v>
      </c>
      <c r="O369" s="85"/>
      <c r="P369" s="223">
        <f>O369*H369</f>
        <v>0</v>
      </c>
      <c r="Q369" s="223">
        <v>0.109405</v>
      </c>
      <c r="R369" s="223">
        <f>Q369*H369</f>
        <v>2.1881</v>
      </c>
      <c r="S369" s="223">
        <v>0</v>
      </c>
      <c r="T369" s="224">
        <f>S369*H369</f>
        <v>0</v>
      </c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R369" s="225" t="s">
        <v>178</v>
      </c>
      <c r="AT369" s="225" t="s">
        <v>173</v>
      </c>
      <c r="AU369" s="225" t="s">
        <v>84</v>
      </c>
      <c r="AY369" s="18" t="s">
        <v>171</v>
      </c>
      <c r="BE369" s="226">
        <f>IF(N369="základní",J369,0)</f>
        <v>0</v>
      </c>
      <c r="BF369" s="226">
        <f>IF(N369="snížená",J369,0)</f>
        <v>0</v>
      </c>
      <c r="BG369" s="226">
        <f>IF(N369="zákl. přenesená",J369,0)</f>
        <v>0</v>
      </c>
      <c r="BH369" s="226">
        <f>IF(N369="sníž. přenesená",J369,0)</f>
        <v>0</v>
      </c>
      <c r="BI369" s="226">
        <f>IF(N369="nulová",J369,0)</f>
        <v>0</v>
      </c>
      <c r="BJ369" s="18" t="s">
        <v>22</v>
      </c>
      <c r="BK369" s="226">
        <f>ROUND(I369*H369,2)</f>
        <v>0</v>
      </c>
      <c r="BL369" s="18" t="s">
        <v>178</v>
      </c>
      <c r="BM369" s="225" t="s">
        <v>492</v>
      </c>
    </row>
    <row r="370" spans="1:47" s="2" customFormat="1" ht="12">
      <c r="A370" s="39"/>
      <c r="B370" s="40"/>
      <c r="C370" s="41"/>
      <c r="D370" s="227" t="s">
        <v>180</v>
      </c>
      <c r="E370" s="41"/>
      <c r="F370" s="228" t="s">
        <v>493</v>
      </c>
      <c r="G370" s="41"/>
      <c r="H370" s="41"/>
      <c r="I370" s="229"/>
      <c r="J370" s="41"/>
      <c r="K370" s="41"/>
      <c r="L370" s="45"/>
      <c r="M370" s="230"/>
      <c r="N370" s="231"/>
      <c r="O370" s="85"/>
      <c r="P370" s="85"/>
      <c r="Q370" s="85"/>
      <c r="R370" s="85"/>
      <c r="S370" s="85"/>
      <c r="T370" s="86"/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T370" s="18" t="s">
        <v>180</v>
      </c>
      <c r="AU370" s="18" t="s">
        <v>84</v>
      </c>
    </row>
    <row r="371" spans="1:47" s="2" customFormat="1" ht="12">
      <c r="A371" s="39"/>
      <c r="B371" s="40"/>
      <c r="C371" s="41"/>
      <c r="D371" s="232" t="s">
        <v>182</v>
      </c>
      <c r="E371" s="41"/>
      <c r="F371" s="233" t="s">
        <v>494</v>
      </c>
      <c r="G371" s="41"/>
      <c r="H371" s="41"/>
      <c r="I371" s="229"/>
      <c r="J371" s="41"/>
      <c r="K371" s="41"/>
      <c r="L371" s="45"/>
      <c r="M371" s="230"/>
      <c r="N371" s="231"/>
      <c r="O371" s="85"/>
      <c r="P371" s="85"/>
      <c r="Q371" s="85"/>
      <c r="R371" s="85"/>
      <c r="S371" s="85"/>
      <c r="T371" s="86"/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  <c r="AT371" s="18" t="s">
        <v>182</v>
      </c>
      <c r="AU371" s="18" t="s">
        <v>84</v>
      </c>
    </row>
    <row r="372" spans="1:47" s="2" customFormat="1" ht="12">
      <c r="A372" s="39"/>
      <c r="B372" s="40"/>
      <c r="C372" s="41"/>
      <c r="D372" s="227" t="s">
        <v>224</v>
      </c>
      <c r="E372" s="41"/>
      <c r="F372" s="255" t="s">
        <v>495</v>
      </c>
      <c r="G372" s="41"/>
      <c r="H372" s="41"/>
      <c r="I372" s="229"/>
      <c r="J372" s="41"/>
      <c r="K372" s="41"/>
      <c r="L372" s="45"/>
      <c r="M372" s="230"/>
      <c r="N372" s="231"/>
      <c r="O372" s="85"/>
      <c r="P372" s="85"/>
      <c r="Q372" s="85"/>
      <c r="R372" s="85"/>
      <c r="S372" s="85"/>
      <c r="T372" s="86"/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T372" s="18" t="s">
        <v>224</v>
      </c>
      <c r="AU372" s="18" t="s">
        <v>84</v>
      </c>
    </row>
    <row r="373" spans="1:51" s="13" customFormat="1" ht="12">
      <c r="A373" s="13"/>
      <c r="B373" s="234"/>
      <c r="C373" s="235"/>
      <c r="D373" s="227" t="s">
        <v>184</v>
      </c>
      <c r="E373" s="236" t="s">
        <v>20</v>
      </c>
      <c r="F373" s="237" t="s">
        <v>441</v>
      </c>
      <c r="G373" s="235"/>
      <c r="H373" s="236" t="s">
        <v>20</v>
      </c>
      <c r="I373" s="238"/>
      <c r="J373" s="235"/>
      <c r="K373" s="235"/>
      <c r="L373" s="239"/>
      <c r="M373" s="240"/>
      <c r="N373" s="241"/>
      <c r="O373" s="241"/>
      <c r="P373" s="241"/>
      <c r="Q373" s="241"/>
      <c r="R373" s="241"/>
      <c r="S373" s="241"/>
      <c r="T373" s="242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43" t="s">
        <v>184</v>
      </c>
      <c r="AU373" s="243" t="s">
        <v>84</v>
      </c>
      <c r="AV373" s="13" t="s">
        <v>22</v>
      </c>
      <c r="AW373" s="13" t="s">
        <v>37</v>
      </c>
      <c r="AX373" s="13" t="s">
        <v>76</v>
      </c>
      <c r="AY373" s="243" t="s">
        <v>171</v>
      </c>
    </row>
    <row r="374" spans="1:51" s="13" customFormat="1" ht="12">
      <c r="A374" s="13"/>
      <c r="B374" s="234"/>
      <c r="C374" s="235"/>
      <c r="D374" s="227" t="s">
        <v>184</v>
      </c>
      <c r="E374" s="236" t="s">
        <v>20</v>
      </c>
      <c r="F374" s="237" t="s">
        <v>496</v>
      </c>
      <c r="G374" s="235"/>
      <c r="H374" s="236" t="s">
        <v>20</v>
      </c>
      <c r="I374" s="238"/>
      <c r="J374" s="235"/>
      <c r="K374" s="235"/>
      <c r="L374" s="239"/>
      <c r="M374" s="240"/>
      <c r="N374" s="241"/>
      <c r="O374" s="241"/>
      <c r="P374" s="241"/>
      <c r="Q374" s="241"/>
      <c r="R374" s="241"/>
      <c r="S374" s="241"/>
      <c r="T374" s="242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43" t="s">
        <v>184</v>
      </c>
      <c r="AU374" s="243" t="s">
        <v>84</v>
      </c>
      <c r="AV374" s="13" t="s">
        <v>22</v>
      </c>
      <c r="AW374" s="13" t="s">
        <v>37</v>
      </c>
      <c r="AX374" s="13" t="s">
        <v>76</v>
      </c>
      <c r="AY374" s="243" t="s">
        <v>171</v>
      </c>
    </row>
    <row r="375" spans="1:51" s="14" customFormat="1" ht="12">
      <c r="A375" s="14"/>
      <c r="B375" s="244"/>
      <c r="C375" s="245"/>
      <c r="D375" s="227" t="s">
        <v>184</v>
      </c>
      <c r="E375" s="246" t="s">
        <v>20</v>
      </c>
      <c r="F375" s="247" t="s">
        <v>497</v>
      </c>
      <c r="G375" s="245"/>
      <c r="H375" s="248">
        <v>20</v>
      </c>
      <c r="I375" s="249"/>
      <c r="J375" s="245"/>
      <c r="K375" s="245"/>
      <c r="L375" s="250"/>
      <c r="M375" s="251"/>
      <c r="N375" s="252"/>
      <c r="O375" s="252"/>
      <c r="P375" s="252"/>
      <c r="Q375" s="252"/>
      <c r="R375" s="252"/>
      <c r="S375" s="252"/>
      <c r="T375" s="253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T375" s="254" t="s">
        <v>184</v>
      </c>
      <c r="AU375" s="254" t="s">
        <v>84</v>
      </c>
      <c r="AV375" s="14" t="s">
        <v>84</v>
      </c>
      <c r="AW375" s="14" t="s">
        <v>37</v>
      </c>
      <c r="AX375" s="14" t="s">
        <v>76</v>
      </c>
      <c r="AY375" s="254" t="s">
        <v>171</v>
      </c>
    </row>
    <row r="376" spans="1:65" s="2" customFormat="1" ht="24.15" customHeight="1">
      <c r="A376" s="39"/>
      <c r="B376" s="40"/>
      <c r="C376" s="214" t="s">
        <v>498</v>
      </c>
      <c r="D376" s="214" t="s">
        <v>173</v>
      </c>
      <c r="E376" s="215" t="s">
        <v>499</v>
      </c>
      <c r="F376" s="216" t="s">
        <v>500</v>
      </c>
      <c r="G376" s="217" t="s">
        <v>410</v>
      </c>
      <c r="H376" s="218">
        <v>7</v>
      </c>
      <c r="I376" s="219"/>
      <c r="J376" s="220">
        <f>ROUND(I376*H376,2)</f>
        <v>0</v>
      </c>
      <c r="K376" s="216" t="s">
        <v>177</v>
      </c>
      <c r="L376" s="45"/>
      <c r="M376" s="221" t="s">
        <v>20</v>
      </c>
      <c r="N376" s="222" t="s">
        <v>47</v>
      </c>
      <c r="O376" s="85"/>
      <c r="P376" s="223">
        <f>O376*H376</f>
        <v>0</v>
      </c>
      <c r="Q376" s="223">
        <v>0.112405</v>
      </c>
      <c r="R376" s="223">
        <f>Q376*H376</f>
        <v>0.7868350000000001</v>
      </c>
      <c r="S376" s="223">
        <v>0</v>
      </c>
      <c r="T376" s="224">
        <f>S376*H376</f>
        <v>0</v>
      </c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R376" s="225" t="s">
        <v>178</v>
      </c>
      <c r="AT376" s="225" t="s">
        <v>173</v>
      </c>
      <c r="AU376" s="225" t="s">
        <v>84</v>
      </c>
      <c r="AY376" s="18" t="s">
        <v>171</v>
      </c>
      <c r="BE376" s="226">
        <f>IF(N376="základní",J376,0)</f>
        <v>0</v>
      </c>
      <c r="BF376" s="226">
        <f>IF(N376="snížená",J376,0)</f>
        <v>0</v>
      </c>
      <c r="BG376" s="226">
        <f>IF(N376="zákl. přenesená",J376,0)</f>
        <v>0</v>
      </c>
      <c r="BH376" s="226">
        <f>IF(N376="sníž. přenesená",J376,0)</f>
        <v>0</v>
      </c>
      <c r="BI376" s="226">
        <f>IF(N376="nulová",J376,0)</f>
        <v>0</v>
      </c>
      <c r="BJ376" s="18" t="s">
        <v>22</v>
      </c>
      <c r="BK376" s="226">
        <f>ROUND(I376*H376,2)</f>
        <v>0</v>
      </c>
      <c r="BL376" s="18" t="s">
        <v>178</v>
      </c>
      <c r="BM376" s="225" t="s">
        <v>501</v>
      </c>
    </row>
    <row r="377" spans="1:47" s="2" customFormat="1" ht="12">
      <c r="A377" s="39"/>
      <c r="B377" s="40"/>
      <c r="C377" s="41"/>
      <c r="D377" s="227" t="s">
        <v>180</v>
      </c>
      <c r="E377" s="41"/>
      <c r="F377" s="228" t="s">
        <v>502</v>
      </c>
      <c r="G377" s="41"/>
      <c r="H377" s="41"/>
      <c r="I377" s="229"/>
      <c r="J377" s="41"/>
      <c r="K377" s="41"/>
      <c r="L377" s="45"/>
      <c r="M377" s="230"/>
      <c r="N377" s="231"/>
      <c r="O377" s="85"/>
      <c r="P377" s="85"/>
      <c r="Q377" s="85"/>
      <c r="R377" s="85"/>
      <c r="S377" s="85"/>
      <c r="T377" s="86"/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T377" s="18" t="s">
        <v>180</v>
      </c>
      <c r="AU377" s="18" t="s">
        <v>84</v>
      </c>
    </row>
    <row r="378" spans="1:47" s="2" customFormat="1" ht="12">
      <c r="A378" s="39"/>
      <c r="B378" s="40"/>
      <c r="C378" s="41"/>
      <c r="D378" s="232" t="s">
        <v>182</v>
      </c>
      <c r="E378" s="41"/>
      <c r="F378" s="233" t="s">
        <v>503</v>
      </c>
      <c r="G378" s="41"/>
      <c r="H378" s="41"/>
      <c r="I378" s="229"/>
      <c r="J378" s="41"/>
      <c r="K378" s="41"/>
      <c r="L378" s="45"/>
      <c r="M378" s="230"/>
      <c r="N378" s="231"/>
      <c r="O378" s="85"/>
      <c r="P378" s="85"/>
      <c r="Q378" s="85"/>
      <c r="R378" s="85"/>
      <c r="S378" s="85"/>
      <c r="T378" s="86"/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T378" s="18" t="s">
        <v>182</v>
      </c>
      <c r="AU378" s="18" t="s">
        <v>84</v>
      </c>
    </row>
    <row r="379" spans="1:51" s="13" customFormat="1" ht="12">
      <c r="A379" s="13"/>
      <c r="B379" s="234"/>
      <c r="C379" s="235"/>
      <c r="D379" s="227" t="s">
        <v>184</v>
      </c>
      <c r="E379" s="236" t="s">
        <v>20</v>
      </c>
      <c r="F379" s="237" t="s">
        <v>441</v>
      </c>
      <c r="G379" s="235"/>
      <c r="H379" s="236" t="s">
        <v>20</v>
      </c>
      <c r="I379" s="238"/>
      <c r="J379" s="235"/>
      <c r="K379" s="235"/>
      <c r="L379" s="239"/>
      <c r="M379" s="240"/>
      <c r="N379" s="241"/>
      <c r="O379" s="241"/>
      <c r="P379" s="241"/>
      <c r="Q379" s="241"/>
      <c r="R379" s="241"/>
      <c r="S379" s="241"/>
      <c r="T379" s="242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43" t="s">
        <v>184</v>
      </c>
      <c r="AU379" s="243" t="s">
        <v>84</v>
      </c>
      <c r="AV379" s="13" t="s">
        <v>22</v>
      </c>
      <c r="AW379" s="13" t="s">
        <v>37</v>
      </c>
      <c r="AX379" s="13" t="s">
        <v>76</v>
      </c>
      <c r="AY379" s="243" t="s">
        <v>171</v>
      </c>
    </row>
    <row r="380" spans="1:51" s="13" customFormat="1" ht="12">
      <c r="A380" s="13"/>
      <c r="B380" s="234"/>
      <c r="C380" s="235"/>
      <c r="D380" s="227" t="s">
        <v>184</v>
      </c>
      <c r="E380" s="236" t="s">
        <v>20</v>
      </c>
      <c r="F380" s="237" t="s">
        <v>442</v>
      </c>
      <c r="G380" s="235"/>
      <c r="H380" s="236" t="s">
        <v>20</v>
      </c>
      <c r="I380" s="238"/>
      <c r="J380" s="235"/>
      <c r="K380" s="235"/>
      <c r="L380" s="239"/>
      <c r="M380" s="240"/>
      <c r="N380" s="241"/>
      <c r="O380" s="241"/>
      <c r="P380" s="241"/>
      <c r="Q380" s="241"/>
      <c r="R380" s="241"/>
      <c r="S380" s="241"/>
      <c r="T380" s="242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43" t="s">
        <v>184</v>
      </c>
      <c r="AU380" s="243" t="s">
        <v>84</v>
      </c>
      <c r="AV380" s="13" t="s">
        <v>22</v>
      </c>
      <c r="AW380" s="13" t="s">
        <v>37</v>
      </c>
      <c r="AX380" s="13" t="s">
        <v>76</v>
      </c>
      <c r="AY380" s="243" t="s">
        <v>171</v>
      </c>
    </row>
    <row r="381" spans="1:51" s="13" customFormat="1" ht="12">
      <c r="A381" s="13"/>
      <c r="B381" s="234"/>
      <c r="C381" s="235"/>
      <c r="D381" s="227" t="s">
        <v>184</v>
      </c>
      <c r="E381" s="236" t="s">
        <v>20</v>
      </c>
      <c r="F381" s="237" t="s">
        <v>443</v>
      </c>
      <c r="G381" s="235"/>
      <c r="H381" s="236" t="s">
        <v>20</v>
      </c>
      <c r="I381" s="238"/>
      <c r="J381" s="235"/>
      <c r="K381" s="235"/>
      <c r="L381" s="239"/>
      <c r="M381" s="240"/>
      <c r="N381" s="241"/>
      <c r="O381" s="241"/>
      <c r="P381" s="241"/>
      <c r="Q381" s="241"/>
      <c r="R381" s="241"/>
      <c r="S381" s="241"/>
      <c r="T381" s="242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43" t="s">
        <v>184</v>
      </c>
      <c r="AU381" s="243" t="s">
        <v>84</v>
      </c>
      <c r="AV381" s="13" t="s">
        <v>22</v>
      </c>
      <c r="AW381" s="13" t="s">
        <v>37</v>
      </c>
      <c r="AX381" s="13" t="s">
        <v>76</v>
      </c>
      <c r="AY381" s="243" t="s">
        <v>171</v>
      </c>
    </row>
    <row r="382" spans="1:51" s="14" customFormat="1" ht="12">
      <c r="A382" s="14"/>
      <c r="B382" s="244"/>
      <c r="C382" s="245"/>
      <c r="D382" s="227" t="s">
        <v>184</v>
      </c>
      <c r="E382" s="246" t="s">
        <v>20</v>
      </c>
      <c r="F382" s="247" t="s">
        <v>444</v>
      </c>
      <c r="G382" s="245"/>
      <c r="H382" s="248">
        <v>1</v>
      </c>
      <c r="I382" s="249"/>
      <c r="J382" s="245"/>
      <c r="K382" s="245"/>
      <c r="L382" s="250"/>
      <c r="M382" s="251"/>
      <c r="N382" s="252"/>
      <c r="O382" s="252"/>
      <c r="P382" s="252"/>
      <c r="Q382" s="252"/>
      <c r="R382" s="252"/>
      <c r="S382" s="252"/>
      <c r="T382" s="253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T382" s="254" t="s">
        <v>184</v>
      </c>
      <c r="AU382" s="254" t="s">
        <v>84</v>
      </c>
      <c r="AV382" s="14" t="s">
        <v>84</v>
      </c>
      <c r="AW382" s="14" t="s">
        <v>37</v>
      </c>
      <c r="AX382" s="14" t="s">
        <v>76</v>
      </c>
      <c r="AY382" s="254" t="s">
        <v>171</v>
      </c>
    </row>
    <row r="383" spans="1:51" s="14" customFormat="1" ht="12">
      <c r="A383" s="14"/>
      <c r="B383" s="244"/>
      <c r="C383" s="245"/>
      <c r="D383" s="227" t="s">
        <v>184</v>
      </c>
      <c r="E383" s="246" t="s">
        <v>20</v>
      </c>
      <c r="F383" s="247" t="s">
        <v>445</v>
      </c>
      <c r="G383" s="245"/>
      <c r="H383" s="248">
        <v>2</v>
      </c>
      <c r="I383" s="249"/>
      <c r="J383" s="245"/>
      <c r="K383" s="245"/>
      <c r="L383" s="250"/>
      <c r="M383" s="251"/>
      <c r="N383" s="252"/>
      <c r="O383" s="252"/>
      <c r="P383" s="252"/>
      <c r="Q383" s="252"/>
      <c r="R383" s="252"/>
      <c r="S383" s="252"/>
      <c r="T383" s="253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T383" s="254" t="s">
        <v>184</v>
      </c>
      <c r="AU383" s="254" t="s">
        <v>84</v>
      </c>
      <c r="AV383" s="14" t="s">
        <v>84</v>
      </c>
      <c r="AW383" s="14" t="s">
        <v>37</v>
      </c>
      <c r="AX383" s="14" t="s">
        <v>76</v>
      </c>
      <c r="AY383" s="254" t="s">
        <v>171</v>
      </c>
    </row>
    <row r="384" spans="1:51" s="14" customFormat="1" ht="12">
      <c r="A384" s="14"/>
      <c r="B384" s="244"/>
      <c r="C384" s="245"/>
      <c r="D384" s="227" t="s">
        <v>184</v>
      </c>
      <c r="E384" s="246" t="s">
        <v>20</v>
      </c>
      <c r="F384" s="247" t="s">
        <v>504</v>
      </c>
      <c r="G384" s="245"/>
      <c r="H384" s="248">
        <v>2</v>
      </c>
      <c r="I384" s="249"/>
      <c r="J384" s="245"/>
      <c r="K384" s="245"/>
      <c r="L384" s="250"/>
      <c r="M384" s="251"/>
      <c r="N384" s="252"/>
      <c r="O384" s="252"/>
      <c r="P384" s="252"/>
      <c r="Q384" s="252"/>
      <c r="R384" s="252"/>
      <c r="S384" s="252"/>
      <c r="T384" s="253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T384" s="254" t="s">
        <v>184</v>
      </c>
      <c r="AU384" s="254" t="s">
        <v>84</v>
      </c>
      <c r="AV384" s="14" t="s">
        <v>84</v>
      </c>
      <c r="AW384" s="14" t="s">
        <v>37</v>
      </c>
      <c r="AX384" s="14" t="s">
        <v>76</v>
      </c>
      <c r="AY384" s="254" t="s">
        <v>171</v>
      </c>
    </row>
    <row r="385" spans="1:51" s="14" customFormat="1" ht="12">
      <c r="A385" s="14"/>
      <c r="B385" s="244"/>
      <c r="C385" s="245"/>
      <c r="D385" s="227" t="s">
        <v>184</v>
      </c>
      <c r="E385" s="246" t="s">
        <v>20</v>
      </c>
      <c r="F385" s="247" t="s">
        <v>505</v>
      </c>
      <c r="G385" s="245"/>
      <c r="H385" s="248">
        <v>2</v>
      </c>
      <c r="I385" s="249"/>
      <c r="J385" s="245"/>
      <c r="K385" s="245"/>
      <c r="L385" s="250"/>
      <c r="M385" s="251"/>
      <c r="N385" s="252"/>
      <c r="O385" s="252"/>
      <c r="P385" s="252"/>
      <c r="Q385" s="252"/>
      <c r="R385" s="252"/>
      <c r="S385" s="252"/>
      <c r="T385" s="253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T385" s="254" t="s">
        <v>184</v>
      </c>
      <c r="AU385" s="254" t="s">
        <v>84</v>
      </c>
      <c r="AV385" s="14" t="s">
        <v>84</v>
      </c>
      <c r="AW385" s="14" t="s">
        <v>37</v>
      </c>
      <c r="AX385" s="14" t="s">
        <v>76</v>
      </c>
      <c r="AY385" s="254" t="s">
        <v>171</v>
      </c>
    </row>
    <row r="386" spans="1:65" s="2" customFormat="1" ht="21.75" customHeight="1">
      <c r="A386" s="39"/>
      <c r="B386" s="40"/>
      <c r="C386" s="256" t="s">
        <v>506</v>
      </c>
      <c r="D386" s="256" t="s">
        <v>286</v>
      </c>
      <c r="E386" s="257" t="s">
        <v>507</v>
      </c>
      <c r="F386" s="258" t="s">
        <v>508</v>
      </c>
      <c r="G386" s="259" t="s">
        <v>410</v>
      </c>
      <c r="H386" s="260">
        <v>7</v>
      </c>
      <c r="I386" s="261"/>
      <c r="J386" s="262">
        <f>ROUND(I386*H386,2)</f>
        <v>0</v>
      </c>
      <c r="K386" s="258" t="s">
        <v>177</v>
      </c>
      <c r="L386" s="263"/>
      <c r="M386" s="264" t="s">
        <v>20</v>
      </c>
      <c r="N386" s="265" t="s">
        <v>47</v>
      </c>
      <c r="O386" s="85"/>
      <c r="P386" s="223">
        <f>O386*H386</f>
        <v>0</v>
      </c>
      <c r="Q386" s="223">
        <v>0.0061</v>
      </c>
      <c r="R386" s="223">
        <f>Q386*H386</f>
        <v>0.0427</v>
      </c>
      <c r="S386" s="223">
        <v>0</v>
      </c>
      <c r="T386" s="224">
        <f>S386*H386</f>
        <v>0</v>
      </c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R386" s="225" t="s">
        <v>235</v>
      </c>
      <c r="AT386" s="225" t="s">
        <v>286</v>
      </c>
      <c r="AU386" s="225" t="s">
        <v>84</v>
      </c>
      <c r="AY386" s="18" t="s">
        <v>171</v>
      </c>
      <c r="BE386" s="226">
        <f>IF(N386="základní",J386,0)</f>
        <v>0</v>
      </c>
      <c r="BF386" s="226">
        <f>IF(N386="snížená",J386,0)</f>
        <v>0</v>
      </c>
      <c r="BG386" s="226">
        <f>IF(N386="zákl. přenesená",J386,0)</f>
        <v>0</v>
      </c>
      <c r="BH386" s="226">
        <f>IF(N386="sníž. přenesená",J386,0)</f>
        <v>0</v>
      </c>
      <c r="BI386" s="226">
        <f>IF(N386="nulová",J386,0)</f>
        <v>0</v>
      </c>
      <c r="BJ386" s="18" t="s">
        <v>22</v>
      </c>
      <c r="BK386" s="226">
        <f>ROUND(I386*H386,2)</f>
        <v>0</v>
      </c>
      <c r="BL386" s="18" t="s">
        <v>178</v>
      </c>
      <c r="BM386" s="225" t="s">
        <v>509</v>
      </c>
    </row>
    <row r="387" spans="1:47" s="2" customFormat="1" ht="12">
      <c r="A387" s="39"/>
      <c r="B387" s="40"/>
      <c r="C387" s="41"/>
      <c r="D387" s="227" t="s">
        <v>180</v>
      </c>
      <c r="E387" s="41"/>
      <c r="F387" s="228" t="s">
        <v>508</v>
      </c>
      <c r="G387" s="41"/>
      <c r="H387" s="41"/>
      <c r="I387" s="229"/>
      <c r="J387" s="41"/>
      <c r="K387" s="41"/>
      <c r="L387" s="45"/>
      <c r="M387" s="230"/>
      <c r="N387" s="231"/>
      <c r="O387" s="85"/>
      <c r="P387" s="85"/>
      <c r="Q387" s="85"/>
      <c r="R387" s="85"/>
      <c r="S387" s="85"/>
      <c r="T387" s="86"/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T387" s="18" t="s">
        <v>180</v>
      </c>
      <c r="AU387" s="18" t="s">
        <v>84</v>
      </c>
    </row>
    <row r="388" spans="1:65" s="2" customFormat="1" ht="24.15" customHeight="1">
      <c r="A388" s="39"/>
      <c r="B388" s="40"/>
      <c r="C388" s="214" t="s">
        <v>510</v>
      </c>
      <c r="D388" s="214" t="s">
        <v>173</v>
      </c>
      <c r="E388" s="215" t="s">
        <v>511</v>
      </c>
      <c r="F388" s="216" t="s">
        <v>512</v>
      </c>
      <c r="G388" s="217" t="s">
        <v>391</v>
      </c>
      <c r="H388" s="218">
        <v>11729.8</v>
      </c>
      <c r="I388" s="219"/>
      <c r="J388" s="220">
        <f>ROUND(I388*H388,2)</f>
        <v>0</v>
      </c>
      <c r="K388" s="216" t="s">
        <v>177</v>
      </c>
      <c r="L388" s="45"/>
      <c r="M388" s="221" t="s">
        <v>20</v>
      </c>
      <c r="N388" s="222" t="s">
        <v>47</v>
      </c>
      <c r="O388" s="85"/>
      <c r="P388" s="223">
        <f>O388*H388</f>
        <v>0</v>
      </c>
      <c r="Q388" s="223">
        <v>0.000132</v>
      </c>
      <c r="R388" s="223">
        <f>Q388*H388</f>
        <v>1.5483336</v>
      </c>
      <c r="S388" s="223">
        <v>0</v>
      </c>
      <c r="T388" s="224">
        <f>S388*H388</f>
        <v>0</v>
      </c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R388" s="225" t="s">
        <v>178</v>
      </c>
      <c r="AT388" s="225" t="s">
        <v>173</v>
      </c>
      <c r="AU388" s="225" t="s">
        <v>84</v>
      </c>
      <c r="AY388" s="18" t="s">
        <v>171</v>
      </c>
      <c r="BE388" s="226">
        <f>IF(N388="základní",J388,0)</f>
        <v>0</v>
      </c>
      <c r="BF388" s="226">
        <f>IF(N388="snížená",J388,0)</f>
        <v>0</v>
      </c>
      <c r="BG388" s="226">
        <f>IF(N388="zákl. přenesená",J388,0)</f>
        <v>0</v>
      </c>
      <c r="BH388" s="226">
        <f>IF(N388="sníž. přenesená",J388,0)</f>
        <v>0</v>
      </c>
      <c r="BI388" s="226">
        <f>IF(N388="nulová",J388,0)</f>
        <v>0</v>
      </c>
      <c r="BJ388" s="18" t="s">
        <v>22</v>
      </c>
      <c r="BK388" s="226">
        <f>ROUND(I388*H388,2)</f>
        <v>0</v>
      </c>
      <c r="BL388" s="18" t="s">
        <v>178</v>
      </c>
      <c r="BM388" s="225" t="s">
        <v>513</v>
      </c>
    </row>
    <row r="389" spans="1:47" s="2" customFormat="1" ht="12">
      <c r="A389" s="39"/>
      <c r="B389" s="40"/>
      <c r="C389" s="41"/>
      <c r="D389" s="227" t="s">
        <v>180</v>
      </c>
      <c r="E389" s="41"/>
      <c r="F389" s="228" t="s">
        <v>514</v>
      </c>
      <c r="G389" s="41"/>
      <c r="H389" s="41"/>
      <c r="I389" s="229"/>
      <c r="J389" s="41"/>
      <c r="K389" s="41"/>
      <c r="L389" s="45"/>
      <c r="M389" s="230"/>
      <c r="N389" s="231"/>
      <c r="O389" s="85"/>
      <c r="P389" s="85"/>
      <c r="Q389" s="85"/>
      <c r="R389" s="85"/>
      <c r="S389" s="85"/>
      <c r="T389" s="86"/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T389" s="18" t="s">
        <v>180</v>
      </c>
      <c r="AU389" s="18" t="s">
        <v>84</v>
      </c>
    </row>
    <row r="390" spans="1:47" s="2" customFormat="1" ht="12">
      <c r="A390" s="39"/>
      <c r="B390" s="40"/>
      <c r="C390" s="41"/>
      <c r="D390" s="232" t="s">
        <v>182</v>
      </c>
      <c r="E390" s="41"/>
      <c r="F390" s="233" t="s">
        <v>515</v>
      </c>
      <c r="G390" s="41"/>
      <c r="H390" s="41"/>
      <c r="I390" s="229"/>
      <c r="J390" s="41"/>
      <c r="K390" s="41"/>
      <c r="L390" s="45"/>
      <c r="M390" s="230"/>
      <c r="N390" s="231"/>
      <c r="O390" s="85"/>
      <c r="P390" s="85"/>
      <c r="Q390" s="85"/>
      <c r="R390" s="85"/>
      <c r="S390" s="85"/>
      <c r="T390" s="86"/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T390" s="18" t="s">
        <v>182</v>
      </c>
      <c r="AU390" s="18" t="s">
        <v>84</v>
      </c>
    </row>
    <row r="391" spans="1:51" s="13" customFormat="1" ht="12">
      <c r="A391" s="13"/>
      <c r="B391" s="234"/>
      <c r="C391" s="235"/>
      <c r="D391" s="227" t="s">
        <v>184</v>
      </c>
      <c r="E391" s="236" t="s">
        <v>20</v>
      </c>
      <c r="F391" s="237" t="s">
        <v>516</v>
      </c>
      <c r="G391" s="235"/>
      <c r="H391" s="236" t="s">
        <v>20</v>
      </c>
      <c r="I391" s="238"/>
      <c r="J391" s="235"/>
      <c r="K391" s="235"/>
      <c r="L391" s="239"/>
      <c r="M391" s="240"/>
      <c r="N391" s="241"/>
      <c r="O391" s="241"/>
      <c r="P391" s="241"/>
      <c r="Q391" s="241"/>
      <c r="R391" s="241"/>
      <c r="S391" s="241"/>
      <c r="T391" s="242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43" t="s">
        <v>184</v>
      </c>
      <c r="AU391" s="243" t="s">
        <v>84</v>
      </c>
      <c r="AV391" s="13" t="s">
        <v>22</v>
      </c>
      <c r="AW391" s="13" t="s">
        <v>37</v>
      </c>
      <c r="AX391" s="13" t="s">
        <v>76</v>
      </c>
      <c r="AY391" s="243" t="s">
        <v>171</v>
      </c>
    </row>
    <row r="392" spans="1:51" s="13" customFormat="1" ht="12">
      <c r="A392" s="13"/>
      <c r="B392" s="234"/>
      <c r="C392" s="235"/>
      <c r="D392" s="227" t="s">
        <v>184</v>
      </c>
      <c r="E392" s="236" t="s">
        <v>20</v>
      </c>
      <c r="F392" s="237" t="s">
        <v>517</v>
      </c>
      <c r="G392" s="235"/>
      <c r="H392" s="236" t="s">
        <v>20</v>
      </c>
      <c r="I392" s="238"/>
      <c r="J392" s="235"/>
      <c r="K392" s="235"/>
      <c r="L392" s="239"/>
      <c r="M392" s="240"/>
      <c r="N392" s="241"/>
      <c r="O392" s="241"/>
      <c r="P392" s="241"/>
      <c r="Q392" s="241"/>
      <c r="R392" s="241"/>
      <c r="S392" s="241"/>
      <c r="T392" s="242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T392" s="243" t="s">
        <v>184</v>
      </c>
      <c r="AU392" s="243" t="s">
        <v>84</v>
      </c>
      <c r="AV392" s="13" t="s">
        <v>22</v>
      </c>
      <c r="AW392" s="13" t="s">
        <v>37</v>
      </c>
      <c r="AX392" s="13" t="s">
        <v>76</v>
      </c>
      <c r="AY392" s="243" t="s">
        <v>171</v>
      </c>
    </row>
    <row r="393" spans="1:51" s="14" customFormat="1" ht="12">
      <c r="A393" s="14"/>
      <c r="B393" s="244"/>
      <c r="C393" s="245"/>
      <c r="D393" s="227" t="s">
        <v>184</v>
      </c>
      <c r="E393" s="246" t="s">
        <v>20</v>
      </c>
      <c r="F393" s="247" t="s">
        <v>518</v>
      </c>
      <c r="G393" s="245"/>
      <c r="H393" s="248">
        <v>7870.8</v>
      </c>
      <c r="I393" s="249"/>
      <c r="J393" s="245"/>
      <c r="K393" s="245"/>
      <c r="L393" s="250"/>
      <c r="M393" s="251"/>
      <c r="N393" s="252"/>
      <c r="O393" s="252"/>
      <c r="P393" s="252"/>
      <c r="Q393" s="252"/>
      <c r="R393" s="252"/>
      <c r="S393" s="252"/>
      <c r="T393" s="253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T393" s="254" t="s">
        <v>184</v>
      </c>
      <c r="AU393" s="254" t="s">
        <v>84</v>
      </c>
      <c r="AV393" s="14" t="s">
        <v>84</v>
      </c>
      <c r="AW393" s="14" t="s">
        <v>37</v>
      </c>
      <c r="AX393" s="14" t="s">
        <v>76</v>
      </c>
      <c r="AY393" s="254" t="s">
        <v>171</v>
      </c>
    </row>
    <row r="394" spans="1:51" s="14" customFormat="1" ht="12">
      <c r="A394" s="14"/>
      <c r="B394" s="244"/>
      <c r="C394" s="245"/>
      <c r="D394" s="227" t="s">
        <v>184</v>
      </c>
      <c r="E394" s="246" t="s">
        <v>20</v>
      </c>
      <c r="F394" s="247" t="s">
        <v>519</v>
      </c>
      <c r="G394" s="245"/>
      <c r="H394" s="248">
        <v>2158.2</v>
      </c>
      <c r="I394" s="249"/>
      <c r="J394" s="245"/>
      <c r="K394" s="245"/>
      <c r="L394" s="250"/>
      <c r="M394" s="251"/>
      <c r="N394" s="252"/>
      <c r="O394" s="252"/>
      <c r="P394" s="252"/>
      <c r="Q394" s="252"/>
      <c r="R394" s="252"/>
      <c r="S394" s="252"/>
      <c r="T394" s="253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T394" s="254" t="s">
        <v>184</v>
      </c>
      <c r="AU394" s="254" t="s">
        <v>84</v>
      </c>
      <c r="AV394" s="14" t="s">
        <v>84</v>
      </c>
      <c r="AW394" s="14" t="s">
        <v>37</v>
      </c>
      <c r="AX394" s="14" t="s">
        <v>76</v>
      </c>
      <c r="AY394" s="254" t="s">
        <v>171</v>
      </c>
    </row>
    <row r="395" spans="1:51" s="14" customFormat="1" ht="12">
      <c r="A395" s="14"/>
      <c r="B395" s="244"/>
      <c r="C395" s="245"/>
      <c r="D395" s="227" t="s">
        <v>184</v>
      </c>
      <c r="E395" s="246" t="s">
        <v>20</v>
      </c>
      <c r="F395" s="247" t="s">
        <v>520</v>
      </c>
      <c r="G395" s="245"/>
      <c r="H395" s="248">
        <v>1200.8</v>
      </c>
      <c r="I395" s="249"/>
      <c r="J395" s="245"/>
      <c r="K395" s="245"/>
      <c r="L395" s="250"/>
      <c r="M395" s="251"/>
      <c r="N395" s="252"/>
      <c r="O395" s="252"/>
      <c r="P395" s="252"/>
      <c r="Q395" s="252"/>
      <c r="R395" s="252"/>
      <c r="S395" s="252"/>
      <c r="T395" s="253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T395" s="254" t="s">
        <v>184</v>
      </c>
      <c r="AU395" s="254" t="s">
        <v>84</v>
      </c>
      <c r="AV395" s="14" t="s">
        <v>84</v>
      </c>
      <c r="AW395" s="14" t="s">
        <v>37</v>
      </c>
      <c r="AX395" s="14" t="s">
        <v>76</v>
      </c>
      <c r="AY395" s="254" t="s">
        <v>171</v>
      </c>
    </row>
    <row r="396" spans="1:51" s="14" customFormat="1" ht="12">
      <c r="A396" s="14"/>
      <c r="B396" s="244"/>
      <c r="C396" s="245"/>
      <c r="D396" s="227" t="s">
        <v>184</v>
      </c>
      <c r="E396" s="246" t="s">
        <v>20</v>
      </c>
      <c r="F396" s="247" t="s">
        <v>521</v>
      </c>
      <c r="G396" s="245"/>
      <c r="H396" s="248">
        <v>500</v>
      </c>
      <c r="I396" s="249"/>
      <c r="J396" s="245"/>
      <c r="K396" s="245"/>
      <c r="L396" s="250"/>
      <c r="M396" s="251"/>
      <c r="N396" s="252"/>
      <c r="O396" s="252"/>
      <c r="P396" s="252"/>
      <c r="Q396" s="252"/>
      <c r="R396" s="252"/>
      <c r="S396" s="252"/>
      <c r="T396" s="253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T396" s="254" t="s">
        <v>184</v>
      </c>
      <c r="AU396" s="254" t="s">
        <v>84</v>
      </c>
      <c r="AV396" s="14" t="s">
        <v>84</v>
      </c>
      <c r="AW396" s="14" t="s">
        <v>37</v>
      </c>
      <c r="AX396" s="14" t="s">
        <v>76</v>
      </c>
      <c r="AY396" s="254" t="s">
        <v>171</v>
      </c>
    </row>
    <row r="397" spans="1:65" s="2" customFormat="1" ht="24.15" customHeight="1">
      <c r="A397" s="39"/>
      <c r="B397" s="40"/>
      <c r="C397" s="214" t="s">
        <v>522</v>
      </c>
      <c r="D397" s="214" t="s">
        <v>173</v>
      </c>
      <c r="E397" s="215" t="s">
        <v>523</v>
      </c>
      <c r="F397" s="216" t="s">
        <v>524</v>
      </c>
      <c r="G397" s="217" t="s">
        <v>391</v>
      </c>
      <c r="H397" s="218">
        <v>4057.4</v>
      </c>
      <c r="I397" s="219"/>
      <c r="J397" s="220">
        <f>ROUND(I397*H397,2)</f>
        <v>0</v>
      </c>
      <c r="K397" s="216" t="s">
        <v>177</v>
      </c>
      <c r="L397" s="45"/>
      <c r="M397" s="221" t="s">
        <v>20</v>
      </c>
      <c r="N397" s="222" t="s">
        <v>47</v>
      </c>
      <c r="O397" s="85"/>
      <c r="P397" s="223">
        <f>O397*H397</f>
        <v>0</v>
      </c>
      <c r="Q397" s="223">
        <v>6.08E-05</v>
      </c>
      <c r="R397" s="223">
        <f>Q397*H397</f>
        <v>0.24668992</v>
      </c>
      <c r="S397" s="223">
        <v>0</v>
      </c>
      <c r="T397" s="224">
        <f>S397*H397</f>
        <v>0</v>
      </c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  <c r="AR397" s="225" t="s">
        <v>178</v>
      </c>
      <c r="AT397" s="225" t="s">
        <v>173</v>
      </c>
      <c r="AU397" s="225" t="s">
        <v>84</v>
      </c>
      <c r="AY397" s="18" t="s">
        <v>171</v>
      </c>
      <c r="BE397" s="226">
        <f>IF(N397="základní",J397,0)</f>
        <v>0</v>
      </c>
      <c r="BF397" s="226">
        <f>IF(N397="snížená",J397,0)</f>
        <v>0</v>
      </c>
      <c r="BG397" s="226">
        <f>IF(N397="zákl. přenesená",J397,0)</f>
        <v>0</v>
      </c>
      <c r="BH397" s="226">
        <f>IF(N397="sníž. přenesená",J397,0)</f>
        <v>0</v>
      </c>
      <c r="BI397" s="226">
        <f>IF(N397="nulová",J397,0)</f>
        <v>0</v>
      </c>
      <c r="BJ397" s="18" t="s">
        <v>22</v>
      </c>
      <c r="BK397" s="226">
        <f>ROUND(I397*H397,2)</f>
        <v>0</v>
      </c>
      <c r="BL397" s="18" t="s">
        <v>178</v>
      </c>
      <c r="BM397" s="225" t="s">
        <v>525</v>
      </c>
    </row>
    <row r="398" spans="1:47" s="2" customFormat="1" ht="12">
      <c r="A398" s="39"/>
      <c r="B398" s="40"/>
      <c r="C398" s="41"/>
      <c r="D398" s="227" t="s">
        <v>180</v>
      </c>
      <c r="E398" s="41"/>
      <c r="F398" s="228" t="s">
        <v>526</v>
      </c>
      <c r="G398" s="41"/>
      <c r="H398" s="41"/>
      <c r="I398" s="229"/>
      <c r="J398" s="41"/>
      <c r="K398" s="41"/>
      <c r="L398" s="45"/>
      <c r="M398" s="230"/>
      <c r="N398" s="231"/>
      <c r="O398" s="85"/>
      <c r="P398" s="85"/>
      <c r="Q398" s="85"/>
      <c r="R398" s="85"/>
      <c r="S398" s="85"/>
      <c r="T398" s="86"/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  <c r="AE398" s="39"/>
      <c r="AT398" s="18" t="s">
        <v>180</v>
      </c>
      <c r="AU398" s="18" t="s">
        <v>84</v>
      </c>
    </row>
    <row r="399" spans="1:47" s="2" customFormat="1" ht="12">
      <c r="A399" s="39"/>
      <c r="B399" s="40"/>
      <c r="C399" s="41"/>
      <c r="D399" s="232" t="s">
        <v>182</v>
      </c>
      <c r="E399" s="41"/>
      <c r="F399" s="233" t="s">
        <v>527</v>
      </c>
      <c r="G399" s="41"/>
      <c r="H399" s="41"/>
      <c r="I399" s="229"/>
      <c r="J399" s="41"/>
      <c r="K399" s="41"/>
      <c r="L399" s="45"/>
      <c r="M399" s="230"/>
      <c r="N399" s="231"/>
      <c r="O399" s="85"/>
      <c r="P399" s="85"/>
      <c r="Q399" s="85"/>
      <c r="R399" s="85"/>
      <c r="S399" s="85"/>
      <c r="T399" s="86"/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T399" s="18" t="s">
        <v>182</v>
      </c>
      <c r="AU399" s="18" t="s">
        <v>84</v>
      </c>
    </row>
    <row r="400" spans="1:51" s="13" customFormat="1" ht="12">
      <c r="A400" s="13"/>
      <c r="B400" s="234"/>
      <c r="C400" s="235"/>
      <c r="D400" s="227" t="s">
        <v>184</v>
      </c>
      <c r="E400" s="236" t="s">
        <v>20</v>
      </c>
      <c r="F400" s="237" t="s">
        <v>516</v>
      </c>
      <c r="G400" s="235"/>
      <c r="H400" s="236" t="s">
        <v>20</v>
      </c>
      <c r="I400" s="238"/>
      <c r="J400" s="235"/>
      <c r="K400" s="235"/>
      <c r="L400" s="239"/>
      <c r="M400" s="240"/>
      <c r="N400" s="241"/>
      <c r="O400" s="241"/>
      <c r="P400" s="241"/>
      <c r="Q400" s="241"/>
      <c r="R400" s="241"/>
      <c r="S400" s="241"/>
      <c r="T400" s="242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T400" s="243" t="s">
        <v>184</v>
      </c>
      <c r="AU400" s="243" t="s">
        <v>84</v>
      </c>
      <c r="AV400" s="13" t="s">
        <v>22</v>
      </c>
      <c r="AW400" s="13" t="s">
        <v>37</v>
      </c>
      <c r="AX400" s="13" t="s">
        <v>76</v>
      </c>
      <c r="AY400" s="243" t="s">
        <v>171</v>
      </c>
    </row>
    <row r="401" spans="1:51" s="13" customFormat="1" ht="12">
      <c r="A401" s="13"/>
      <c r="B401" s="234"/>
      <c r="C401" s="235"/>
      <c r="D401" s="227" t="s">
        <v>184</v>
      </c>
      <c r="E401" s="236" t="s">
        <v>20</v>
      </c>
      <c r="F401" s="237" t="s">
        <v>517</v>
      </c>
      <c r="G401" s="235"/>
      <c r="H401" s="236" t="s">
        <v>20</v>
      </c>
      <c r="I401" s="238"/>
      <c r="J401" s="235"/>
      <c r="K401" s="235"/>
      <c r="L401" s="239"/>
      <c r="M401" s="240"/>
      <c r="N401" s="241"/>
      <c r="O401" s="241"/>
      <c r="P401" s="241"/>
      <c r="Q401" s="241"/>
      <c r="R401" s="241"/>
      <c r="S401" s="241"/>
      <c r="T401" s="242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243" t="s">
        <v>184</v>
      </c>
      <c r="AU401" s="243" t="s">
        <v>84</v>
      </c>
      <c r="AV401" s="13" t="s">
        <v>22</v>
      </c>
      <c r="AW401" s="13" t="s">
        <v>37</v>
      </c>
      <c r="AX401" s="13" t="s">
        <v>76</v>
      </c>
      <c r="AY401" s="243" t="s">
        <v>171</v>
      </c>
    </row>
    <row r="402" spans="1:51" s="14" customFormat="1" ht="12">
      <c r="A402" s="14"/>
      <c r="B402" s="244"/>
      <c r="C402" s="245"/>
      <c r="D402" s="227" t="s">
        <v>184</v>
      </c>
      <c r="E402" s="246" t="s">
        <v>20</v>
      </c>
      <c r="F402" s="247" t="s">
        <v>528</v>
      </c>
      <c r="G402" s="245"/>
      <c r="H402" s="248">
        <v>139.1</v>
      </c>
      <c r="I402" s="249"/>
      <c r="J402" s="245"/>
      <c r="K402" s="245"/>
      <c r="L402" s="250"/>
      <c r="M402" s="251"/>
      <c r="N402" s="252"/>
      <c r="O402" s="252"/>
      <c r="P402" s="252"/>
      <c r="Q402" s="252"/>
      <c r="R402" s="252"/>
      <c r="S402" s="252"/>
      <c r="T402" s="253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T402" s="254" t="s">
        <v>184</v>
      </c>
      <c r="AU402" s="254" t="s">
        <v>84</v>
      </c>
      <c r="AV402" s="14" t="s">
        <v>84</v>
      </c>
      <c r="AW402" s="14" t="s">
        <v>37</v>
      </c>
      <c r="AX402" s="14" t="s">
        <v>76</v>
      </c>
      <c r="AY402" s="254" t="s">
        <v>171</v>
      </c>
    </row>
    <row r="403" spans="1:51" s="14" customFormat="1" ht="12">
      <c r="A403" s="14"/>
      <c r="B403" s="244"/>
      <c r="C403" s="245"/>
      <c r="D403" s="227" t="s">
        <v>184</v>
      </c>
      <c r="E403" s="246" t="s">
        <v>20</v>
      </c>
      <c r="F403" s="247" t="s">
        <v>529</v>
      </c>
      <c r="G403" s="245"/>
      <c r="H403" s="248">
        <v>1136.5</v>
      </c>
      <c r="I403" s="249"/>
      <c r="J403" s="245"/>
      <c r="K403" s="245"/>
      <c r="L403" s="250"/>
      <c r="M403" s="251"/>
      <c r="N403" s="252"/>
      <c r="O403" s="252"/>
      <c r="P403" s="252"/>
      <c r="Q403" s="252"/>
      <c r="R403" s="252"/>
      <c r="S403" s="252"/>
      <c r="T403" s="253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T403" s="254" t="s">
        <v>184</v>
      </c>
      <c r="AU403" s="254" t="s">
        <v>84</v>
      </c>
      <c r="AV403" s="14" t="s">
        <v>84</v>
      </c>
      <c r="AW403" s="14" t="s">
        <v>37</v>
      </c>
      <c r="AX403" s="14" t="s">
        <v>76</v>
      </c>
      <c r="AY403" s="254" t="s">
        <v>171</v>
      </c>
    </row>
    <row r="404" spans="1:51" s="14" customFormat="1" ht="12">
      <c r="A404" s="14"/>
      <c r="B404" s="244"/>
      <c r="C404" s="245"/>
      <c r="D404" s="227" t="s">
        <v>184</v>
      </c>
      <c r="E404" s="246" t="s">
        <v>20</v>
      </c>
      <c r="F404" s="247" t="s">
        <v>530</v>
      </c>
      <c r="G404" s="245"/>
      <c r="H404" s="248">
        <v>1081</v>
      </c>
      <c r="I404" s="249"/>
      <c r="J404" s="245"/>
      <c r="K404" s="245"/>
      <c r="L404" s="250"/>
      <c r="M404" s="251"/>
      <c r="N404" s="252"/>
      <c r="O404" s="252"/>
      <c r="P404" s="252"/>
      <c r="Q404" s="252"/>
      <c r="R404" s="252"/>
      <c r="S404" s="252"/>
      <c r="T404" s="253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T404" s="254" t="s">
        <v>184</v>
      </c>
      <c r="AU404" s="254" t="s">
        <v>84</v>
      </c>
      <c r="AV404" s="14" t="s">
        <v>84</v>
      </c>
      <c r="AW404" s="14" t="s">
        <v>37</v>
      </c>
      <c r="AX404" s="14" t="s">
        <v>76</v>
      </c>
      <c r="AY404" s="254" t="s">
        <v>171</v>
      </c>
    </row>
    <row r="405" spans="1:51" s="14" customFormat="1" ht="12">
      <c r="A405" s="14"/>
      <c r="B405" s="244"/>
      <c r="C405" s="245"/>
      <c r="D405" s="227" t="s">
        <v>184</v>
      </c>
      <c r="E405" s="246" t="s">
        <v>20</v>
      </c>
      <c r="F405" s="247" t="s">
        <v>531</v>
      </c>
      <c r="G405" s="245"/>
      <c r="H405" s="248">
        <v>1200.8</v>
      </c>
      <c r="I405" s="249"/>
      <c r="J405" s="245"/>
      <c r="K405" s="245"/>
      <c r="L405" s="250"/>
      <c r="M405" s="251"/>
      <c r="N405" s="252"/>
      <c r="O405" s="252"/>
      <c r="P405" s="252"/>
      <c r="Q405" s="252"/>
      <c r="R405" s="252"/>
      <c r="S405" s="252"/>
      <c r="T405" s="253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T405" s="254" t="s">
        <v>184</v>
      </c>
      <c r="AU405" s="254" t="s">
        <v>84</v>
      </c>
      <c r="AV405" s="14" t="s">
        <v>84</v>
      </c>
      <c r="AW405" s="14" t="s">
        <v>37</v>
      </c>
      <c r="AX405" s="14" t="s">
        <v>76</v>
      </c>
      <c r="AY405" s="254" t="s">
        <v>171</v>
      </c>
    </row>
    <row r="406" spans="1:51" s="14" customFormat="1" ht="12">
      <c r="A406" s="14"/>
      <c r="B406" s="244"/>
      <c r="C406" s="245"/>
      <c r="D406" s="227" t="s">
        <v>184</v>
      </c>
      <c r="E406" s="246" t="s">
        <v>20</v>
      </c>
      <c r="F406" s="247" t="s">
        <v>532</v>
      </c>
      <c r="G406" s="245"/>
      <c r="H406" s="248">
        <v>500</v>
      </c>
      <c r="I406" s="249"/>
      <c r="J406" s="245"/>
      <c r="K406" s="245"/>
      <c r="L406" s="250"/>
      <c r="M406" s="251"/>
      <c r="N406" s="252"/>
      <c r="O406" s="252"/>
      <c r="P406" s="252"/>
      <c r="Q406" s="252"/>
      <c r="R406" s="252"/>
      <c r="S406" s="252"/>
      <c r="T406" s="253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T406" s="254" t="s">
        <v>184</v>
      </c>
      <c r="AU406" s="254" t="s">
        <v>84</v>
      </c>
      <c r="AV406" s="14" t="s">
        <v>84</v>
      </c>
      <c r="AW406" s="14" t="s">
        <v>37</v>
      </c>
      <c r="AX406" s="14" t="s">
        <v>76</v>
      </c>
      <c r="AY406" s="254" t="s">
        <v>171</v>
      </c>
    </row>
    <row r="407" spans="1:65" s="2" customFormat="1" ht="24.15" customHeight="1">
      <c r="A407" s="39"/>
      <c r="B407" s="40"/>
      <c r="C407" s="214" t="s">
        <v>533</v>
      </c>
      <c r="D407" s="214" t="s">
        <v>173</v>
      </c>
      <c r="E407" s="215" t="s">
        <v>534</v>
      </c>
      <c r="F407" s="216" t="s">
        <v>535</v>
      </c>
      <c r="G407" s="217" t="s">
        <v>391</v>
      </c>
      <c r="H407" s="218">
        <v>61.5</v>
      </c>
      <c r="I407" s="219"/>
      <c r="J407" s="220">
        <f>ROUND(I407*H407,2)</f>
        <v>0</v>
      </c>
      <c r="K407" s="216" t="s">
        <v>177</v>
      </c>
      <c r="L407" s="45"/>
      <c r="M407" s="221" t="s">
        <v>20</v>
      </c>
      <c r="N407" s="222" t="s">
        <v>47</v>
      </c>
      <c r="O407" s="85"/>
      <c r="P407" s="223">
        <f>O407*H407</f>
        <v>0</v>
      </c>
      <c r="Q407" s="223">
        <v>0.000164</v>
      </c>
      <c r="R407" s="223">
        <f>Q407*H407</f>
        <v>0.010086</v>
      </c>
      <c r="S407" s="223">
        <v>0</v>
      </c>
      <c r="T407" s="224">
        <f>S407*H407</f>
        <v>0</v>
      </c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  <c r="AR407" s="225" t="s">
        <v>178</v>
      </c>
      <c r="AT407" s="225" t="s">
        <v>173</v>
      </c>
      <c r="AU407" s="225" t="s">
        <v>84</v>
      </c>
      <c r="AY407" s="18" t="s">
        <v>171</v>
      </c>
      <c r="BE407" s="226">
        <f>IF(N407="základní",J407,0)</f>
        <v>0</v>
      </c>
      <c r="BF407" s="226">
        <f>IF(N407="snížená",J407,0)</f>
        <v>0</v>
      </c>
      <c r="BG407" s="226">
        <f>IF(N407="zákl. přenesená",J407,0)</f>
        <v>0</v>
      </c>
      <c r="BH407" s="226">
        <f>IF(N407="sníž. přenesená",J407,0)</f>
        <v>0</v>
      </c>
      <c r="BI407" s="226">
        <f>IF(N407="nulová",J407,0)</f>
        <v>0</v>
      </c>
      <c r="BJ407" s="18" t="s">
        <v>22</v>
      </c>
      <c r="BK407" s="226">
        <f>ROUND(I407*H407,2)</f>
        <v>0</v>
      </c>
      <c r="BL407" s="18" t="s">
        <v>178</v>
      </c>
      <c r="BM407" s="225" t="s">
        <v>536</v>
      </c>
    </row>
    <row r="408" spans="1:47" s="2" customFormat="1" ht="12">
      <c r="A408" s="39"/>
      <c r="B408" s="40"/>
      <c r="C408" s="41"/>
      <c r="D408" s="227" t="s">
        <v>180</v>
      </c>
      <c r="E408" s="41"/>
      <c r="F408" s="228" t="s">
        <v>537</v>
      </c>
      <c r="G408" s="41"/>
      <c r="H408" s="41"/>
      <c r="I408" s="229"/>
      <c r="J408" s="41"/>
      <c r="K408" s="41"/>
      <c r="L408" s="45"/>
      <c r="M408" s="230"/>
      <c r="N408" s="231"/>
      <c r="O408" s="85"/>
      <c r="P408" s="85"/>
      <c r="Q408" s="85"/>
      <c r="R408" s="85"/>
      <c r="S408" s="85"/>
      <c r="T408" s="86"/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  <c r="AE408" s="39"/>
      <c r="AT408" s="18" t="s">
        <v>180</v>
      </c>
      <c r="AU408" s="18" t="s">
        <v>84</v>
      </c>
    </row>
    <row r="409" spans="1:47" s="2" customFormat="1" ht="12">
      <c r="A409" s="39"/>
      <c r="B409" s="40"/>
      <c r="C409" s="41"/>
      <c r="D409" s="232" t="s">
        <v>182</v>
      </c>
      <c r="E409" s="41"/>
      <c r="F409" s="233" t="s">
        <v>538</v>
      </c>
      <c r="G409" s="41"/>
      <c r="H409" s="41"/>
      <c r="I409" s="229"/>
      <c r="J409" s="41"/>
      <c r="K409" s="41"/>
      <c r="L409" s="45"/>
      <c r="M409" s="230"/>
      <c r="N409" s="231"/>
      <c r="O409" s="85"/>
      <c r="P409" s="85"/>
      <c r="Q409" s="85"/>
      <c r="R409" s="85"/>
      <c r="S409" s="85"/>
      <c r="T409" s="86"/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  <c r="AT409" s="18" t="s">
        <v>182</v>
      </c>
      <c r="AU409" s="18" t="s">
        <v>84</v>
      </c>
    </row>
    <row r="410" spans="1:51" s="13" customFormat="1" ht="12">
      <c r="A410" s="13"/>
      <c r="B410" s="234"/>
      <c r="C410" s="235"/>
      <c r="D410" s="227" t="s">
        <v>184</v>
      </c>
      <c r="E410" s="236" t="s">
        <v>20</v>
      </c>
      <c r="F410" s="237" t="s">
        <v>516</v>
      </c>
      <c r="G410" s="235"/>
      <c r="H410" s="236" t="s">
        <v>20</v>
      </c>
      <c r="I410" s="238"/>
      <c r="J410" s="235"/>
      <c r="K410" s="235"/>
      <c r="L410" s="239"/>
      <c r="M410" s="240"/>
      <c r="N410" s="241"/>
      <c r="O410" s="241"/>
      <c r="P410" s="241"/>
      <c r="Q410" s="241"/>
      <c r="R410" s="241"/>
      <c r="S410" s="241"/>
      <c r="T410" s="242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T410" s="243" t="s">
        <v>184</v>
      </c>
      <c r="AU410" s="243" t="s">
        <v>84</v>
      </c>
      <c r="AV410" s="13" t="s">
        <v>22</v>
      </c>
      <c r="AW410" s="13" t="s">
        <v>37</v>
      </c>
      <c r="AX410" s="13" t="s">
        <v>76</v>
      </c>
      <c r="AY410" s="243" t="s">
        <v>171</v>
      </c>
    </row>
    <row r="411" spans="1:51" s="13" customFormat="1" ht="12">
      <c r="A411" s="13"/>
      <c r="B411" s="234"/>
      <c r="C411" s="235"/>
      <c r="D411" s="227" t="s">
        <v>184</v>
      </c>
      <c r="E411" s="236" t="s">
        <v>20</v>
      </c>
      <c r="F411" s="237" t="s">
        <v>517</v>
      </c>
      <c r="G411" s="235"/>
      <c r="H411" s="236" t="s">
        <v>20</v>
      </c>
      <c r="I411" s="238"/>
      <c r="J411" s="235"/>
      <c r="K411" s="235"/>
      <c r="L411" s="239"/>
      <c r="M411" s="240"/>
      <c r="N411" s="241"/>
      <c r="O411" s="241"/>
      <c r="P411" s="241"/>
      <c r="Q411" s="241"/>
      <c r="R411" s="241"/>
      <c r="S411" s="241"/>
      <c r="T411" s="242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T411" s="243" t="s">
        <v>184</v>
      </c>
      <c r="AU411" s="243" t="s">
        <v>84</v>
      </c>
      <c r="AV411" s="13" t="s">
        <v>22</v>
      </c>
      <c r="AW411" s="13" t="s">
        <v>37</v>
      </c>
      <c r="AX411" s="13" t="s">
        <v>76</v>
      </c>
      <c r="AY411" s="243" t="s">
        <v>171</v>
      </c>
    </row>
    <row r="412" spans="1:51" s="14" customFormat="1" ht="12">
      <c r="A412" s="14"/>
      <c r="B412" s="244"/>
      <c r="C412" s="245"/>
      <c r="D412" s="227" t="s">
        <v>184</v>
      </c>
      <c r="E412" s="246" t="s">
        <v>20</v>
      </c>
      <c r="F412" s="247" t="s">
        <v>539</v>
      </c>
      <c r="G412" s="245"/>
      <c r="H412" s="248">
        <v>61.5</v>
      </c>
      <c r="I412" s="249"/>
      <c r="J412" s="245"/>
      <c r="K412" s="245"/>
      <c r="L412" s="250"/>
      <c r="M412" s="251"/>
      <c r="N412" s="252"/>
      <c r="O412" s="252"/>
      <c r="P412" s="252"/>
      <c r="Q412" s="252"/>
      <c r="R412" s="252"/>
      <c r="S412" s="252"/>
      <c r="T412" s="253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T412" s="254" t="s">
        <v>184</v>
      </c>
      <c r="AU412" s="254" t="s">
        <v>84</v>
      </c>
      <c r="AV412" s="14" t="s">
        <v>84</v>
      </c>
      <c r="AW412" s="14" t="s">
        <v>37</v>
      </c>
      <c r="AX412" s="14" t="s">
        <v>76</v>
      </c>
      <c r="AY412" s="254" t="s">
        <v>171</v>
      </c>
    </row>
    <row r="413" spans="1:65" s="2" customFormat="1" ht="24.15" customHeight="1">
      <c r="A413" s="39"/>
      <c r="B413" s="40"/>
      <c r="C413" s="214" t="s">
        <v>540</v>
      </c>
      <c r="D413" s="214" t="s">
        <v>173</v>
      </c>
      <c r="E413" s="215" t="s">
        <v>541</v>
      </c>
      <c r="F413" s="216" t="s">
        <v>542</v>
      </c>
      <c r="G413" s="217" t="s">
        <v>176</v>
      </c>
      <c r="H413" s="218">
        <v>114.16</v>
      </c>
      <c r="I413" s="219"/>
      <c r="J413" s="220">
        <f>ROUND(I413*H413,2)</f>
        <v>0</v>
      </c>
      <c r="K413" s="216" t="s">
        <v>177</v>
      </c>
      <c r="L413" s="45"/>
      <c r="M413" s="221" t="s">
        <v>20</v>
      </c>
      <c r="N413" s="222" t="s">
        <v>47</v>
      </c>
      <c r="O413" s="85"/>
      <c r="P413" s="223">
        <f>O413*H413</f>
        <v>0</v>
      </c>
      <c r="Q413" s="223">
        <v>0.00145</v>
      </c>
      <c r="R413" s="223">
        <f>Q413*H413</f>
        <v>0.16553199999999998</v>
      </c>
      <c r="S413" s="223">
        <v>0</v>
      </c>
      <c r="T413" s="224">
        <f>S413*H413</f>
        <v>0</v>
      </c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  <c r="AR413" s="225" t="s">
        <v>178</v>
      </c>
      <c r="AT413" s="225" t="s">
        <v>173</v>
      </c>
      <c r="AU413" s="225" t="s">
        <v>84</v>
      </c>
      <c r="AY413" s="18" t="s">
        <v>171</v>
      </c>
      <c r="BE413" s="226">
        <f>IF(N413="základní",J413,0)</f>
        <v>0</v>
      </c>
      <c r="BF413" s="226">
        <f>IF(N413="snížená",J413,0)</f>
        <v>0</v>
      </c>
      <c r="BG413" s="226">
        <f>IF(N413="zákl. přenesená",J413,0)</f>
        <v>0</v>
      </c>
      <c r="BH413" s="226">
        <f>IF(N413="sníž. přenesená",J413,0)</f>
        <v>0</v>
      </c>
      <c r="BI413" s="226">
        <f>IF(N413="nulová",J413,0)</f>
        <v>0</v>
      </c>
      <c r="BJ413" s="18" t="s">
        <v>22</v>
      </c>
      <c r="BK413" s="226">
        <f>ROUND(I413*H413,2)</f>
        <v>0</v>
      </c>
      <c r="BL413" s="18" t="s">
        <v>178</v>
      </c>
      <c r="BM413" s="225" t="s">
        <v>543</v>
      </c>
    </row>
    <row r="414" spans="1:47" s="2" customFormat="1" ht="12">
      <c r="A414" s="39"/>
      <c r="B414" s="40"/>
      <c r="C414" s="41"/>
      <c r="D414" s="227" t="s">
        <v>180</v>
      </c>
      <c r="E414" s="41"/>
      <c r="F414" s="228" t="s">
        <v>544</v>
      </c>
      <c r="G414" s="41"/>
      <c r="H414" s="41"/>
      <c r="I414" s="229"/>
      <c r="J414" s="41"/>
      <c r="K414" s="41"/>
      <c r="L414" s="45"/>
      <c r="M414" s="230"/>
      <c r="N414" s="231"/>
      <c r="O414" s="85"/>
      <c r="P414" s="85"/>
      <c r="Q414" s="85"/>
      <c r="R414" s="85"/>
      <c r="S414" s="85"/>
      <c r="T414" s="86"/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  <c r="AE414" s="39"/>
      <c r="AT414" s="18" t="s">
        <v>180</v>
      </c>
      <c r="AU414" s="18" t="s">
        <v>84</v>
      </c>
    </row>
    <row r="415" spans="1:47" s="2" customFormat="1" ht="12">
      <c r="A415" s="39"/>
      <c r="B415" s="40"/>
      <c r="C415" s="41"/>
      <c r="D415" s="232" t="s">
        <v>182</v>
      </c>
      <c r="E415" s="41"/>
      <c r="F415" s="233" t="s">
        <v>545</v>
      </c>
      <c r="G415" s="41"/>
      <c r="H415" s="41"/>
      <c r="I415" s="229"/>
      <c r="J415" s="41"/>
      <c r="K415" s="41"/>
      <c r="L415" s="45"/>
      <c r="M415" s="230"/>
      <c r="N415" s="231"/>
      <c r="O415" s="85"/>
      <c r="P415" s="85"/>
      <c r="Q415" s="85"/>
      <c r="R415" s="85"/>
      <c r="S415" s="85"/>
      <c r="T415" s="86"/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  <c r="AE415" s="39"/>
      <c r="AT415" s="18" t="s">
        <v>182</v>
      </c>
      <c r="AU415" s="18" t="s">
        <v>84</v>
      </c>
    </row>
    <row r="416" spans="1:51" s="13" customFormat="1" ht="12">
      <c r="A416" s="13"/>
      <c r="B416" s="234"/>
      <c r="C416" s="235"/>
      <c r="D416" s="227" t="s">
        <v>184</v>
      </c>
      <c r="E416" s="236" t="s">
        <v>20</v>
      </c>
      <c r="F416" s="237" t="s">
        <v>516</v>
      </c>
      <c r="G416" s="235"/>
      <c r="H416" s="236" t="s">
        <v>20</v>
      </c>
      <c r="I416" s="238"/>
      <c r="J416" s="235"/>
      <c r="K416" s="235"/>
      <c r="L416" s="239"/>
      <c r="M416" s="240"/>
      <c r="N416" s="241"/>
      <c r="O416" s="241"/>
      <c r="P416" s="241"/>
      <c r="Q416" s="241"/>
      <c r="R416" s="241"/>
      <c r="S416" s="241"/>
      <c r="T416" s="242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T416" s="243" t="s">
        <v>184</v>
      </c>
      <c r="AU416" s="243" t="s">
        <v>84</v>
      </c>
      <c r="AV416" s="13" t="s">
        <v>22</v>
      </c>
      <c r="AW416" s="13" t="s">
        <v>37</v>
      </c>
      <c r="AX416" s="13" t="s">
        <v>76</v>
      </c>
      <c r="AY416" s="243" t="s">
        <v>171</v>
      </c>
    </row>
    <row r="417" spans="1:51" s="13" customFormat="1" ht="12">
      <c r="A417" s="13"/>
      <c r="B417" s="234"/>
      <c r="C417" s="235"/>
      <c r="D417" s="227" t="s">
        <v>184</v>
      </c>
      <c r="E417" s="236" t="s">
        <v>20</v>
      </c>
      <c r="F417" s="237" t="s">
        <v>517</v>
      </c>
      <c r="G417" s="235"/>
      <c r="H417" s="236" t="s">
        <v>20</v>
      </c>
      <c r="I417" s="238"/>
      <c r="J417" s="235"/>
      <c r="K417" s="235"/>
      <c r="L417" s="239"/>
      <c r="M417" s="240"/>
      <c r="N417" s="241"/>
      <c r="O417" s="241"/>
      <c r="P417" s="241"/>
      <c r="Q417" s="241"/>
      <c r="R417" s="241"/>
      <c r="S417" s="241"/>
      <c r="T417" s="242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T417" s="243" t="s">
        <v>184</v>
      </c>
      <c r="AU417" s="243" t="s">
        <v>84</v>
      </c>
      <c r="AV417" s="13" t="s">
        <v>22</v>
      </c>
      <c r="AW417" s="13" t="s">
        <v>37</v>
      </c>
      <c r="AX417" s="13" t="s">
        <v>76</v>
      </c>
      <c r="AY417" s="243" t="s">
        <v>171</v>
      </c>
    </row>
    <row r="418" spans="1:51" s="14" customFormat="1" ht="12">
      <c r="A418" s="14"/>
      <c r="B418" s="244"/>
      <c r="C418" s="245"/>
      <c r="D418" s="227" t="s">
        <v>184</v>
      </c>
      <c r="E418" s="246" t="s">
        <v>20</v>
      </c>
      <c r="F418" s="247" t="s">
        <v>546</v>
      </c>
      <c r="G418" s="245"/>
      <c r="H418" s="248">
        <v>64.36</v>
      </c>
      <c r="I418" s="249"/>
      <c r="J418" s="245"/>
      <c r="K418" s="245"/>
      <c r="L418" s="250"/>
      <c r="M418" s="251"/>
      <c r="N418" s="252"/>
      <c r="O418" s="252"/>
      <c r="P418" s="252"/>
      <c r="Q418" s="252"/>
      <c r="R418" s="252"/>
      <c r="S418" s="252"/>
      <c r="T418" s="253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T418" s="254" t="s">
        <v>184</v>
      </c>
      <c r="AU418" s="254" t="s">
        <v>84</v>
      </c>
      <c r="AV418" s="14" t="s">
        <v>84</v>
      </c>
      <c r="AW418" s="14" t="s">
        <v>37</v>
      </c>
      <c r="AX418" s="14" t="s">
        <v>76</v>
      </c>
      <c r="AY418" s="254" t="s">
        <v>171</v>
      </c>
    </row>
    <row r="419" spans="1:51" s="14" customFormat="1" ht="12">
      <c r="A419" s="14"/>
      <c r="B419" s="244"/>
      <c r="C419" s="245"/>
      <c r="D419" s="227" t="s">
        <v>184</v>
      </c>
      <c r="E419" s="246" t="s">
        <v>20</v>
      </c>
      <c r="F419" s="247" t="s">
        <v>547</v>
      </c>
      <c r="G419" s="245"/>
      <c r="H419" s="248">
        <v>12</v>
      </c>
      <c r="I419" s="249"/>
      <c r="J419" s="245"/>
      <c r="K419" s="245"/>
      <c r="L419" s="250"/>
      <c r="M419" s="251"/>
      <c r="N419" s="252"/>
      <c r="O419" s="252"/>
      <c r="P419" s="252"/>
      <c r="Q419" s="252"/>
      <c r="R419" s="252"/>
      <c r="S419" s="252"/>
      <c r="T419" s="253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T419" s="254" t="s">
        <v>184</v>
      </c>
      <c r="AU419" s="254" t="s">
        <v>84</v>
      </c>
      <c r="AV419" s="14" t="s">
        <v>84</v>
      </c>
      <c r="AW419" s="14" t="s">
        <v>37</v>
      </c>
      <c r="AX419" s="14" t="s">
        <v>76</v>
      </c>
      <c r="AY419" s="254" t="s">
        <v>171</v>
      </c>
    </row>
    <row r="420" spans="1:51" s="14" customFormat="1" ht="12">
      <c r="A420" s="14"/>
      <c r="B420" s="244"/>
      <c r="C420" s="245"/>
      <c r="D420" s="227" t="s">
        <v>184</v>
      </c>
      <c r="E420" s="246" t="s">
        <v>20</v>
      </c>
      <c r="F420" s="247" t="s">
        <v>548</v>
      </c>
      <c r="G420" s="245"/>
      <c r="H420" s="248">
        <v>3</v>
      </c>
      <c r="I420" s="249"/>
      <c r="J420" s="245"/>
      <c r="K420" s="245"/>
      <c r="L420" s="250"/>
      <c r="M420" s="251"/>
      <c r="N420" s="252"/>
      <c r="O420" s="252"/>
      <c r="P420" s="252"/>
      <c r="Q420" s="252"/>
      <c r="R420" s="252"/>
      <c r="S420" s="252"/>
      <c r="T420" s="253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T420" s="254" t="s">
        <v>184</v>
      </c>
      <c r="AU420" s="254" t="s">
        <v>84</v>
      </c>
      <c r="AV420" s="14" t="s">
        <v>84</v>
      </c>
      <c r="AW420" s="14" t="s">
        <v>37</v>
      </c>
      <c r="AX420" s="14" t="s">
        <v>76</v>
      </c>
      <c r="AY420" s="254" t="s">
        <v>171</v>
      </c>
    </row>
    <row r="421" spans="1:51" s="14" customFormat="1" ht="12">
      <c r="A421" s="14"/>
      <c r="B421" s="244"/>
      <c r="C421" s="245"/>
      <c r="D421" s="227" t="s">
        <v>184</v>
      </c>
      <c r="E421" s="246" t="s">
        <v>20</v>
      </c>
      <c r="F421" s="247" t="s">
        <v>549</v>
      </c>
      <c r="G421" s="245"/>
      <c r="H421" s="248">
        <v>1.2</v>
      </c>
      <c r="I421" s="249"/>
      <c r="J421" s="245"/>
      <c r="K421" s="245"/>
      <c r="L421" s="250"/>
      <c r="M421" s="251"/>
      <c r="N421" s="252"/>
      <c r="O421" s="252"/>
      <c r="P421" s="252"/>
      <c r="Q421" s="252"/>
      <c r="R421" s="252"/>
      <c r="S421" s="252"/>
      <c r="T421" s="253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T421" s="254" t="s">
        <v>184</v>
      </c>
      <c r="AU421" s="254" t="s">
        <v>84</v>
      </c>
      <c r="AV421" s="14" t="s">
        <v>84</v>
      </c>
      <c r="AW421" s="14" t="s">
        <v>37</v>
      </c>
      <c r="AX421" s="14" t="s">
        <v>76</v>
      </c>
      <c r="AY421" s="254" t="s">
        <v>171</v>
      </c>
    </row>
    <row r="422" spans="1:51" s="14" customFormat="1" ht="12">
      <c r="A422" s="14"/>
      <c r="B422" s="244"/>
      <c r="C422" s="245"/>
      <c r="D422" s="227" t="s">
        <v>184</v>
      </c>
      <c r="E422" s="246" t="s">
        <v>20</v>
      </c>
      <c r="F422" s="247" t="s">
        <v>550</v>
      </c>
      <c r="G422" s="245"/>
      <c r="H422" s="248">
        <v>33.6</v>
      </c>
      <c r="I422" s="249"/>
      <c r="J422" s="245"/>
      <c r="K422" s="245"/>
      <c r="L422" s="250"/>
      <c r="M422" s="251"/>
      <c r="N422" s="252"/>
      <c r="O422" s="252"/>
      <c r="P422" s="252"/>
      <c r="Q422" s="252"/>
      <c r="R422" s="252"/>
      <c r="S422" s="252"/>
      <c r="T422" s="253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T422" s="254" t="s">
        <v>184</v>
      </c>
      <c r="AU422" s="254" t="s">
        <v>84</v>
      </c>
      <c r="AV422" s="14" t="s">
        <v>84</v>
      </c>
      <c r="AW422" s="14" t="s">
        <v>37</v>
      </c>
      <c r="AX422" s="14" t="s">
        <v>76</v>
      </c>
      <c r="AY422" s="254" t="s">
        <v>171</v>
      </c>
    </row>
    <row r="423" spans="1:65" s="2" customFormat="1" ht="24.15" customHeight="1">
      <c r="A423" s="39"/>
      <c r="B423" s="40"/>
      <c r="C423" s="214" t="s">
        <v>551</v>
      </c>
      <c r="D423" s="214" t="s">
        <v>173</v>
      </c>
      <c r="E423" s="215" t="s">
        <v>552</v>
      </c>
      <c r="F423" s="216" t="s">
        <v>553</v>
      </c>
      <c r="G423" s="217" t="s">
        <v>391</v>
      </c>
      <c r="H423" s="218">
        <v>11729.8</v>
      </c>
      <c r="I423" s="219"/>
      <c r="J423" s="220">
        <f>ROUND(I423*H423,2)</f>
        <v>0</v>
      </c>
      <c r="K423" s="216" t="s">
        <v>177</v>
      </c>
      <c r="L423" s="45"/>
      <c r="M423" s="221" t="s">
        <v>20</v>
      </c>
      <c r="N423" s="222" t="s">
        <v>47</v>
      </c>
      <c r="O423" s="85"/>
      <c r="P423" s="223">
        <f>O423*H423</f>
        <v>0</v>
      </c>
      <c r="Q423" s="223">
        <v>0.000325</v>
      </c>
      <c r="R423" s="223">
        <f>Q423*H423</f>
        <v>3.8121849999999995</v>
      </c>
      <c r="S423" s="223">
        <v>0</v>
      </c>
      <c r="T423" s="224">
        <f>S423*H423</f>
        <v>0</v>
      </c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  <c r="AE423" s="39"/>
      <c r="AR423" s="225" t="s">
        <v>178</v>
      </c>
      <c r="AT423" s="225" t="s">
        <v>173</v>
      </c>
      <c r="AU423" s="225" t="s">
        <v>84</v>
      </c>
      <c r="AY423" s="18" t="s">
        <v>171</v>
      </c>
      <c r="BE423" s="226">
        <f>IF(N423="základní",J423,0)</f>
        <v>0</v>
      </c>
      <c r="BF423" s="226">
        <f>IF(N423="snížená",J423,0)</f>
        <v>0</v>
      </c>
      <c r="BG423" s="226">
        <f>IF(N423="zákl. přenesená",J423,0)</f>
        <v>0</v>
      </c>
      <c r="BH423" s="226">
        <f>IF(N423="sníž. přenesená",J423,0)</f>
        <v>0</v>
      </c>
      <c r="BI423" s="226">
        <f>IF(N423="nulová",J423,0)</f>
        <v>0</v>
      </c>
      <c r="BJ423" s="18" t="s">
        <v>22</v>
      </c>
      <c r="BK423" s="226">
        <f>ROUND(I423*H423,2)</f>
        <v>0</v>
      </c>
      <c r="BL423" s="18" t="s">
        <v>178</v>
      </c>
      <c r="BM423" s="225" t="s">
        <v>554</v>
      </c>
    </row>
    <row r="424" spans="1:47" s="2" customFormat="1" ht="12">
      <c r="A424" s="39"/>
      <c r="B424" s="40"/>
      <c r="C424" s="41"/>
      <c r="D424" s="227" t="s">
        <v>180</v>
      </c>
      <c r="E424" s="41"/>
      <c r="F424" s="228" t="s">
        <v>555</v>
      </c>
      <c r="G424" s="41"/>
      <c r="H424" s="41"/>
      <c r="I424" s="229"/>
      <c r="J424" s="41"/>
      <c r="K424" s="41"/>
      <c r="L424" s="45"/>
      <c r="M424" s="230"/>
      <c r="N424" s="231"/>
      <c r="O424" s="85"/>
      <c r="P424" s="85"/>
      <c r="Q424" s="85"/>
      <c r="R424" s="85"/>
      <c r="S424" s="85"/>
      <c r="T424" s="86"/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  <c r="AE424" s="39"/>
      <c r="AT424" s="18" t="s">
        <v>180</v>
      </c>
      <c r="AU424" s="18" t="s">
        <v>84</v>
      </c>
    </row>
    <row r="425" spans="1:47" s="2" customFormat="1" ht="12">
      <c r="A425" s="39"/>
      <c r="B425" s="40"/>
      <c r="C425" s="41"/>
      <c r="D425" s="232" t="s">
        <v>182</v>
      </c>
      <c r="E425" s="41"/>
      <c r="F425" s="233" t="s">
        <v>556</v>
      </c>
      <c r="G425" s="41"/>
      <c r="H425" s="41"/>
      <c r="I425" s="229"/>
      <c r="J425" s="41"/>
      <c r="K425" s="41"/>
      <c r="L425" s="45"/>
      <c r="M425" s="230"/>
      <c r="N425" s="231"/>
      <c r="O425" s="85"/>
      <c r="P425" s="85"/>
      <c r="Q425" s="85"/>
      <c r="R425" s="85"/>
      <c r="S425" s="85"/>
      <c r="T425" s="86"/>
      <c r="U425" s="39"/>
      <c r="V425" s="39"/>
      <c r="W425" s="39"/>
      <c r="X425" s="39"/>
      <c r="Y425" s="39"/>
      <c r="Z425" s="39"/>
      <c r="AA425" s="39"/>
      <c r="AB425" s="39"/>
      <c r="AC425" s="39"/>
      <c r="AD425" s="39"/>
      <c r="AE425" s="39"/>
      <c r="AT425" s="18" t="s">
        <v>182</v>
      </c>
      <c r="AU425" s="18" t="s">
        <v>84</v>
      </c>
    </row>
    <row r="426" spans="1:51" s="13" customFormat="1" ht="12">
      <c r="A426" s="13"/>
      <c r="B426" s="234"/>
      <c r="C426" s="235"/>
      <c r="D426" s="227" t="s">
        <v>184</v>
      </c>
      <c r="E426" s="236" t="s">
        <v>20</v>
      </c>
      <c r="F426" s="237" t="s">
        <v>557</v>
      </c>
      <c r="G426" s="235"/>
      <c r="H426" s="236" t="s">
        <v>20</v>
      </c>
      <c r="I426" s="238"/>
      <c r="J426" s="235"/>
      <c r="K426" s="235"/>
      <c r="L426" s="239"/>
      <c r="M426" s="240"/>
      <c r="N426" s="241"/>
      <c r="O426" s="241"/>
      <c r="P426" s="241"/>
      <c r="Q426" s="241"/>
      <c r="R426" s="241"/>
      <c r="S426" s="241"/>
      <c r="T426" s="242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T426" s="243" t="s">
        <v>184</v>
      </c>
      <c r="AU426" s="243" t="s">
        <v>84</v>
      </c>
      <c r="AV426" s="13" t="s">
        <v>22</v>
      </c>
      <c r="AW426" s="13" t="s">
        <v>37</v>
      </c>
      <c r="AX426" s="13" t="s">
        <v>76</v>
      </c>
      <c r="AY426" s="243" t="s">
        <v>171</v>
      </c>
    </row>
    <row r="427" spans="1:51" s="13" customFormat="1" ht="12">
      <c r="A427" s="13"/>
      <c r="B427" s="234"/>
      <c r="C427" s="235"/>
      <c r="D427" s="227" t="s">
        <v>184</v>
      </c>
      <c r="E427" s="236" t="s">
        <v>20</v>
      </c>
      <c r="F427" s="237" t="s">
        <v>517</v>
      </c>
      <c r="G427" s="235"/>
      <c r="H427" s="236" t="s">
        <v>20</v>
      </c>
      <c r="I427" s="238"/>
      <c r="J427" s="235"/>
      <c r="K427" s="235"/>
      <c r="L427" s="239"/>
      <c r="M427" s="240"/>
      <c r="N427" s="241"/>
      <c r="O427" s="241"/>
      <c r="P427" s="241"/>
      <c r="Q427" s="241"/>
      <c r="R427" s="241"/>
      <c r="S427" s="241"/>
      <c r="T427" s="242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T427" s="243" t="s">
        <v>184</v>
      </c>
      <c r="AU427" s="243" t="s">
        <v>84</v>
      </c>
      <c r="AV427" s="13" t="s">
        <v>22</v>
      </c>
      <c r="AW427" s="13" t="s">
        <v>37</v>
      </c>
      <c r="AX427" s="13" t="s">
        <v>76</v>
      </c>
      <c r="AY427" s="243" t="s">
        <v>171</v>
      </c>
    </row>
    <row r="428" spans="1:51" s="14" customFormat="1" ht="12">
      <c r="A428" s="14"/>
      <c r="B428" s="244"/>
      <c r="C428" s="245"/>
      <c r="D428" s="227" t="s">
        <v>184</v>
      </c>
      <c r="E428" s="246" t="s">
        <v>20</v>
      </c>
      <c r="F428" s="247" t="s">
        <v>518</v>
      </c>
      <c r="G428" s="245"/>
      <c r="H428" s="248">
        <v>7870.8</v>
      </c>
      <c r="I428" s="249"/>
      <c r="J428" s="245"/>
      <c r="K428" s="245"/>
      <c r="L428" s="250"/>
      <c r="M428" s="251"/>
      <c r="N428" s="252"/>
      <c r="O428" s="252"/>
      <c r="P428" s="252"/>
      <c r="Q428" s="252"/>
      <c r="R428" s="252"/>
      <c r="S428" s="252"/>
      <c r="T428" s="253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T428" s="254" t="s">
        <v>184</v>
      </c>
      <c r="AU428" s="254" t="s">
        <v>84</v>
      </c>
      <c r="AV428" s="14" t="s">
        <v>84</v>
      </c>
      <c r="AW428" s="14" t="s">
        <v>37</v>
      </c>
      <c r="AX428" s="14" t="s">
        <v>76</v>
      </c>
      <c r="AY428" s="254" t="s">
        <v>171</v>
      </c>
    </row>
    <row r="429" spans="1:51" s="14" customFormat="1" ht="12">
      <c r="A429" s="14"/>
      <c r="B429" s="244"/>
      <c r="C429" s="245"/>
      <c r="D429" s="227" t="s">
        <v>184</v>
      </c>
      <c r="E429" s="246" t="s">
        <v>20</v>
      </c>
      <c r="F429" s="247" t="s">
        <v>519</v>
      </c>
      <c r="G429" s="245"/>
      <c r="H429" s="248">
        <v>2158.2</v>
      </c>
      <c r="I429" s="249"/>
      <c r="J429" s="245"/>
      <c r="K429" s="245"/>
      <c r="L429" s="250"/>
      <c r="M429" s="251"/>
      <c r="N429" s="252"/>
      <c r="O429" s="252"/>
      <c r="P429" s="252"/>
      <c r="Q429" s="252"/>
      <c r="R429" s="252"/>
      <c r="S429" s="252"/>
      <c r="T429" s="253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T429" s="254" t="s">
        <v>184</v>
      </c>
      <c r="AU429" s="254" t="s">
        <v>84</v>
      </c>
      <c r="AV429" s="14" t="s">
        <v>84</v>
      </c>
      <c r="AW429" s="14" t="s">
        <v>37</v>
      </c>
      <c r="AX429" s="14" t="s">
        <v>76</v>
      </c>
      <c r="AY429" s="254" t="s">
        <v>171</v>
      </c>
    </row>
    <row r="430" spans="1:51" s="14" customFormat="1" ht="12">
      <c r="A430" s="14"/>
      <c r="B430" s="244"/>
      <c r="C430" s="245"/>
      <c r="D430" s="227" t="s">
        <v>184</v>
      </c>
      <c r="E430" s="246" t="s">
        <v>20</v>
      </c>
      <c r="F430" s="247" t="s">
        <v>520</v>
      </c>
      <c r="G430" s="245"/>
      <c r="H430" s="248">
        <v>1200.8</v>
      </c>
      <c r="I430" s="249"/>
      <c r="J430" s="245"/>
      <c r="K430" s="245"/>
      <c r="L430" s="250"/>
      <c r="M430" s="251"/>
      <c r="N430" s="252"/>
      <c r="O430" s="252"/>
      <c r="P430" s="252"/>
      <c r="Q430" s="252"/>
      <c r="R430" s="252"/>
      <c r="S430" s="252"/>
      <c r="T430" s="253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T430" s="254" t="s">
        <v>184</v>
      </c>
      <c r="AU430" s="254" t="s">
        <v>84</v>
      </c>
      <c r="AV430" s="14" t="s">
        <v>84</v>
      </c>
      <c r="AW430" s="14" t="s">
        <v>37</v>
      </c>
      <c r="AX430" s="14" t="s">
        <v>76</v>
      </c>
      <c r="AY430" s="254" t="s">
        <v>171</v>
      </c>
    </row>
    <row r="431" spans="1:51" s="14" customFormat="1" ht="12">
      <c r="A431" s="14"/>
      <c r="B431" s="244"/>
      <c r="C431" s="245"/>
      <c r="D431" s="227" t="s">
        <v>184</v>
      </c>
      <c r="E431" s="246" t="s">
        <v>20</v>
      </c>
      <c r="F431" s="247" t="s">
        <v>521</v>
      </c>
      <c r="G431" s="245"/>
      <c r="H431" s="248">
        <v>500</v>
      </c>
      <c r="I431" s="249"/>
      <c r="J431" s="245"/>
      <c r="K431" s="245"/>
      <c r="L431" s="250"/>
      <c r="M431" s="251"/>
      <c r="N431" s="252"/>
      <c r="O431" s="252"/>
      <c r="P431" s="252"/>
      <c r="Q431" s="252"/>
      <c r="R431" s="252"/>
      <c r="S431" s="252"/>
      <c r="T431" s="253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T431" s="254" t="s">
        <v>184</v>
      </c>
      <c r="AU431" s="254" t="s">
        <v>84</v>
      </c>
      <c r="AV431" s="14" t="s">
        <v>84</v>
      </c>
      <c r="AW431" s="14" t="s">
        <v>37</v>
      </c>
      <c r="AX431" s="14" t="s">
        <v>76</v>
      </c>
      <c r="AY431" s="254" t="s">
        <v>171</v>
      </c>
    </row>
    <row r="432" spans="1:65" s="2" customFormat="1" ht="24.15" customHeight="1">
      <c r="A432" s="39"/>
      <c r="B432" s="40"/>
      <c r="C432" s="214" t="s">
        <v>558</v>
      </c>
      <c r="D432" s="214" t="s">
        <v>173</v>
      </c>
      <c r="E432" s="215" t="s">
        <v>559</v>
      </c>
      <c r="F432" s="216" t="s">
        <v>560</v>
      </c>
      <c r="G432" s="217" t="s">
        <v>391</v>
      </c>
      <c r="H432" s="218">
        <v>4057.4</v>
      </c>
      <c r="I432" s="219"/>
      <c r="J432" s="220">
        <f>ROUND(I432*H432,2)</f>
        <v>0</v>
      </c>
      <c r="K432" s="216" t="s">
        <v>177</v>
      </c>
      <c r="L432" s="45"/>
      <c r="M432" s="221" t="s">
        <v>20</v>
      </c>
      <c r="N432" s="222" t="s">
        <v>47</v>
      </c>
      <c r="O432" s="85"/>
      <c r="P432" s="223">
        <f>O432*H432</f>
        <v>0</v>
      </c>
      <c r="Q432" s="223">
        <v>0.0001092</v>
      </c>
      <c r="R432" s="223">
        <f>Q432*H432</f>
        <v>0.44306808</v>
      </c>
      <c r="S432" s="223">
        <v>0</v>
      </c>
      <c r="T432" s="224">
        <f>S432*H432</f>
        <v>0</v>
      </c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  <c r="AE432" s="39"/>
      <c r="AR432" s="225" t="s">
        <v>178</v>
      </c>
      <c r="AT432" s="225" t="s">
        <v>173</v>
      </c>
      <c r="AU432" s="225" t="s">
        <v>84</v>
      </c>
      <c r="AY432" s="18" t="s">
        <v>171</v>
      </c>
      <c r="BE432" s="226">
        <f>IF(N432="základní",J432,0)</f>
        <v>0</v>
      </c>
      <c r="BF432" s="226">
        <f>IF(N432="snížená",J432,0)</f>
        <v>0</v>
      </c>
      <c r="BG432" s="226">
        <f>IF(N432="zákl. přenesená",J432,0)</f>
        <v>0</v>
      </c>
      <c r="BH432" s="226">
        <f>IF(N432="sníž. přenesená",J432,0)</f>
        <v>0</v>
      </c>
      <c r="BI432" s="226">
        <f>IF(N432="nulová",J432,0)</f>
        <v>0</v>
      </c>
      <c r="BJ432" s="18" t="s">
        <v>22</v>
      </c>
      <c r="BK432" s="226">
        <f>ROUND(I432*H432,2)</f>
        <v>0</v>
      </c>
      <c r="BL432" s="18" t="s">
        <v>178</v>
      </c>
      <c r="BM432" s="225" t="s">
        <v>561</v>
      </c>
    </row>
    <row r="433" spans="1:47" s="2" customFormat="1" ht="12">
      <c r="A433" s="39"/>
      <c r="B433" s="40"/>
      <c r="C433" s="41"/>
      <c r="D433" s="227" t="s">
        <v>180</v>
      </c>
      <c r="E433" s="41"/>
      <c r="F433" s="228" t="s">
        <v>562</v>
      </c>
      <c r="G433" s="41"/>
      <c r="H433" s="41"/>
      <c r="I433" s="229"/>
      <c r="J433" s="41"/>
      <c r="K433" s="41"/>
      <c r="L433" s="45"/>
      <c r="M433" s="230"/>
      <c r="N433" s="231"/>
      <c r="O433" s="85"/>
      <c r="P433" s="85"/>
      <c r="Q433" s="85"/>
      <c r="R433" s="85"/>
      <c r="S433" s="85"/>
      <c r="T433" s="86"/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  <c r="AE433" s="39"/>
      <c r="AT433" s="18" t="s">
        <v>180</v>
      </c>
      <c r="AU433" s="18" t="s">
        <v>84</v>
      </c>
    </row>
    <row r="434" spans="1:47" s="2" customFormat="1" ht="12">
      <c r="A434" s="39"/>
      <c r="B434" s="40"/>
      <c r="C434" s="41"/>
      <c r="D434" s="232" t="s">
        <v>182</v>
      </c>
      <c r="E434" s="41"/>
      <c r="F434" s="233" t="s">
        <v>563</v>
      </c>
      <c r="G434" s="41"/>
      <c r="H434" s="41"/>
      <c r="I434" s="229"/>
      <c r="J434" s="41"/>
      <c r="K434" s="41"/>
      <c r="L434" s="45"/>
      <c r="M434" s="230"/>
      <c r="N434" s="231"/>
      <c r="O434" s="85"/>
      <c r="P434" s="85"/>
      <c r="Q434" s="85"/>
      <c r="R434" s="85"/>
      <c r="S434" s="85"/>
      <c r="T434" s="86"/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  <c r="AE434" s="39"/>
      <c r="AT434" s="18" t="s">
        <v>182</v>
      </c>
      <c r="AU434" s="18" t="s">
        <v>84</v>
      </c>
    </row>
    <row r="435" spans="1:51" s="13" customFormat="1" ht="12">
      <c r="A435" s="13"/>
      <c r="B435" s="234"/>
      <c r="C435" s="235"/>
      <c r="D435" s="227" t="s">
        <v>184</v>
      </c>
      <c r="E435" s="236" t="s">
        <v>20</v>
      </c>
      <c r="F435" s="237" t="s">
        <v>557</v>
      </c>
      <c r="G435" s="235"/>
      <c r="H435" s="236" t="s">
        <v>20</v>
      </c>
      <c r="I435" s="238"/>
      <c r="J435" s="235"/>
      <c r="K435" s="235"/>
      <c r="L435" s="239"/>
      <c r="M435" s="240"/>
      <c r="N435" s="241"/>
      <c r="O435" s="241"/>
      <c r="P435" s="241"/>
      <c r="Q435" s="241"/>
      <c r="R435" s="241"/>
      <c r="S435" s="241"/>
      <c r="T435" s="242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T435" s="243" t="s">
        <v>184</v>
      </c>
      <c r="AU435" s="243" t="s">
        <v>84</v>
      </c>
      <c r="AV435" s="13" t="s">
        <v>22</v>
      </c>
      <c r="AW435" s="13" t="s">
        <v>37</v>
      </c>
      <c r="AX435" s="13" t="s">
        <v>76</v>
      </c>
      <c r="AY435" s="243" t="s">
        <v>171</v>
      </c>
    </row>
    <row r="436" spans="1:51" s="13" customFormat="1" ht="12">
      <c r="A436" s="13"/>
      <c r="B436" s="234"/>
      <c r="C436" s="235"/>
      <c r="D436" s="227" t="s">
        <v>184</v>
      </c>
      <c r="E436" s="236" t="s">
        <v>20</v>
      </c>
      <c r="F436" s="237" t="s">
        <v>517</v>
      </c>
      <c r="G436" s="235"/>
      <c r="H436" s="236" t="s">
        <v>20</v>
      </c>
      <c r="I436" s="238"/>
      <c r="J436" s="235"/>
      <c r="K436" s="235"/>
      <c r="L436" s="239"/>
      <c r="M436" s="240"/>
      <c r="N436" s="241"/>
      <c r="O436" s="241"/>
      <c r="P436" s="241"/>
      <c r="Q436" s="241"/>
      <c r="R436" s="241"/>
      <c r="S436" s="241"/>
      <c r="T436" s="242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T436" s="243" t="s">
        <v>184</v>
      </c>
      <c r="AU436" s="243" t="s">
        <v>84</v>
      </c>
      <c r="AV436" s="13" t="s">
        <v>22</v>
      </c>
      <c r="AW436" s="13" t="s">
        <v>37</v>
      </c>
      <c r="AX436" s="13" t="s">
        <v>76</v>
      </c>
      <c r="AY436" s="243" t="s">
        <v>171</v>
      </c>
    </row>
    <row r="437" spans="1:51" s="14" customFormat="1" ht="12">
      <c r="A437" s="14"/>
      <c r="B437" s="244"/>
      <c r="C437" s="245"/>
      <c r="D437" s="227" t="s">
        <v>184</v>
      </c>
      <c r="E437" s="246" t="s">
        <v>20</v>
      </c>
      <c r="F437" s="247" t="s">
        <v>528</v>
      </c>
      <c r="G437" s="245"/>
      <c r="H437" s="248">
        <v>139.1</v>
      </c>
      <c r="I437" s="249"/>
      <c r="J437" s="245"/>
      <c r="K437" s="245"/>
      <c r="L437" s="250"/>
      <c r="M437" s="251"/>
      <c r="N437" s="252"/>
      <c r="O437" s="252"/>
      <c r="P437" s="252"/>
      <c r="Q437" s="252"/>
      <c r="R437" s="252"/>
      <c r="S437" s="252"/>
      <c r="T437" s="253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T437" s="254" t="s">
        <v>184</v>
      </c>
      <c r="AU437" s="254" t="s">
        <v>84</v>
      </c>
      <c r="AV437" s="14" t="s">
        <v>84</v>
      </c>
      <c r="AW437" s="14" t="s">
        <v>37</v>
      </c>
      <c r="AX437" s="14" t="s">
        <v>76</v>
      </c>
      <c r="AY437" s="254" t="s">
        <v>171</v>
      </c>
    </row>
    <row r="438" spans="1:51" s="14" customFormat="1" ht="12">
      <c r="A438" s="14"/>
      <c r="B438" s="244"/>
      <c r="C438" s="245"/>
      <c r="D438" s="227" t="s">
        <v>184</v>
      </c>
      <c r="E438" s="246" t="s">
        <v>20</v>
      </c>
      <c r="F438" s="247" t="s">
        <v>529</v>
      </c>
      <c r="G438" s="245"/>
      <c r="H438" s="248">
        <v>1136.5</v>
      </c>
      <c r="I438" s="249"/>
      <c r="J438" s="245"/>
      <c r="K438" s="245"/>
      <c r="L438" s="250"/>
      <c r="M438" s="251"/>
      <c r="N438" s="252"/>
      <c r="O438" s="252"/>
      <c r="P438" s="252"/>
      <c r="Q438" s="252"/>
      <c r="R438" s="252"/>
      <c r="S438" s="252"/>
      <c r="T438" s="253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T438" s="254" t="s">
        <v>184</v>
      </c>
      <c r="AU438" s="254" t="s">
        <v>84</v>
      </c>
      <c r="AV438" s="14" t="s">
        <v>84</v>
      </c>
      <c r="AW438" s="14" t="s">
        <v>37</v>
      </c>
      <c r="AX438" s="14" t="s">
        <v>76</v>
      </c>
      <c r="AY438" s="254" t="s">
        <v>171</v>
      </c>
    </row>
    <row r="439" spans="1:51" s="14" customFormat="1" ht="12">
      <c r="A439" s="14"/>
      <c r="B439" s="244"/>
      <c r="C439" s="245"/>
      <c r="D439" s="227" t="s">
        <v>184</v>
      </c>
      <c r="E439" s="246" t="s">
        <v>20</v>
      </c>
      <c r="F439" s="247" t="s">
        <v>530</v>
      </c>
      <c r="G439" s="245"/>
      <c r="H439" s="248">
        <v>1081</v>
      </c>
      <c r="I439" s="249"/>
      <c r="J439" s="245"/>
      <c r="K439" s="245"/>
      <c r="L439" s="250"/>
      <c r="M439" s="251"/>
      <c r="N439" s="252"/>
      <c r="O439" s="252"/>
      <c r="P439" s="252"/>
      <c r="Q439" s="252"/>
      <c r="R439" s="252"/>
      <c r="S439" s="252"/>
      <c r="T439" s="253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T439" s="254" t="s">
        <v>184</v>
      </c>
      <c r="AU439" s="254" t="s">
        <v>84</v>
      </c>
      <c r="AV439" s="14" t="s">
        <v>84</v>
      </c>
      <c r="AW439" s="14" t="s">
        <v>37</v>
      </c>
      <c r="AX439" s="14" t="s">
        <v>76</v>
      </c>
      <c r="AY439" s="254" t="s">
        <v>171</v>
      </c>
    </row>
    <row r="440" spans="1:51" s="14" customFormat="1" ht="12">
      <c r="A440" s="14"/>
      <c r="B440" s="244"/>
      <c r="C440" s="245"/>
      <c r="D440" s="227" t="s">
        <v>184</v>
      </c>
      <c r="E440" s="246" t="s">
        <v>20</v>
      </c>
      <c r="F440" s="247" t="s">
        <v>531</v>
      </c>
      <c r="G440" s="245"/>
      <c r="H440" s="248">
        <v>1200.8</v>
      </c>
      <c r="I440" s="249"/>
      <c r="J440" s="245"/>
      <c r="K440" s="245"/>
      <c r="L440" s="250"/>
      <c r="M440" s="251"/>
      <c r="N440" s="252"/>
      <c r="O440" s="252"/>
      <c r="P440" s="252"/>
      <c r="Q440" s="252"/>
      <c r="R440" s="252"/>
      <c r="S440" s="252"/>
      <c r="T440" s="253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T440" s="254" t="s">
        <v>184</v>
      </c>
      <c r="AU440" s="254" t="s">
        <v>84</v>
      </c>
      <c r="AV440" s="14" t="s">
        <v>84</v>
      </c>
      <c r="AW440" s="14" t="s">
        <v>37</v>
      </c>
      <c r="AX440" s="14" t="s">
        <v>76</v>
      </c>
      <c r="AY440" s="254" t="s">
        <v>171</v>
      </c>
    </row>
    <row r="441" spans="1:51" s="14" customFormat="1" ht="12">
      <c r="A441" s="14"/>
      <c r="B441" s="244"/>
      <c r="C441" s="245"/>
      <c r="D441" s="227" t="s">
        <v>184</v>
      </c>
      <c r="E441" s="246" t="s">
        <v>20</v>
      </c>
      <c r="F441" s="247" t="s">
        <v>532</v>
      </c>
      <c r="G441" s="245"/>
      <c r="H441" s="248">
        <v>500</v>
      </c>
      <c r="I441" s="249"/>
      <c r="J441" s="245"/>
      <c r="K441" s="245"/>
      <c r="L441" s="250"/>
      <c r="M441" s="251"/>
      <c r="N441" s="252"/>
      <c r="O441" s="252"/>
      <c r="P441" s="252"/>
      <c r="Q441" s="252"/>
      <c r="R441" s="252"/>
      <c r="S441" s="252"/>
      <c r="T441" s="253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T441" s="254" t="s">
        <v>184</v>
      </c>
      <c r="AU441" s="254" t="s">
        <v>84</v>
      </c>
      <c r="AV441" s="14" t="s">
        <v>84</v>
      </c>
      <c r="AW441" s="14" t="s">
        <v>37</v>
      </c>
      <c r="AX441" s="14" t="s">
        <v>76</v>
      </c>
      <c r="AY441" s="254" t="s">
        <v>171</v>
      </c>
    </row>
    <row r="442" spans="1:65" s="2" customFormat="1" ht="24.15" customHeight="1">
      <c r="A442" s="39"/>
      <c r="B442" s="40"/>
      <c r="C442" s="214" t="s">
        <v>564</v>
      </c>
      <c r="D442" s="214" t="s">
        <v>173</v>
      </c>
      <c r="E442" s="215" t="s">
        <v>565</v>
      </c>
      <c r="F442" s="216" t="s">
        <v>566</v>
      </c>
      <c r="G442" s="217" t="s">
        <v>391</v>
      </c>
      <c r="H442" s="218">
        <v>61.5</v>
      </c>
      <c r="I442" s="219"/>
      <c r="J442" s="220">
        <f>ROUND(I442*H442,2)</f>
        <v>0</v>
      </c>
      <c r="K442" s="216" t="s">
        <v>177</v>
      </c>
      <c r="L442" s="45"/>
      <c r="M442" s="221" t="s">
        <v>20</v>
      </c>
      <c r="N442" s="222" t="s">
        <v>47</v>
      </c>
      <c r="O442" s="85"/>
      <c r="P442" s="223">
        <f>O442*H442</f>
        <v>0</v>
      </c>
      <c r="Q442" s="223">
        <v>0.000384</v>
      </c>
      <c r="R442" s="223">
        <f>Q442*H442</f>
        <v>0.023616</v>
      </c>
      <c r="S442" s="223">
        <v>0</v>
      </c>
      <c r="T442" s="224">
        <f>S442*H442</f>
        <v>0</v>
      </c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  <c r="AE442" s="39"/>
      <c r="AR442" s="225" t="s">
        <v>178</v>
      </c>
      <c r="AT442" s="225" t="s">
        <v>173</v>
      </c>
      <c r="AU442" s="225" t="s">
        <v>84</v>
      </c>
      <c r="AY442" s="18" t="s">
        <v>171</v>
      </c>
      <c r="BE442" s="226">
        <f>IF(N442="základní",J442,0)</f>
        <v>0</v>
      </c>
      <c r="BF442" s="226">
        <f>IF(N442="snížená",J442,0)</f>
        <v>0</v>
      </c>
      <c r="BG442" s="226">
        <f>IF(N442="zákl. přenesená",J442,0)</f>
        <v>0</v>
      </c>
      <c r="BH442" s="226">
        <f>IF(N442="sníž. přenesená",J442,0)</f>
        <v>0</v>
      </c>
      <c r="BI442" s="226">
        <f>IF(N442="nulová",J442,0)</f>
        <v>0</v>
      </c>
      <c r="BJ442" s="18" t="s">
        <v>22</v>
      </c>
      <c r="BK442" s="226">
        <f>ROUND(I442*H442,2)</f>
        <v>0</v>
      </c>
      <c r="BL442" s="18" t="s">
        <v>178</v>
      </c>
      <c r="BM442" s="225" t="s">
        <v>567</v>
      </c>
    </row>
    <row r="443" spans="1:47" s="2" customFormat="1" ht="12">
      <c r="A443" s="39"/>
      <c r="B443" s="40"/>
      <c r="C443" s="41"/>
      <c r="D443" s="227" t="s">
        <v>180</v>
      </c>
      <c r="E443" s="41"/>
      <c r="F443" s="228" t="s">
        <v>568</v>
      </c>
      <c r="G443" s="41"/>
      <c r="H443" s="41"/>
      <c r="I443" s="229"/>
      <c r="J443" s="41"/>
      <c r="K443" s="41"/>
      <c r="L443" s="45"/>
      <c r="M443" s="230"/>
      <c r="N443" s="231"/>
      <c r="O443" s="85"/>
      <c r="P443" s="85"/>
      <c r="Q443" s="85"/>
      <c r="R443" s="85"/>
      <c r="S443" s="85"/>
      <c r="T443" s="86"/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  <c r="AE443" s="39"/>
      <c r="AT443" s="18" t="s">
        <v>180</v>
      </c>
      <c r="AU443" s="18" t="s">
        <v>84</v>
      </c>
    </row>
    <row r="444" spans="1:47" s="2" customFormat="1" ht="12">
      <c r="A444" s="39"/>
      <c r="B444" s="40"/>
      <c r="C444" s="41"/>
      <c r="D444" s="232" t="s">
        <v>182</v>
      </c>
      <c r="E444" s="41"/>
      <c r="F444" s="233" t="s">
        <v>569</v>
      </c>
      <c r="G444" s="41"/>
      <c r="H444" s="41"/>
      <c r="I444" s="229"/>
      <c r="J444" s="41"/>
      <c r="K444" s="41"/>
      <c r="L444" s="45"/>
      <c r="M444" s="230"/>
      <c r="N444" s="231"/>
      <c r="O444" s="85"/>
      <c r="P444" s="85"/>
      <c r="Q444" s="85"/>
      <c r="R444" s="85"/>
      <c r="S444" s="85"/>
      <c r="T444" s="86"/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  <c r="AE444" s="39"/>
      <c r="AT444" s="18" t="s">
        <v>182</v>
      </c>
      <c r="AU444" s="18" t="s">
        <v>84</v>
      </c>
    </row>
    <row r="445" spans="1:51" s="13" customFormat="1" ht="12">
      <c r="A445" s="13"/>
      <c r="B445" s="234"/>
      <c r="C445" s="235"/>
      <c r="D445" s="227" t="s">
        <v>184</v>
      </c>
      <c r="E445" s="236" t="s">
        <v>20</v>
      </c>
      <c r="F445" s="237" t="s">
        <v>557</v>
      </c>
      <c r="G445" s="235"/>
      <c r="H445" s="236" t="s">
        <v>20</v>
      </c>
      <c r="I445" s="238"/>
      <c r="J445" s="235"/>
      <c r="K445" s="235"/>
      <c r="L445" s="239"/>
      <c r="M445" s="240"/>
      <c r="N445" s="241"/>
      <c r="O445" s="241"/>
      <c r="P445" s="241"/>
      <c r="Q445" s="241"/>
      <c r="R445" s="241"/>
      <c r="S445" s="241"/>
      <c r="T445" s="242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T445" s="243" t="s">
        <v>184</v>
      </c>
      <c r="AU445" s="243" t="s">
        <v>84</v>
      </c>
      <c r="AV445" s="13" t="s">
        <v>22</v>
      </c>
      <c r="AW445" s="13" t="s">
        <v>37</v>
      </c>
      <c r="AX445" s="13" t="s">
        <v>76</v>
      </c>
      <c r="AY445" s="243" t="s">
        <v>171</v>
      </c>
    </row>
    <row r="446" spans="1:51" s="13" customFormat="1" ht="12">
      <c r="A446" s="13"/>
      <c r="B446" s="234"/>
      <c r="C446" s="235"/>
      <c r="D446" s="227" t="s">
        <v>184</v>
      </c>
      <c r="E446" s="236" t="s">
        <v>20</v>
      </c>
      <c r="F446" s="237" t="s">
        <v>517</v>
      </c>
      <c r="G446" s="235"/>
      <c r="H446" s="236" t="s">
        <v>20</v>
      </c>
      <c r="I446" s="238"/>
      <c r="J446" s="235"/>
      <c r="K446" s="235"/>
      <c r="L446" s="239"/>
      <c r="M446" s="240"/>
      <c r="N446" s="241"/>
      <c r="O446" s="241"/>
      <c r="P446" s="241"/>
      <c r="Q446" s="241"/>
      <c r="R446" s="241"/>
      <c r="S446" s="241"/>
      <c r="T446" s="242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T446" s="243" t="s">
        <v>184</v>
      </c>
      <c r="AU446" s="243" t="s">
        <v>84</v>
      </c>
      <c r="AV446" s="13" t="s">
        <v>22</v>
      </c>
      <c r="AW446" s="13" t="s">
        <v>37</v>
      </c>
      <c r="AX446" s="13" t="s">
        <v>76</v>
      </c>
      <c r="AY446" s="243" t="s">
        <v>171</v>
      </c>
    </row>
    <row r="447" spans="1:51" s="14" customFormat="1" ht="12">
      <c r="A447" s="14"/>
      <c r="B447" s="244"/>
      <c r="C447" s="245"/>
      <c r="D447" s="227" t="s">
        <v>184</v>
      </c>
      <c r="E447" s="246" t="s">
        <v>20</v>
      </c>
      <c r="F447" s="247" t="s">
        <v>539</v>
      </c>
      <c r="G447" s="245"/>
      <c r="H447" s="248">
        <v>61.5</v>
      </c>
      <c r="I447" s="249"/>
      <c r="J447" s="245"/>
      <c r="K447" s="245"/>
      <c r="L447" s="250"/>
      <c r="M447" s="251"/>
      <c r="N447" s="252"/>
      <c r="O447" s="252"/>
      <c r="P447" s="252"/>
      <c r="Q447" s="252"/>
      <c r="R447" s="252"/>
      <c r="S447" s="252"/>
      <c r="T447" s="253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T447" s="254" t="s">
        <v>184</v>
      </c>
      <c r="AU447" s="254" t="s">
        <v>84</v>
      </c>
      <c r="AV447" s="14" t="s">
        <v>84</v>
      </c>
      <c r="AW447" s="14" t="s">
        <v>37</v>
      </c>
      <c r="AX447" s="14" t="s">
        <v>76</v>
      </c>
      <c r="AY447" s="254" t="s">
        <v>171</v>
      </c>
    </row>
    <row r="448" spans="1:65" s="2" customFormat="1" ht="24.15" customHeight="1">
      <c r="A448" s="39"/>
      <c r="B448" s="40"/>
      <c r="C448" s="214" t="s">
        <v>570</v>
      </c>
      <c r="D448" s="214" t="s">
        <v>173</v>
      </c>
      <c r="E448" s="215" t="s">
        <v>571</v>
      </c>
      <c r="F448" s="216" t="s">
        <v>572</v>
      </c>
      <c r="G448" s="217" t="s">
        <v>176</v>
      </c>
      <c r="H448" s="218">
        <v>114.16</v>
      </c>
      <c r="I448" s="219"/>
      <c r="J448" s="220">
        <f>ROUND(I448*H448,2)</f>
        <v>0</v>
      </c>
      <c r="K448" s="216" t="s">
        <v>177</v>
      </c>
      <c r="L448" s="45"/>
      <c r="M448" s="221" t="s">
        <v>20</v>
      </c>
      <c r="N448" s="222" t="s">
        <v>47</v>
      </c>
      <c r="O448" s="85"/>
      <c r="P448" s="223">
        <f>O448*H448</f>
        <v>0</v>
      </c>
      <c r="Q448" s="223">
        <v>0.0026</v>
      </c>
      <c r="R448" s="223">
        <f>Q448*H448</f>
        <v>0.29681599999999997</v>
      </c>
      <c r="S448" s="223">
        <v>0</v>
      </c>
      <c r="T448" s="224">
        <f>S448*H448</f>
        <v>0</v>
      </c>
      <c r="U448" s="39"/>
      <c r="V448" s="39"/>
      <c r="W448" s="39"/>
      <c r="X448" s="39"/>
      <c r="Y448" s="39"/>
      <c r="Z448" s="39"/>
      <c r="AA448" s="39"/>
      <c r="AB448" s="39"/>
      <c r="AC448" s="39"/>
      <c r="AD448" s="39"/>
      <c r="AE448" s="39"/>
      <c r="AR448" s="225" t="s">
        <v>178</v>
      </c>
      <c r="AT448" s="225" t="s">
        <v>173</v>
      </c>
      <c r="AU448" s="225" t="s">
        <v>84</v>
      </c>
      <c r="AY448" s="18" t="s">
        <v>171</v>
      </c>
      <c r="BE448" s="226">
        <f>IF(N448="základní",J448,0)</f>
        <v>0</v>
      </c>
      <c r="BF448" s="226">
        <f>IF(N448="snížená",J448,0)</f>
        <v>0</v>
      </c>
      <c r="BG448" s="226">
        <f>IF(N448="zákl. přenesená",J448,0)</f>
        <v>0</v>
      </c>
      <c r="BH448" s="226">
        <f>IF(N448="sníž. přenesená",J448,0)</f>
        <v>0</v>
      </c>
      <c r="BI448" s="226">
        <f>IF(N448="nulová",J448,0)</f>
        <v>0</v>
      </c>
      <c r="BJ448" s="18" t="s">
        <v>22</v>
      </c>
      <c r="BK448" s="226">
        <f>ROUND(I448*H448,2)</f>
        <v>0</v>
      </c>
      <c r="BL448" s="18" t="s">
        <v>178</v>
      </c>
      <c r="BM448" s="225" t="s">
        <v>573</v>
      </c>
    </row>
    <row r="449" spans="1:47" s="2" customFormat="1" ht="12">
      <c r="A449" s="39"/>
      <c r="B449" s="40"/>
      <c r="C449" s="41"/>
      <c r="D449" s="227" t="s">
        <v>180</v>
      </c>
      <c r="E449" s="41"/>
      <c r="F449" s="228" t="s">
        <v>574</v>
      </c>
      <c r="G449" s="41"/>
      <c r="H449" s="41"/>
      <c r="I449" s="229"/>
      <c r="J449" s="41"/>
      <c r="K449" s="41"/>
      <c r="L449" s="45"/>
      <c r="M449" s="230"/>
      <c r="N449" s="231"/>
      <c r="O449" s="85"/>
      <c r="P449" s="85"/>
      <c r="Q449" s="85"/>
      <c r="R449" s="85"/>
      <c r="S449" s="85"/>
      <c r="T449" s="86"/>
      <c r="U449" s="39"/>
      <c r="V449" s="39"/>
      <c r="W449" s="39"/>
      <c r="X449" s="39"/>
      <c r="Y449" s="39"/>
      <c r="Z449" s="39"/>
      <c r="AA449" s="39"/>
      <c r="AB449" s="39"/>
      <c r="AC449" s="39"/>
      <c r="AD449" s="39"/>
      <c r="AE449" s="39"/>
      <c r="AT449" s="18" t="s">
        <v>180</v>
      </c>
      <c r="AU449" s="18" t="s">
        <v>84</v>
      </c>
    </row>
    <row r="450" spans="1:47" s="2" customFormat="1" ht="12">
      <c r="A450" s="39"/>
      <c r="B450" s="40"/>
      <c r="C450" s="41"/>
      <c r="D450" s="232" t="s">
        <v>182</v>
      </c>
      <c r="E450" s="41"/>
      <c r="F450" s="233" t="s">
        <v>575</v>
      </c>
      <c r="G450" s="41"/>
      <c r="H450" s="41"/>
      <c r="I450" s="229"/>
      <c r="J450" s="41"/>
      <c r="K450" s="41"/>
      <c r="L450" s="45"/>
      <c r="M450" s="230"/>
      <c r="N450" s="231"/>
      <c r="O450" s="85"/>
      <c r="P450" s="85"/>
      <c r="Q450" s="85"/>
      <c r="R450" s="85"/>
      <c r="S450" s="85"/>
      <c r="T450" s="86"/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  <c r="AE450" s="39"/>
      <c r="AT450" s="18" t="s">
        <v>182</v>
      </c>
      <c r="AU450" s="18" t="s">
        <v>84</v>
      </c>
    </row>
    <row r="451" spans="1:51" s="13" customFormat="1" ht="12">
      <c r="A451" s="13"/>
      <c r="B451" s="234"/>
      <c r="C451" s="235"/>
      <c r="D451" s="227" t="s">
        <v>184</v>
      </c>
      <c r="E451" s="236" t="s">
        <v>20</v>
      </c>
      <c r="F451" s="237" t="s">
        <v>557</v>
      </c>
      <c r="G451" s="235"/>
      <c r="H451" s="236" t="s">
        <v>20</v>
      </c>
      <c r="I451" s="238"/>
      <c r="J451" s="235"/>
      <c r="K451" s="235"/>
      <c r="L451" s="239"/>
      <c r="M451" s="240"/>
      <c r="N451" s="241"/>
      <c r="O451" s="241"/>
      <c r="P451" s="241"/>
      <c r="Q451" s="241"/>
      <c r="R451" s="241"/>
      <c r="S451" s="241"/>
      <c r="T451" s="242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T451" s="243" t="s">
        <v>184</v>
      </c>
      <c r="AU451" s="243" t="s">
        <v>84</v>
      </c>
      <c r="AV451" s="13" t="s">
        <v>22</v>
      </c>
      <c r="AW451" s="13" t="s">
        <v>37</v>
      </c>
      <c r="AX451" s="13" t="s">
        <v>76</v>
      </c>
      <c r="AY451" s="243" t="s">
        <v>171</v>
      </c>
    </row>
    <row r="452" spans="1:51" s="13" customFormat="1" ht="12">
      <c r="A452" s="13"/>
      <c r="B452" s="234"/>
      <c r="C452" s="235"/>
      <c r="D452" s="227" t="s">
        <v>184</v>
      </c>
      <c r="E452" s="236" t="s">
        <v>20</v>
      </c>
      <c r="F452" s="237" t="s">
        <v>517</v>
      </c>
      <c r="G452" s="235"/>
      <c r="H452" s="236" t="s">
        <v>20</v>
      </c>
      <c r="I452" s="238"/>
      <c r="J452" s="235"/>
      <c r="K452" s="235"/>
      <c r="L452" s="239"/>
      <c r="M452" s="240"/>
      <c r="N452" s="241"/>
      <c r="O452" s="241"/>
      <c r="P452" s="241"/>
      <c r="Q452" s="241"/>
      <c r="R452" s="241"/>
      <c r="S452" s="241"/>
      <c r="T452" s="242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T452" s="243" t="s">
        <v>184</v>
      </c>
      <c r="AU452" s="243" t="s">
        <v>84</v>
      </c>
      <c r="AV452" s="13" t="s">
        <v>22</v>
      </c>
      <c r="AW452" s="13" t="s">
        <v>37</v>
      </c>
      <c r="AX452" s="13" t="s">
        <v>76</v>
      </c>
      <c r="AY452" s="243" t="s">
        <v>171</v>
      </c>
    </row>
    <row r="453" spans="1:51" s="14" customFormat="1" ht="12">
      <c r="A453" s="14"/>
      <c r="B453" s="244"/>
      <c r="C453" s="245"/>
      <c r="D453" s="227" t="s">
        <v>184</v>
      </c>
      <c r="E453" s="246" t="s">
        <v>20</v>
      </c>
      <c r="F453" s="247" t="s">
        <v>546</v>
      </c>
      <c r="G453" s="245"/>
      <c r="H453" s="248">
        <v>64.36</v>
      </c>
      <c r="I453" s="249"/>
      <c r="J453" s="245"/>
      <c r="K453" s="245"/>
      <c r="L453" s="250"/>
      <c r="M453" s="251"/>
      <c r="N453" s="252"/>
      <c r="O453" s="252"/>
      <c r="P453" s="252"/>
      <c r="Q453" s="252"/>
      <c r="R453" s="252"/>
      <c r="S453" s="252"/>
      <c r="T453" s="253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T453" s="254" t="s">
        <v>184</v>
      </c>
      <c r="AU453" s="254" t="s">
        <v>84</v>
      </c>
      <c r="AV453" s="14" t="s">
        <v>84</v>
      </c>
      <c r="AW453" s="14" t="s">
        <v>37</v>
      </c>
      <c r="AX453" s="14" t="s">
        <v>76</v>
      </c>
      <c r="AY453" s="254" t="s">
        <v>171</v>
      </c>
    </row>
    <row r="454" spans="1:51" s="14" customFormat="1" ht="12">
      <c r="A454" s="14"/>
      <c r="B454" s="244"/>
      <c r="C454" s="245"/>
      <c r="D454" s="227" t="s">
        <v>184</v>
      </c>
      <c r="E454" s="246" t="s">
        <v>20</v>
      </c>
      <c r="F454" s="247" t="s">
        <v>547</v>
      </c>
      <c r="G454" s="245"/>
      <c r="H454" s="248">
        <v>12</v>
      </c>
      <c r="I454" s="249"/>
      <c r="J454" s="245"/>
      <c r="K454" s="245"/>
      <c r="L454" s="250"/>
      <c r="M454" s="251"/>
      <c r="N454" s="252"/>
      <c r="O454" s="252"/>
      <c r="P454" s="252"/>
      <c r="Q454" s="252"/>
      <c r="R454" s="252"/>
      <c r="S454" s="252"/>
      <c r="T454" s="253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T454" s="254" t="s">
        <v>184</v>
      </c>
      <c r="AU454" s="254" t="s">
        <v>84</v>
      </c>
      <c r="AV454" s="14" t="s">
        <v>84</v>
      </c>
      <c r="AW454" s="14" t="s">
        <v>37</v>
      </c>
      <c r="AX454" s="14" t="s">
        <v>76</v>
      </c>
      <c r="AY454" s="254" t="s">
        <v>171</v>
      </c>
    </row>
    <row r="455" spans="1:51" s="14" customFormat="1" ht="12">
      <c r="A455" s="14"/>
      <c r="B455" s="244"/>
      <c r="C455" s="245"/>
      <c r="D455" s="227" t="s">
        <v>184</v>
      </c>
      <c r="E455" s="246" t="s">
        <v>20</v>
      </c>
      <c r="F455" s="247" t="s">
        <v>548</v>
      </c>
      <c r="G455" s="245"/>
      <c r="H455" s="248">
        <v>3</v>
      </c>
      <c r="I455" s="249"/>
      <c r="J455" s="245"/>
      <c r="K455" s="245"/>
      <c r="L455" s="250"/>
      <c r="M455" s="251"/>
      <c r="N455" s="252"/>
      <c r="O455" s="252"/>
      <c r="P455" s="252"/>
      <c r="Q455" s="252"/>
      <c r="R455" s="252"/>
      <c r="S455" s="252"/>
      <c r="T455" s="253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T455" s="254" t="s">
        <v>184</v>
      </c>
      <c r="AU455" s="254" t="s">
        <v>84</v>
      </c>
      <c r="AV455" s="14" t="s">
        <v>84</v>
      </c>
      <c r="AW455" s="14" t="s">
        <v>37</v>
      </c>
      <c r="AX455" s="14" t="s">
        <v>76</v>
      </c>
      <c r="AY455" s="254" t="s">
        <v>171</v>
      </c>
    </row>
    <row r="456" spans="1:51" s="14" customFormat="1" ht="12">
      <c r="A456" s="14"/>
      <c r="B456" s="244"/>
      <c r="C456" s="245"/>
      <c r="D456" s="227" t="s">
        <v>184</v>
      </c>
      <c r="E456" s="246" t="s">
        <v>20</v>
      </c>
      <c r="F456" s="247" t="s">
        <v>549</v>
      </c>
      <c r="G456" s="245"/>
      <c r="H456" s="248">
        <v>1.2</v>
      </c>
      <c r="I456" s="249"/>
      <c r="J456" s="245"/>
      <c r="K456" s="245"/>
      <c r="L456" s="250"/>
      <c r="M456" s="251"/>
      <c r="N456" s="252"/>
      <c r="O456" s="252"/>
      <c r="P456" s="252"/>
      <c r="Q456" s="252"/>
      <c r="R456" s="252"/>
      <c r="S456" s="252"/>
      <c r="T456" s="253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T456" s="254" t="s">
        <v>184</v>
      </c>
      <c r="AU456" s="254" t="s">
        <v>84</v>
      </c>
      <c r="AV456" s="14" t="s">
        <v>84</v>
      </c>
      <c r="AW456" s="14" t="s">
        <v>37</v>
      </c>
      <c r="AX456" s="14" t="s">
        <v>76</v>
      </c>
      <c r="AY456" s="254" t="s">
        <v>171</v>
      </c>
    </row>
    <row r="457" spans="1:51" s="14" customFormat="1" ht="12">
      <c r="A457" s="14"/>
      <c r="B457" s="244"/>
      <c r="C457" s="245"/>
      <c r="D457" s="227" t="s">
        <v>184</v>
      </c>
      <c r="E457" s="246" t="s">
        <v>20</v>
      </c>
      <c r="F457" s="247" t="s">
        <v>550</v>
      </c>
      <c r="G457" s="245"/>
      <c r="H457" s="248">
        <v>33.6</v>
      </c>
      <c r="I457" s="249"/>
      <c r="J457" s="245"/>
      <c r="K457" s="245"/>
      <c r="L457" s="250"/>
      <c r="M457" s="251"/>
      <c r="N457" s="252"/>
      <c r="O457" s="252"/>
      <c r="P457" s="252"/>
      <c r="Q457" s="252"/>
      <c r="R457" s="252"/>
      <c r="S457" s="252"/>
      <c r="T457" s="253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T457" s="254" t="s">
        <v>184</v>
      </c>
      <c r="AU457" s="254" t="s">
        <v>84</v>
      </c>
      <c r="AV457" s="14" t="s">
        <v>84</v>
      </c>
      <c r="AW457" s="14" t="s">
        <v>37</v>
      </c>
      <c r="AX457" s="14" t="s">
        <v>76</v>
      </c>
      <c r="AY457" s="254" t="s">
        <v>171</v>
      </c>
    </row>
    <row r="458" spans="1:65" s="2" customFormat="1" ht="16.5" customHeight="1">
      <c r="A458" s="39"/>
      <c r="B458" s="40"/>
      <c r="C458" s="214" t="s">
        <v>576</v>
      </c>
      <c r="D458" s="214" t="s">
        <v>173</v>
      </c>
      <c r="E458" s="215" t="s">
        <v>577</v>
      </c>
      <c r="F458" s="216" t="s">
        <v>578</v>
      </c>
      <c r="G458" s="217" t="s">
        <v>391</v>
      </c>
      <c r="H458" s="218">
        <v>14147.9</v>
      </c>
      <c r="I458" s="219"/>
      <c r="J458" s="220">
        <f>ROUND(I458*H458,2)</f>
        <v>0</v>
      </c>
      <c r="K458" s="216" t="s">
        <v>177</v>
      </c>
      <c r="L458" s="45"/>
      <c r="M458" s="221" t="s">
        <v>20</v>
      </c>
      <c r="N458" s="222" t="s">
        <v>47</v>
      </c>
      <c r="O458" s="85"/>
      <c r="P458" s="223">
        <f>O458*H458</f>
        <v>0</v>
      </c>
      <c r="Q458" s="223">
        <v>4.88E-06</v>
      </c>
      <c r="R458" s="223">
        <f>Q458*H458</f>
        <v>0.069041752</v>
      </c>
      <c r="S458" s="223">
        <v>0</v>
      </c>
      <c r="T458" s="224">
        <f>S458*H458</f>
        <v>0</v>
      </c>
      <c r="U458" s="39"/>
      <c r="V458" s="39"/>
      <c r="W458" s="39"/>
      <c r="X458" s="39"/>
      <c r="Y458" s="39"/>
      <c r="Z458" s="39"/>
      <c r="AA458" s="39"/>
      <c r="AB458" s="39"/>
      <c r="AC458" s="39"/>
      <c r="AD458" s="39"/>
      <c r="AE458" s="39"/>
      <c r="AR458" s="225" t="s">
        <v>178</v>
      </c>
      <c r="AT458" s="225" t="s">
        <v>173</v>
      </c>
      <c r="AU458" s="225" t="s">
        <v>84</v>
      </c>
      <c r="AY458" s="18" t="s">
        <v>171</v>
      </c>
      <c r="BE458" s="226">
        <f>IF(N458="základní",J458,0)</f>
        <v>0</v>
      </c>
      <c r="BF458" s="226">
        <f>IF(N458="snížená",J458,0)</f>
        <v>0</v>
      </c>
      <c r="BG458" s="226">
        <f>IF(N458="zákl. přenesená",J458,0)</f>
        <v>0</v>
      </c>
      <c r="BH458" s="226">
        <f>IF(N458="sníž. přenesená",J458,0)</f>
        <v>0</v>
      </c>
      <c r="BI458" s="226">
        <f>IF(N458="nulová",J458,0)</f>
        <v>0</v>
      </c>
      <c r="BJ458" s="18" t="s">
        <v>22</v>
      </c>
      <c r="BK458" s="226">
        <f>ROUND(I458*H458,2)</f>
        <v>0</v>
      </c>
      <c r="BL458" s="18" t="s">
        <v>178</v>
      </c>
      <c r="BM458" s="225" t="s">
        <v>579</v>
      </c>
    </row>
    <row r="459" spans="1:47" s="2" customFormat="1" ht="12">
      <c r="A459" s="39"/>
      <c r="B459" s="40"/>
      <c r="C459" s="41"/>
      <c r="D459" s="227" t="s">
        <v>180</v>
      </c>
      <c r="E459" s="41"/>
      <c r="F459" s="228" t="s">
        <v>580</v>
      </c>
      <c r="G459" s="41"/>
      <c r="H459" s="41"/>
      <c r="I459" s="229"/>
      <c r="J459" s="41"/>
      <c r="K459" s="41"/>
      <c r="L459" s="45"/>
      <c r="M459" s="230"/>
      <c r="N459" s="231"/>
      <c r="O459" s="85"/>
      <c r="P459" s="85"/>
      <c r="Q459" s="85"/>
      <c r="R459" s="85"/>
      <c r="S459" s="85"/>
      <c r="T459" s="86"/>
      <c r="U459" s="39"/>
      <c r="V459" s="39"/>
      <c r="W459" s="39"/>
      <c r="X459" s="39"/>
      <c r="Y459" s="39"/>
      <c r="Z459" s="39"/>
      <c r="AA459" s="39"/>
      <c r="AB459" s="39"/>
      <c r="AC459" s="39"/>
      <c r="AD459" s="39"/>
      <c r="AE459" s="39"/>
      <c r="AT459" s="18" t="s">
        <v>180</v>
      </c>
      <c r="AU459" s="18" t="s">
        <v>84</v>
      </c>
    </row>
    <row r="460" spans="1:47" s="2" customFormat="1" ht="12">
      <c r="A460" s="39"/>
      <c r="B460" s="40"/>
      <c r="C460" s="41"/>
      <c r="D460" s="232" t="s">
        <v>182</v>
      </c>
      <c r="E460" s="41"/>
      <c r="F460" s="233" t="s">
        <v>581</v>
      </c>
      <c r="G460" s="41"/>
      <c r="H460" s="41"/>
      <c r="I460" s="229"/>
      <c r="J460" s="41"/>
      <c r="K460" s="41"/>
      <c r="L460" s="45"/>
      <c r="M460" s="230"/>
      <c r="N460" s="231"/>
      <c r="O460" s="85"/>
      <c r="P460" s="85"/>
      <c r="Q460" s="85"/>
      <c r="R460" s="85"/>
      <c r="S460" s="85"/>
      <c r="T460" s="86"/>
      <c r="U460" s="39"/>
      <c r="V460" s="39"/>
      <c r="W460" s="39"/>
      <c r="X460" s="39"/>
      <c r="Y460" s="39"/>
      <c r="Z460" s="39"/>
      <c r="AA460" s="39"/>
      <c r="AB460" s="39"/>
      <c r="AC460" s="39"/>
      <c r="AD460" s="39"/>
      <c r="AE460" s="39"/>
      <c r="AT460" s="18" t="s">
        <v>182</v>
      </c>
      <c r="AU460" s="18" t="s">
        <v>84</v>
      </c>
    </row>
    <row r="461" spans="1:51" s="13" customFormat="1" ht="12">
      <c r="A461" s="13"/>
      <c r="B461" s="234"/>
      <c r="C461" s="235"/>
      <c r="D461" s="227" t="s">
        <v>184</v>
      </c>
      <c r="E461" s="236" t="s">
        <v>20</v>
      </c>
      <c r="F461" s="237" t="s">
        <v>516</v>
      </c>
      <c r="G461" s="235"/>
      <c r="H461" s="236" t="s">
        <v>20</v>
      </c>
      <c r="I461" s="238"/>
      <c r="J461" s="235"/>
      <c r="K461" s="235"/>
      <c r="L461" s="239"/>
      <c r="M461" s="240"/>
      <c r="N461" s="241"/>
      <c r="O461" s="241"/>
      <c r="P461" s="241"/>
      <c r="Q461" s="241"/>
      <c r="R461" s="241"/>
      <c r="S461" s="241"/>
      <c r="T461" s="242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T461" s="243" t="s">
        <v>184</v>
      </c>
      <c r="AU461" s="243" t="s">
        <v>84</v>
      </c>
      <c r="AV461" s="13" t="s">
        <v>22</v>
      </c>
      <c r="AW461" s="13" t="s">
        <v>37</v>
      </c>
      <c r="AX461" s="13" t="s">
        <v>76</v>
      </c>
      <c r="AY461" s="243" t="s">
        <v>171</v>
      </c>
    </row>
    <row r="462" spans="1:51" s="13" customFormat="1" ht="12">
      <c r="A462" s="13"/>
      <c r="B462" s="234"/>
      <c r="C462" s="235"/>
      <c r="D462" s="227" t="s">
        <v>184</v>
      </c>
      <c r="E462" s="236" t="s">
        <v>20</v>
      </c>
      <c r="F462" s="237" t="s">
        <v>517</v>
      </c>
      <c r="G462" s="235"/>
      <c r="H462" s="236" t="s">
        <v>20</v>
      </c>
      <c r="I462" s="238"/>
      <c r="J462" s="235"/>
      <c r="K462" s="235"/>
      <c r="L462" s="239"/>
      <c r="M462" s="240"/>
      <c r="N462" s="241"/>
      <c r="O462" s="241"/>
      <c r="P462" s="241"/>
      <c r="Q462" s="241"/>
      <c r="R462" s="241"/>
      <c r="S462" s="241"/>
      <c r="T462" s="242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T462" s="243" t="s">
        <v>184</v>
      </c>
      <c r="AU462" s="243" t="s">
        <v>84</v>
      </c>
      <c r="AV462" s="13" t="s">
        <v>22</v>
      </c>
      <c r="AW462" s="13" t="s">
        <v>37</v>
      </c>
      <c r="AX462" s="13" t="s">
        <v>76</v>
      </c>
      <c r="AY462" s="243" t="s">
        <v>171</v>
      </c>
    </row>
    <row r="463" spans="1:51" s="14" customFormat="1" ht="12">
      <c r="A463" s="14"/>
      <c r="B463" s="244"/>
      <c r="C463" s="245"/>
      <c r="D463" s="227" t="s">
        <v>184</v>
      </c>
      <c r="E463" s="246" t="s">
        <v>20</v>
      </c>
      <c r="F463" s="247" t="s">
        <v>518</v>
      </c>
      <c r="G463" s="245"/>
      <c r="H463" s="248">
        <v>7870.8</v>
      </c>
      <c r="I463" s="249"/>
      <c r="J463" s="245"/>
      <c r="K463" s="245"/>
      <c r="L463" s="250"/>
      <c r="M463" s="251"/>
      <c r="N463" s="252"/>
      <c r="O463" s="252"/>
      <c r="P463" s="252"/>
      <c r="Q463" s="252"/>
      <c r="R463" s="252"/>
      <c r="S463" s="252"/>
      <c r="T463" s="253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T463" s="254" t="s">
        <v>184</v>
      </c>
      <c r="AU463" s="254" t="s">
        <v>84</v>
      </c>
      <c r="AV463" s="14" t="s">
        <v>84</v>
      </c>
      <c r="AW463" s="14" t="s">
        <v>37</v>
      </c>
      <c r="AX463" s="14" t="s">
        <v>76</v>
      </c>
      <c r="AY463" s="254" t="s">
        <v>171</v>
      </c>
    </row>
    <row r="464" spans="1:51" s="14" customFormat="1" ht="12">
      <c r="A464" s="14"/>
      <c r="B464" s="244"/>
      <c r="C464" s="245"/>
      <c r="D464" s="227" t="s">
        <v>184</v>
      </c>
      <c r="E464" s="246" t="s">
        <v>20</v>
      </c>
      <c r="F464" s="247" t="s">
        <v>519</v>
      </c>
      <c r="G464" s="245"/>
      <c r="H464" s="248">
        <v>2158.2</v>
      </c>
      <c r="I464" s="249"/>
      <c r="J464" s="245"/>
      <c r="K464" s="245"/>
      <c r="L464" s="250"/>
      <c r="M464" s="251"/>
      <c r="N464" s="252"/>
      <c r="O464" s="252"/>
      <c r="P464" s="252"/>
      <c r="Q464" s="252"/>
      <c r="R464" s="252"/>
      <c r="S464" s="252"/>
      <c r="T464" s="253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T464" s="254" t="s">
        <v>184</v>
      </c>
      <c r="AU464" s="254" t="s">
        <v>84</v>
      </c>
      <c r="AV464" s="14" t="s">
        <v>84</v>
      </c>
      <c r="AW464" s="14" t="s">
        <v>37</v>
      </c>
      <c r="AX464" s="14" t="s">
        <v>76</v>
      </c>
      <c r="AY464" s="254" t="s">
        <v>171</v>
      </c>
    </row>
    <row r="465" spans="1:51" s="14" customFormat="1" ht="12">
      <c r="A465" s="14"/>
      <c r="B465" s="244"/>
      <c r="C465" s="245"/>
      <c r="D465" s="227" t="s">
        <v>184</v>
      </c>
      <c r="E465" s="246" t="s">
        <v>20</v>
      </c>
      <c r="F465" s="247" t="s">
        <v>528</v>
      </c>
      <c r="G465" s="245"/>
      <c r="H465" s="248">
        <v>139.1</v>
      </c>
      <c r="I465" s="249"/>
      <c r="J465" s="245"/>
      <c r="K465" s="245"/>
      <c r="L465" s="250"/>
      <c r="M465" s="251"/>
      <c r="N465" s="252"/>
      <c r="O465" s="252"/>
      <c r="P465" s="252"/>
      <c r="Q465" s="252"/>
      <c r="R465" s="252"/>
      <c r="S465" s="252"/>
      <c r="T465" s="253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T465" s="254" t="s">
        <v>184</v>
      </c>
      <c r="AU465" s="254" t="s">
        <v>84</v>
      </c>
      <c r="AV465" s="14" t="s">
        <v>84</v>
      </c>
      <c r="AW465" s="14" t="s">
        <v>37</v>
      </c>
      <c r="AX465" s="14" t="s">
        <v>76</v>
      </c>
      <c r="AY465" s="254" t="s">
        <v>171</v>
      </c>
    </row>
    <row r="466" spans="1:51" s="14" customFormat="1" ht="12">
      <c r="A466" s="14"/>
      <c r="B466" s="244"/>
      <c r="C466" s="245"/>
      <c r="D466" s="227" t="s">
        <v>184</v>
      </c>
      <c r="E466" s="246" t="s">
        <v>20</v>
      </c>
      <c r="F466" s="247" t="s">
        <v>529</v>
      </c>
      <c r="G466" s="245"/>
      <c r="H466" s="248">
        <v>1136.5</v>
      </c>
      <c r="I466" s="249"/>
      <c r="J466" s="245"/>
      <c r="K466" s="245"/>
      <c r="L466" s="250"/>
      <c r="M466" s="251"/>
      <c r="N466" s="252"/>
      <c r="O466" s="252"/>
      <c r="P466" s="252"/>
      <c r="Q466" s="252"/>
      <c r="R466" s="252"/>
      <c r="S466" s="252"/>
      <c r="T466" s="253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T466" s="254" t="s">
        <v>184</v>
      </c>
      <c r="AU466" s="254" t="s">
        <v>84</v>
      </c>
      <c r="AV466" s="14" t="s">
        <v>84</v>
      </c>
      <c r="AW466" s="14" t="s">
        <v>37</v>
      </c>
      <c r="AX466" s="14" t="s">
        <v>76</v>
      </c>
      <c r="AY466" s="254" t="s">
        <v>171</v>
      </c>
    </row>
    <row r="467" spans="1:51" s="14" customFormat="1" ht="12">
      <c r="A467" s="14"/>
      <c r="B467" s="244"/>
      <c r="C467" s="245"/>
      <c r="D467" s="227" t="s">
        <v>184</v>
      </c>
      <c r="E467" s="246" t="s">
        <v>20</v>
      </c>
      <c r="F467" s="247" t="s">
        <v>530</v>
      </c>
      <c r="G467" s="245"/>
      <c r="H467" s="248">
        <v>1081</v>
      </c>
      <c r="I467" s="249"/>
      <c r="J467" s="245"/>
      <c r="K467" s="245"/>
      <c r="L467" s="250"/>
      <c r="M467" s="251"/>
      <c r="N467" s="252"/>
      <c r="O467" s="252"/>
      <c r="P467" s="252"/>
      <c r="Q467" s="252"/>
      <c r="R467" s="252"/>
      <c r="S467" s="252"/>
      <c r="T467" s="253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T467" s="254" t="s">
        <v>184</v>
      </c>
      <c r="AU467" s="254" t="s">
        <v>84</v>
      </c>
      <c r="AV467" s="14" t="s">
        <v>84</v>
      </c>
      <c r="AW467" s="14" t="s">
        <v>37</v>
      </c>
      <c r="AX467" s="14" t="s">
        <v>76</v>
      </c>
      <c r="AY467" s="254" t="s">
        <v>171</v>
      </c>
    </row>
    <row r="468" spans="1:51" s="14" customFormat="1" ht="12">
      <c r="A468" s="14"/>
      <c r="B468" s="244"/>
      <c r="C468" s="245"/>
      <c r="D468" s="227" t="s">
        <v>184</v>
      </c>
      <c r="E468" s="246" t="s">
        <v>20</v>
      </c>
      <c r="F468" s="247" t="s">
        <v>582</v>
      </c>
      <c r="G468" s="245"/>
      <c r="H468" s="248">
        <v>1200.8</v>
      </c>
      <c r="I468" s="249"/>
      <c r="J468" s="245"/>
      <c r="K468" s="245"/>
      <c r="L468" s="250"/>
      <c r="M468" s="251"/>
      <c r="N468" s="252"/>
      <c r="O468" s="252"/>
      <c r="P468" s="252"/>
      <c r="Q468" s="252"/>
      <c r="R468" s="252"/>
      <c r="S468" s="252"/>
      <c r="T468" s="253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T468" s="254" t="s">
        <v>184</v>
      </c>
      <c r="AU468" s="254" t="s">
        <v>84</v>
      </c>
      <c r="AV468" s="14" t="s">
        <v>84</v>
      </c>
      <c r="AW468" s="14" t="s">
        <v>37</v>
      </c>
      <c r="AX468" s="14" t="s">
        <v>76</v>
      </c>
      <c r="AY468" s="254" t="s">
        <v>171</v>
      </c>
    </row>
    <row r="469" spans="1:51" s="14" customFormat="1" ht="12">
      <c r="A469" s="14"/>
      <c r="B469" s="244"/>
      <c r="C469" s="245"/>
      <c r="D469" s="227" t="s">
        <v>184</v>
      </c>
      <c r="E469" s="246" t="s">
        <v>20</v>
      </c>
      <c r="F469" s="247" t="s">
        <v>583</v>
      </c>
      <c r="G469" s="245"/>
      <c r="H469" s="248">
        <v>500</v>
      </c>
      <c r="I469" s="249"/>
      <c r="J469" s="245"/>
      <c r="K469" s="245"/>
      <c r="L469" s="250"/>
      <c r="M469" s="251"/>
      <c r="N469" s="252"/>
      <c r="O469" s="252"/>
      <c r="P469" s="252"/>
      <c r="Q469" s="252"/>
      <c r="R469" s="252"/>
      <c r="S469" s="252"/>
      <c r="T469" s="253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T469" s="254" t="s">
        <v>184</v>
      </c>
      <c r="AU469" s="254" t="s">
        <v>84</v>
      </c>
      <c r="AV469" s="14" t="s">
        <v>84</v>
      </c>
      <c r="AW469" s="14" t="s">
        <v>37</v>
      </c>
      <c r="AX469" s="14" t="s">
        <v>76</v>
      </c>
      <c r="AY469" s="254" t="s">
        <v>171</v>
      </c>
    </row>
    <row r="470" spans="1:51" s="14" customFormat="1" ht="12">
      <c r="A470" s="14"/>
      <c r="B470" s="244"/>
      <c r="C470" s="245"/>
      <c r="D470" s="227" t="s">
        <v>184</v>
      </c>
      <c r="E470" s="246" t="s">
        <v>20</v>
      </c>
      <c r="F470" s="247" t="s">
        <v>539</v>
      </c>
      <c r="G470" s="245"/>
      <c r="H470" s="248">
        <v>61.5</v>
      </c>
      <c r="I470" s="249"/>
      <c r="J470" s="245"/>
      <c r="K470" s="245"/>
      <c r="L470" s="250"/>
      <c r="M470" s="251"/>
      <c r="N470" s="252"/>
      <c r="O470" s="252"/>
      <c r="P470" s="252"/>
      <c r="Q470" s="252"/>
      <c r="R470" s="252"/>
      <c r="S470" s="252"/>
      <c r="T470" s="253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T470" s="254" t="s">
        <v>184</v>
      </c>
      <c r="AU470" s="254" t="s">
        <v>84</v>
      </c>
      <c r="AV470" s="14" t="s">
        <v>84</v>
      </c>
      <c r="AW470" s="14" t="s">
        <v>37</v>
      </c>
      <c r="AX470" s="14" t="s">
        <v>76</v>
      </c>
      <c r="AY470" s="254" t="s">
        <v>171</v>
      </c>
    </row>
    <row r="471" spans="1:65" s="2" customFormat="1" ht="16.5" customHeight="1">
      <c r="A471" s="39"/>
      <c r="B471" s="40"/>
      <c r="C471" s="214" t="s">
        <v>584</v>
      </c>
      <c r="D471" s="214" t="s">
        <v>173</v>
      </c>
      <c r="E471" s="215" t="s">
        <v>585</v>
      </c>
      <c r="F471" s="216" t="s">
        <v>586</v>
      </c>
      <c r="G471" s="217" t="s">
        <v>176</v>
      </c>
      <c r="H471" s="218">
        <v>114.16</v>
      </c>
      <c r="I471" s="219"/>
      <c r="J471" s="220">
        <f>ROUND(I471*H471,2)</f>
        <v>0</v>
      </c>
      <c r="K471" s="216" t="s">
        <v>177</v>
      </c>
      <c r="L471" s="45"/>
      <c r="M471" s="221" t="s">
        <v>20</v>
      </c>
      <c r="N471" s="222" t="s">
        <v>47</v>
      </c>
      <c r="O471" s="85"/>
      <c r="P471" s="223">
        <f>O471*H471</f>
        <v>0</v>
      </c>
      <c r="Q471" s="223">
        <v>1.22E-05</v>
      </c>
      <c r="R471" s="223">
        <f>Q471*H471</f>
        <v>0.001392752</v>
      </c>
      <c r="S471" s="223">
        <v>0</v>
      </c>
      <c r="T471" s="224">
        <f>S471*H471</f>
        <v>0</v>
      </c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  <c r="AE471" s="39"/>
      <c r="AR471" s="225" t="s">
        <v>178</v>
      </c>
      <c r="AT471" s="225" t="s">
        <v>173</v>
      </c>
      <c r="AU471" s="225" t="s">
        <v>84</v>
      </c>
      <c r="AY471" s="18" t="s">
        <v>171</v>
      </c>
      <c r="BE471" s="226">
        <f>IF(N471="základní",J471,0)</f>
        <v>0</v>
      </c>
      <c r="BF471" s="226">
        <f>IF(N471="snížená",J471,0)</f>
        <v>0</v>
      </c>
      <c r="BG471" s="226">
        <f>IF(N471="zákl. přenesená",J471,0)</f>
        <v>0</v>
      </c>
      <c r="BH471" s="226">
        <f>IF(N471="sníž. přenesená",J471,0)</f>
        <v>0</v>
      </c>
      <c r="BI471" s="226">
        <f>IF(N471="nulová",J471,0)</f>
        <v>0</v>
      </c>
      <c r="BJ471" s="18" t="s">
        <v>22</v>
      </c>
      <c r="BK471" s="226">
        <f>ROUND(I471*H471,2)</f>
        <v>0</v>
      </c>
      <c r="BL471" s="18" t="s">
        <v>178</v>
      </c>
      <c r="BM471" s="225" t="s">
        <v>587</v>
      </c>
    </row>
    <row r="472" spans="1:47" s="2" customFormat="1" ht="12">
      <c r="A472" s="39"/>
      <c r="B472" s="40"/>
      <c r="C472" s="41"/>
      <c r="D472" s="227" t="s">
        <v>180</v>
      </c>
      <c r="E472" s="41"/>
      <c r="F472" s="228" t="s">
        <v>588</v>
      </c>
      <c r="G472" s="41"/>
      <c r="H472" s="41"/>
      <c r="I472" s="229"/>
      <c r="J472" s="41"/>
      <c r="K472" s="41"/>
      <c r="L472" s="45"/>
      <c r="M472" s="230"/>
      <c r="N472" s="231"/>
      <c r="O472" s="85"/>
      <c r="P472" s="85"/>
      <c r="Q472" s="85"/>
      <c r="R472" s="85"/>
      <c r="S472" s="85"/>
      <c r="T472" s="86"/>
      <c r="U472" s="39"/>
      <c r="V472" s="39"/>
      <c r="W472" s="39"/>
      <c r="X472" s="39"/>
      <c r="Y472" s="39"/>
      <c r="Z472" s="39"/>
      <c r="AA472" s="39"/>
      <c r="AB472" s="39"/>
      <c r="AC472" s="39"/>
      <c r="AD472" s="39"/>
      <c r="AE472" s="39"/>
      <c r="AT472" s="18" t="s">
        <v>180</v>
      </c>
      <c r="AU472" s="18" t="s">
        <v>84</v>
      </c>
    </row>
    <row r="473" spans="1:47" s="2" customFormat="1" ht="12">
      <c r="A473" s="39"/>
      <c r="B473" s="40"/>
      <c r="C473" s="41"/>
      <c r="D473" s="232" t="s">
        <v>182</v>
      </c>
      <c r="E473" s="41"/>
      <c r="F473" s="233" t="s">
        <v>589</v>
      </c>
      <c r="G473" s="41"/>
      <c r="H473" s="41"/>
      <c r="I473" s="229"/>
      <c r="J473" s="41"/>
      <c r="K473" s="41"/>
      <c r="L473" s="45"/>
      <c r="M473" s="230"/>
      <c r="N473" s="231"/>
      <c r="O473" s="85"/>
      <c r="P473" s="85"/>
      <c r="Q473" s="85"/>
      <c r="R473" s="85"/>
      <c r="S473" s="85"/>
      <c r="T473" s="86"/>
      <c r="U473" s="39"/>
      <c r="V473" s="39"/>
      <c r="W473" s="39"/>
      <c r="X473" s="39"/>
      <c r="Y473" s="39"/>
      <c r="Z473" s="39"/>
      <c r="AA473" s="39"/>
      <c r="AB473" s="39"/>
      <c r="AC473" s="39"/>
      <c r="AD473" s="39"/>
      <c r="AE473" s="39"/>
      <c r="AT473" s="18" t="s">
        <v>182</v>
      </c>
      <c r="AU473" s="18" t="s">
        <v>84</v>
      </c>
    </row>
    <row r="474" spans="1:51" s="13" customFormat="1" ht="12">
      <c r="A474" s="13"/>
      <c r="B474" s="234"/>
      <c r="C474" s="235"/>
      <c r="D474" s="227" t="s">
        <v>184</v>
      </c>
      <c r="E474" s="236" t="s">
        <v>20</v>
      </c>
      <c r="F474" s="237" t="s">
        <v>516</v>
      </c>
      <c r="G474" s="235"/>
      <c r="H474" s="236" t="s">
        <v>20</v>
      </c>
      <c r="I474" s="238"/>
      <c r="J474" s="235"/>
      <c r="K474" s="235"/>
      <c r="L474" s="239"/>
      <c r="M474" s="240"/>
      <c r="N474" s="241"/>
      <c r="O474" s="241"/>
      <c r="P474" s="241"/>
      <c r="Q474" s="241"/>
      <c r="R474" s="241"/>
      <c r="S474" s="241"/>
      <c r="T474" s="242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T474" s="243" t="s">
        <v>184</v>
      </c>
      <c r="AU474" s="243" t="s">
        <v>84</v>
      </c>
      <c r="AV474" s="13" t="s">
        <v>22</v>
      </c>
      <c r="AW474" s="13" t="s">
        <v>37</v>
      </c>
      <c r="AX474" s="13" t="s">
        <v>76</v>
      </c>
      <c r="AY474" s="243" t="s">
        <v>171</v>
      </c>
    </row>
    <row r="475" spans="1:51" s="13" customFormat="1" ht="12">
      <c r="A475" s="13"/>
      <c r="B475" s="234"/>
      <c r="C475" s="235"/>
      <c r="D475" s="227" t="s">
        <v>184</v>
      </c>
      <c r="E475" s="236" t="s">
        <v>20</v>
      </c>
      <c r="F475" s="237" t="s">
        <v>517</v>
      </c>
      <c r="G475" s="235"/>
      <c r="H475" s="236" t="s">
        <v>20</v>
      </c>
      <c r="I475" s="238"/>
      <c r="J475" s="235"/>
      <c r="K475" s="235"/>
      <c r="L475" s="239"/>
      <c r="M475" s="240"/>
      <c r="N475" s="241"/>
      <c r="O475" s="241"/>
      <c r="P475" s="241"/>
      <c r="Q475" s="241"/>
      <c r="R475" s="241"/>
      <c r="S475" s="241"/>
      <c r="T475" s="242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T475" s="243" t="s">
        <v>184</v>
      </c>
      <c r="AU475" s="243" t="s">
        <v>84</v>
      </c>
      <c r="AV475" s="13" t="s">
        <v>22</v>
      </c>
      <c r="AW475" s="13" t="s">
        <v>37</v>
      </c>
      <c r="AX475" s="13" t="s">
        <v>76</v>
      </c>
      <c r="AY475" s="243" t="s">
        <v>171</v>
      </c>
    </row>
    <row r="476" spans="1:51" s="14" customFormat="1" ht="12">
      <c r="A476" s="14"/>
      <c r="B476" s="244"/>
      <c r="C476" s="245"/>
      <c r="D476" s="227" t="s">
        <v>184</v>
      </c>
      <c r="E476" s="246" t="s">
        <v>20</v>
      </c>
      <c r="F476" s="247" t="s">
        <v>546</v>
      </c>
      <c r="G476" s="245"/>
      <c r="H476" s="248">
        <v>64.36</v>
      </c>
      <c r="I476" s="249"/>
      <c r="J476" s="245"/>
      <c r="K476" s="245"/>
      <c r="L476" s="250"/>
      <c r="M476" s="251"/>
      <c r="N476" s="252"/>
      <c r="O476" s="252"/>
      <c r="P476" s="252"/>
      <c r="Q476" s="252"/>
      <c r="R476" s="252"/>
      <c r="S476" s="252"/>
      <c r="T476" s="253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T476" s="254" t="s">
        <v>184</v>
      </c>
      <c r="AU476" s="254" t="s">
        <v>84</v>
      </c>
      <c r="AV476" s="14" t="s">
        <v>84</v>
      </c>
      <c r="AW476" s="14" t="s">
        <v>37</v>
      </c>
      <c r="AX476" s="14" t="s">
        <v>76</v>
      </c>
      <c r="AY476" s="254" t="s">
        <v>171</v>
      </c>
    </row>
    <row r="477" spans="1:51" s="14" customFormat="1" ht="12">
      <c r="A477" s="14"/>
      <c r="B477" s="244"/>
      <c r="C477" s="245"/>
      <c r="D477" s="227" t="s">
        <v>184</v>
      </c>
      <c r="E477" s="246" t="s">
        <v>20</v>
      </c>
      <c r="F477" s="247" t="s">
        <v>547</v>
      </c>
      <c r="G477" s="245"/>
      <c r="H477" s="248">
        <v>12</v>
      </c>
      <c r="I477" s="249"/>
      <c r="J477" s="245"/>
      <c r="K477" s="245"/>
      <c r="L477" s="250"/>
      <c r="M477" s="251"/>
      <c r="N477" s="252"/>
      <c r="O477" s="252"/>
      <c r="P477" s="252"/>
      <c r="Q477" s="252"/>
      <c r="R477" s="252"/>
      <c r="S477" s="252"/>
      <c r="T477" s="253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T477" s="254" t="s">
        <v>184</v>
      </c>
      <c r="AU477" s="254" t="s">
        <v>84</v>
      </c>
      <c r="AV477" s="14" t="s">
        <v>84</v>
      </c>
      <c r="AW477" s="14" t="s">
        <v>37</v>
      </c>
      <c r="AX477" s="14" t="s">
        <v>76</v>
      </c>
      <c r="AY477" s="254" t="s">
        <v>171</v>
      </c>
    </row>
    <row r="478" spans="1:51" s="14" customFormat="1" ht="12">
      <c r="A478" s="14"/>
      <c r="B478" s="244"/>
      <c r="C478" s="245"/>
      <c r="D478" s="227" t="s">
        <v>184</v>
      </c>
      <c r="E478" s="246" t="s">
        <v>20</v>
      </c>
      <c r="F478" s="247" t="s">
        <v>548</v>
      </c>
      <c r="G478" s="245"/>
      <c r="H478" s="248">
        <v>3</v>
      </c>
      <c r="I478" s="249"/>
      <c r="J478" s="245"/>
      <c r="K478" s="245"/>
      <c r="L478" s="250"/>
      <c r="M478" s="251"/>
      <c r="N478" s="252"/>
      <c r="O478" s="252"/>
      <c r="P478" s="252"/>
      <c r="Q478" s="252"/>
      <c r="R478" s="252"/>
      <c r="S478" s="252"/>
      <c r="T478" s="253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T478" s="254" t="s">
        <v>184</v>
      </c>
      <c r="AU478" s="254" t="s">
        <v>84</v>
      </c>
      <c r="AV478" s="14" t="s">
        <v>84</v>
      </c>
      <c r="AW478" s="14" t="s">
        <v>37</v>
      </c>
      <c r="AX478" s="14" t="s">
        <v>76</v>
      </c>
      <c r="AY478" s="254" t="s">
        <v>171</v>
      </c>
    </row>
    <row r="479" spans="1:51" s="14" customFormat="1" ht="12">
      <c r="A479" s="14"/>
      <c r="B479" s="244"/>
      <c r="C479" s="245"/>
      <c r="D479" s="227" t="s">
        <v>184</v>
      </c>
      <c r="E479" s="246" t="s">
        <v>20</v>
      </c>
      <c r="F479" s="247" t="s">
        <v>549</v>
      </c>
      <c r="G479" s="245"/>
      <c r="H479" s="248">
        <v>1.2</v>
      </c>
      <c r="I479" s="249"/>
      <c r="J479" s="245"/>
      <c r="K479" s="245"/>
      <c r="L479" s="250"/>
      <c r="M479" s="251"/>
      <c r="N479" s="252"/>
      <c r="O479" s="252"/>
      <c r="P479" s="252"/>
      <c r="Q479" s="252"/>
      <c r="R479" s="252"/>
      <c r="S479" s="252"/>
      <c r="T479" s="253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T479" s="254" t="s">
        <v>184</v>
      </c>
      <c r="AU479" s="254" t="s">
        <v>84</v>
      </c>
      <c r="AV479" s="14" t="s">
        <v>84</v>
      </c>
      <c r="AW479" s="14" t="s">
        <v>37</v>
      </c>
      <c r="AX479" s="14" t="s">
        <v>76</v>
      </c>
      <c r="AY479" s="254" t="s">
        <v>171</v>
      </c>
    </row>
    <row r="480" spans="1:51" s="14" customFormat="1" ht="12">
      <c r="A480" s="14"/>
      <c r="B480" s="244"/>
      <c r="C480" s="245"/>
      <c r="D480" s="227" t="s">
        <v>184</v>
      </c>
      <c r="E480" s="246" t="s">
        <v>20</v>
      </c>
      <c r="F480" s="247" t="s">
        <v>550</v>
      </c>
      <c r="G480" s="245"/>
      <c r="H480" s="248">
        <v>33.6</v>
      </c>
      <c r="I480" s="249"/>
      <c r="J480" s="245"/>
      <c r="K480" s="245"/>
      <c r="L480" s="250"/>
      <c r="M480" s="251"/>
      <c r="N480" s="252"/>
      <c r="O480" s="252"/>
      <c r="P480" s="252"/>
      <c r="Q480" s="252"/>
      <c r="R480" s="252"/>
      <c r="S480" s="252"/>
      <c r="T480" s="253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T480" s="254" t="s">
        <v>184</v>
      </c>
      <c r="AU480" s="254" t="s">
        <v>84</v>
      </c>
      <c r="AV480" s="14" t="s">
        <v>84</v>
      </c>
      <c r="AW480" s="14" t="s">
        <v>37</v>
      </c>
      <c r="AX480" s="14" t="s">
        <v>76</v>
      </c>
      <c r="AY480" s="254" t="s">
        <v>171</v>
      </c>
    </row>
    <row r="481" spans="1:65" s="2" customFormat="1" ht="24.15" customHeight="1">
      <c r="A481" s="39"/>
      <c r="B481" s="40"/>
      <c r="C481" s="214" t="s">
        <v>590</v>
      </c>
      <c r="D481" s="214" t="s">
        <v>173</v>
      </c>
      <c r="E481" s="215" t="s">
        <v>591</v>
      </c>
      <c r="F481" s="216" t="s">
        <v>592</v>
      </c>
      <c r="G481" s="217" t="s">
        <v>391</v>
      </c>
      <c r="H481" s="218">
        <v>594</v>
      </c>
      <c r="I481" s="219"/>
      <c r="J481" s="220">
        <f>ROUND(I481*H481,2)</f>
        <v>0</v>
      </c>
      <c r="K481" s="216" t="s">
        <v>177</v>
      </c>
      <c r="L481" s="45"/>
      <c r="M481" s="221" t="s">
        <v>20</v>
      </c>
      <c r="N481" s="222" t="s">
        <v>47</v>
      </c>
      <c r="O481" s="85"/>
      <c r="P481" s="223">
        <f>O481*H481</f>
        <v>0</v>
      </c>
      <c r="Q481" s="223">
        <v>8.6E-05</v>
      </c>
      <c r="R481" s="223">
        <f>Q481*H481</f>
        <v>0.051084000000000004</v>
      </c>
      <c r="S481" s="223">
        <v>0.042</v>
      </c>
      <c r="T481" s="224">
        <f>S481*H481</f>
        <v>24.948</v>
      </c>
      <c r="U481" s="39"/>
      <c r="V481" s="39"/>
      <c r="W481" s="39"/>
      <c r="X481" s="39"/>
      <c r="Y481" s="39"/>
      <c r="Z481" s="39"/>
      <c r="AA481" s="39"/>
      <c r="AB481" s="39"/>
      <c r="AC481" s="39"/>
      <c r="AD481" s="39"/>
      <c r="AE481" s="39"/>
      <c r="AR481" s="225" t="s">
        <v>178</v>
      </c>
      <c r="AT481" s="225" t="s">
        <v>173</v>
      </c>
      <c r="AU481" s="225" t="s">
        <v>84</v>
      </c>
      <c r="AY481" s="18" t="s">
        <v>171</v>
      </c>
      <c r="BE481" s="226">
        <f>IF(N481="základní",J481,0)</f>
        <v>0</v>
      </c>
      <c r="BF481" s="226">
        <f>IF(N481="snížená",J481,0)</f>
        <v>0</v>
      </c>
      <c r="BG481" s="226">
        <f>IF(N481="zákl. přenesená",J481,0)</f>
        <v>0</v>
      </c>
      <c r="BH481" s="226">
        <f>IF(N481="sníž. přenesená",J481,0)</f>
        <v>0</v>
      </c>
      <c r="BI481" s="226">
        <f>IF(N481="nulová",J481,0)</f>
        <v>0</v>
      </c>
      <c r="BJ481" s="18" t="s">
        <v>22</v>
      </c>
      <c r="BK481" s="226">
        <f>ROUND(I481*H481,2)</f>
        <v>0</v>
      </c>
      <c r="BL481" s="18" t="s">
        <v>178</v>
      </c>
      <c r="BM481" s="225" t="s">
        <v>593</v>
      </c>
    </row>
    <row r="482" spans="1:47" s="2" customFormat="1" ht="12">
      <c r="A482" s="39"/>
      <c r="B482" s="40"/>
      <c r="C482" s="41"/>
      <c r="D482" s="227" t="s">
        <v>180</v>
      </c>
      <c r="E482" s="41"/>
      <c r="F482" s="228" t="s">
        <v>594</v>
      </c>
      <c r="G482" s="41"/>
      <c r="H482" s="41"/>
      <c r="I482" s="229"/>
      <c r="J482" s="41"/>
      <c r="K482" s="41"/>
      <c r="L482" s="45"/>
      <c r="M482" s="230"/>
      <c r="N482" s="231"/>
      <c r="O482" s="85"/>
      <c r="P482" s="85"/>
      <c r="Q482" s="85"/>
      <c r="R482" s="85"/>
      <c r="S482" s="85"/>
      <c r="T482" s="86"/>
      <c r="U482" s="39"/>
      <c r="V482" s="39"/>
      <c r="W482" s="39"/>
      <c r="X482" s="39"/>
      <c r="Y482" s="39"/>
      <c r="Z482" s="39"/>
      <c r="AA482" s="39"/>
      <c r="AB482" s="39"/>
      <c r="AC482" s="39"/>
      <c r="AD482" s="39"/>
      <c r="AE482" s="39"/>
      <c r="AT482" s="18" t="s">
        <v>180</v>
      </c>
      <c r="AU482" s="18" t="s">
        <v>84</v>
      </c>
    </row>
    <row r="483" spans="1:47" s="2" customFormat="1" ht="12">
      <c r="A483" s="39"/>
      <c r="B483" s="40"/>
      <c r="C483" s="41"/>
      <c r="D483" s="232" t="s">
        <v>182</v>
      </c>
      <c r="E483" s="41"/>
      <c r="F483" s="233" t="s">
        <v>595</v>
      </c>
      <c r="G483" s="41"/>
      <c r="H483" s="41"/>
      <c r="I483" s="229"/>
      <c r="J483" s="41"/>
      <c r="K483" s="41"/>
      <c r="L483" s="45"/>
      <c r="M483" s="230"/>
      <c r="N483" s="231"/>
      <c r="O483" s="85"/>
      <c r="P483" s="85"/>
      <c r="Q483" s="85"/>
      <c r="R483" s="85"/>
      <c r="S483" s="85"/>
      <c r="T483" s="86"/>
      <c r="U483" s="39"/>
      <c r="V483" s="39"/>
      <c r="W483" s="39"/>
      <c r="X483" s="39"/>
      <c r="Y483" s="39"/>
      <c r="Z483" s="39"/>
      <c r="AA483" s="39"/>
      <c r="AB483" s="39"/>
      <c r="AC483" s="39"/>
      <c r="AD483" s="39"/>
      <c r="AE483" s="39"/>
      <c r="AT483" s="18" t="s">
        <v>182</v>
      </c>
      <c r="AU483" s="18" t="s">
        <v>84</v>
      </c>
    </row>
    <row r="484" spans="1:51" s="13" customFormat="1" ht="12">
      <c r="A484" s="13"/>
      <c r="B484" s="234"/>
      <c r="C484" s="235"/>
      <c r="D484" s="227" t="s">
        <v>184</v>
      </c>
      <c r="E484" s="236" t="s">
        <v>20</v>
      </c>
      <c r="F484" s="237" t="s">
        <v>395</v>
      </c>
      <c r="G484" s="235"/>
      <c r="H484" s="236" t="s">
        <v>20</v>
      </c>
      <c r="I484" s="238"/>
      <c r="J484" s="235"/>
      <c r="K484" s="235"/>
      <c r="L484" s="239"/>
      <c r="M484" s="240"/>
      <c r="N484" s="241"/>
      <c r="O484" s="241"/>
      <c r="P484" s="241"/>
      <c r="Q484" s="241"/>
      <c r="R484" s="241"/>
      <c r="S484" s="241"/>
      <c r="T484" s="242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T484" s="243" t="s">
        <v>184</v>
      </c>
      <c r="AU484" s="243" t="s">
        <v>84</v>
      </c>
      <c r="AV484" s="13" t="s">
        <v>22</v>
      </c>
      <c r="AW484" s="13" t="s">
        <v>37</v>
      </c>
      <c r="AX484" s="13" t="s">
        <v>76</v>
      </c>
      <c r="AY484" s="243" t="s">
        <v>171</v>
      </c>
    </row>
    <row r="485" spans="1:51" s="13" customFormat="1" ht="12">
      <c r="A485" s="13"/>
      <c r="B485" s="234"/>
      <c r="C485" s="235"/>
      <c r="D485" s="227" t="s">
        <v>184</v>
      </c>
      <c r="E485" s="236" t="s">
        <v>20</v>
      </c>
      <c r="F485" s="237" t="s">
        <v>396</v>
      </c>
      <c r="G485" s="235"/>
      <c r="H485" s="236" t="s">
        <v>20</v>
      </c>
      <c r="I485" s="238"/>
      <c r="J485" s="235"/>
      <c r="K485" s="235"/>
      <c r="L485" s="239"/>
      <c r="M485" s="240"/>
      <c r="N485" s="241"/>
      <c r="O485" s="241"/>
      <c r="P485" s="241"/>
      <c r="Q485" s="241"/>
      <c r="R485" s="241"/>
      <c r="S485" s="241"/>
      <c r="T485" s="242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T485" s="243" t="s">
        <v>184</v>
      </c>
      <c r="AU485" s="243" t="s">
        <v>84</v>
      </c>
      <c r="AV485" s="13" t="s">
        <v>22</v>
      </c>
      <c r="AW485" s="13" t="s">
        <v>37</v>
      </c>
      <c r="AX485" s="13" t="s">
        <v>76</v>
      </c>
      <c r="AY485" s="243" t="s">
        <v>171</v>
      </c>
    </row>
    <row r="486" spans="1:51" s="14" customFormat="1" ht="12">
      <c r="A486" s="14"/>
      <c r="B486" s="244"/>
      <c r="C486" s="245"/>
      <c r="D486" s="227" t="s">
        <v>184</v>
      </c>
      <c r="E486" s="246" t="s">
        <v>20</v>
      </c>
      <c r="F486" s="247" t="s">
        <v>596</v>
      </c>
      <c r="G486" s="245"/>
      <c r="H486" s="248">
        <v>594</v>
      </c>
      <c r="I486" s="249"/>
      <c r="J486" s="245"/>
      <c r="K486" s="245"/>
      <c r="L486" s="250"/>
      <c r="M486" s="251"/>
      <c r="N486" s="252"/>
      <c r="O486" s="252"/>
      <c r="P486" s="252"/>
      <c r="Q486" s="252"/>
      <c r="R486" s="252"/>
      <c r="S486" s="252"/>
      <c r="T486" s="253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T486" s="254" t="s">
        <v>184</v>
      </c>
      <c r="AU486" s="254" t="s">
        <v>84</v>
      </c>
      <c r="AV486" s="14" t="s">
        <v>84</v>
      </c>
      <c r="AW486" s="14" t="s">
        <v>37</v>
      </c>
      <c r="AX486" s="14" t="s">
        <v>76</v>
      </c>
      <c r="AY486" s="254" t="s">
        <v>171</v>
      </c>
    </row>
    <row r="487" spans="1:65" s="2" customFormat="1" ht="24.15" customHeight="1">
      <c r="A487" s="39"/>
      <c r="B487" s="40"/>
      <c r="C487" s="214" t="s">
        <v>597</v>
      </c>
      <c r="D487" s="214" t="s">
        <v>173</v>
      </c>
      <c r="E487" s="215" t="s">
        <v>598</v>
      </c>
      <c r="F487" s="216" t="s">
        <v>599</v>
      </c>
      <c r="G487" s="217" t="s">
        <v>410</v>
      </c>
      <c r="H487" s="218">
        <v>20</v>
      </c>
      <c r="I487" s="219"/>
      <c r="J487" s="220">
        <f>ROUND(I487*H487,2)</f>
        <v>0</v>
      </c>
      <c r="K487" s="216" t="s">
        <v>177</v>
      </c>
      <c r="L487" s="45"/>
      <c r="M487" s="221" t="s">
        <v>20</v>
      </c>
      <c r="N487" s="222" t="s">
        <v>47</v>
      </c>
      <c r="O487" s="85"/>
      <c r="P487" s="223">
        <f>O487*H487</f>
        <v>0</v>
      </c>
      <c r="Q487" s="223">
        <v>0</v>
      </c>
      <c r="R487" s="223">
        <f>Q487*H487</f>
        <v>0</v>
      </c>
      <c r="S487" s="223">
        <v>0.082</v>
      </c>
      <c r="T487" s="224">
        <f>S487*H487</f>
        <v>1.6400000000000001</v>
      </c>
      <c r="U487" s="39"/>
      <c r="V487" s="39"/>
      <c r="W487" s="39"/>
      <c r="X487" s="39"/>
      <c r="Y487" s="39"/>
      <c r="Z487" s="39"/>
      <c r="AA487" s="39"/>
      <c r="AB487" s="39"/>
      <c r="AC487" s="39"/>
      <c r="AD487" s="39"/>
      <c r="AE487" s="39"/>
      <c r="AR487" s="225" t="s">
        <v>178</v>
      </c>
      <c r="AT487" s="225" t="s">
        <v>173</v>
      </c>
      <c r="AU487" s="225" t="s">
        <v>84</v>
      </c>
      <c r="AY487" s="18" t="s">
        <v>171</v>
      </c>
      <c r="BE487" s="226">
        <f>IF(N487="základní",J487,0)</f>
        <v>0</v>
      </c>
      <c r="BF487" s="226">
        <f>IF(N487="snížená",J487,0)</f>
        <v>0</v>
      </c>
      <c r="BG487" s="226">
        <f>IF(N487="zákl. přenesená",J487,0)</f>
        <v>0</v>
      </c>
      <c r="BH487" s="226">
        <f>IF(N487="sníž. přenesená",J487,0)</f>
        <v>0</v>
      </c>
      <c r="BI487" s="226">
        <f>IF(N487="nulová",J487,0)</f>
        <v>0</v>
      </c>
      <c r="BJ487" s="18" t="s">
        <v>22</v>
      </c>
      <c r="BK487" s="226">
        <f>ROUND(I487*H487,2)</f>
        <v>0</v>
      </c>
      <c r="BL487" s="18" t="s">
        <v>178</v>
      </c>
      <c r="BM487" s="225" t="s">
        <v>600</v>
      </c>
    </row>
    <row r="488" spans="1:47" s="2" customFormat="1" ht="12">
      <c r="A488" s="39"/>
      <c r="B488" s="40"/>
      <c r="C488" s="41"/>
      <c r="D488" s="227" t="s">
        <v>180</v>
      </c>
      <c r="E488" s="41"/>
      <c r="F488" s="228" t="s">
        <v>601</v>
      </c>
      <c r="G488" s="41"/>
      <c r="H488" s="41"/>
      <c r="I488" s="229"/>
      <c r="J488" s="41"/>
      <c r="K488" s="41"/>
      <c r="L488" s="45"/>
      <c r="M488" s="230"/>
      <c r="N488" s="231"/>
      <c r="O488" s="85"/>
      <c r="P488" s="85"/>
      <c r="Q488" s="85"/>
      <c r="R488" s="85"/>
      <c r="S488" s="85"/>
      <c r="T488" s="86"/>
      <c r="U488" s="39"/>
      <c r="V488" s="39"/>
      <c r="W488" s="39"/>
      <c r="X488" s="39"/>
      <c r="Y488" s="39"/>
      <c r="Z488" s="39"/>
      <c r="AA488" s="39"/>
      <c r="AB488" s="39"/>
      <c r="AC488" s="39"/>
      <c r="AD488" s="39"/>
      <c r="AE488" s="39"/>
      <c r="AT488" s="18" t="s">
        <v>180</v>
      </c>
      <c r="AU488" s="18" t="s">
        <v>84</v>
      </c>
    </row>
    <row r="489" spans="1:47" s="2" customFormat="1" ht="12">
      <c r="A489" s="39"/>
      <c r="B489" s="40"/>
      <c r="C489" s="41"/>
      <c r="D489" s="232" t="s">
        <v>182</v>
      </c>
      <c r="E489" s="41"/>
      <c r="F489" s="233" t="s">
        <v>602</v>
      </c>
      <c r="G489" s="41"/>
      <c r="H489" s="41"/>
      <c r="I489" s="229"/>
      <c r="J489" s="41"/>
      <c r="K489" s="41"/>
      <c r="L489" s="45"/>
      <c r="M489" s="230"/>
      <c r="N489" s="231"/>
      <c r="O489" s="85"/>
      <c r="P489" s="85"/>
      <c r="Q489" s="85"/>
      <c r="R489" s="85"/>
      <c r="S489" s="85"/>
      <c r="T489" s="86"/>
      <c r="U489" s="39"/>
      <c r="V489" s="39"/>
      <c r="W489" s="39"/>
      <c r="X489" s="39"/>
      <c r="Y489" s="39"/>
      <c r="Z489" s="39"/>
      <c r="AA489" s="39"/>
      <c r="AB489" s="39"/>
      <c r="AC489" s="39"/>
      <c r="AD489" s="39"/>
      <c r="AE489" s="39"/>
      <c r="AT489" s="18" t="s">
        <v>182</v>
      </c>
      <c r="AU489" s="18" t="s">
        <v>84</v>
      </c>
    </row>
    <row r="490" spans="1:47" s="2" customFormat="1" ht="12">
      <c r="A490" s="39"/>
      <c r="B490" s="40"/>
      <c r="C490" s="41"/>
      <c r="D490" s="227" t="s">
        <v>224</v>
      </c>
      <c r="E490" s="41"/>
      <c r="F490" s="255" t="s">
        <v>603</v>
      </c>
      <c r="G490" s="41"/>
      <c r="H490" s="41"/>
      <c r="I490" s="229"/>
      <c r="J490" s="41"/>
      <c r="K490" s="41"/>
      <c r="L490" s="45"/>
      <c r="M490" s="230"/>
      <c r="N490" s="231"/>
      <c r="O490" s="85"/>
      <c r="P490" s="85"/>
      <c r="Q490" s="85"/>
      <c r="R490" s="85"/>
      <c r="S490" s="85"/>
      <c r="T490" s="86"/>
      <c r="U490" s="39"/>
      <c r="V490" s="39"/>
      <c r="W490" s="39"/>
      <c r="X490" s="39"/>
      <c r="Y490" s="39"/>
      <c r="Z490" s="39"/>
      <c r="AA490" s="39"/>
      <c r="AB490" s="39"/>
      <c r="AC490" s="39"/>
      <c r="AD490" s="39"/>
      <c r="AE490" s="39"/>
      <c r="AT490" s="18" t="s">
        <v>224</v>
      </c>
      <c r="AU490" s="18" t="s">
        <v>84</v>
      </c>
    </row>
    <row r="491" spans="1:51" s="13" customFormat="1" ht="12">
      <c r="A491" s="13"/>
      <c r="B491" s="234"/>
      <c r="C491" s="235"/>
      <c r="D491" s="227" t="s">
        <v>184</v>
      </c>
      <c r="E491" s="236" t="s">
        <v>20</v>
      </c>
      <c r="F491" s="237" t="s">
        <v>441</v>
      </c>
      <c r="G491" s="235"/>
      <c r="H491" s="236" t="s">
        <v>20</v>
      </c>
      <c r="I491" s="238"/>
      <c r="J491" s="235"/>
      <c r="K491" s="235"/>
      <c r="L491" s="239"/>
      <c r="M491" s="240"/>
      <c r="N491" s="241"/>
      <c r="O491" s="241"/>
      <c r="P491" s="241"/>
      <c r="Q491" s="241"/>
      <c r="R491" s="241"/>
      <c r="S491" s="241"/>
      <c r="T491" s="242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T491" s="243" t="s">
        <v>184</v>
      </c>
      <c r="AU491" s="243" t="s">
        <v>84</v>
      </c>
      <c r="AV491" s="13" t="s">
        <v>22</v>
      </c>
      <c r="AW491" s="13" t="s">
        <v>37</v>
      </c>
      <c r="AX491" s="13" t="s">
        <v>76</v>
      </c>
      <c r="AY491" s="243" t="s">
        <v>171</v>
      </c>
    </row>
    <row r="492" spans="1:51" s="13" customFormat="1" ht="12">
      <c r="A492" s="13"/>
      <c r="B492" s="234"/>
      <c r="C492" s="235"/>
      <c r="D492" s="227" t="s">
        <v>184</v>
      </c>
      <c r="E492" s="236" t="s">
        <v>20</v>
      </c>
      <c r="F492" s="237" t="s">
        <v>604</v>
      </c>
      <c r="G492" s="235"/>
      <c r="H492" s="236" t="s">
        <v>20</v>
      </c>
      <c r="I492" s="238"/>
      <c r="J492" s="235"/>
      <c r="K492" s="235"/>
      <c r="L492" s="239"/>
      <c r="M492" s="240"/>
      <c r="N492" s="241"/>
      <c r="O492" s="241"/>
      <c r="P492" s="241"/>
      <c r="Q492" s="241"/>
      <c r="R492" s="241"/>
      <c r="S492" s="241"/>
      <c r="T492" s="242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T492" s="243" t="s">
        <v>184</v>
      </c>
      <c r="AU492" s="243" t="s">
        <v>84</v>
      </c>
      <c r="AV492" s="13" t="s">
        <v>22</v>
      </c>
      <c r="AW492" s="13" t="s">
        <v>37</v>
      </c>
      <c r="AX492" s="13" t="s">
        <v>76</v>
      </c>
      <c r="AY492" s="243" t="s">
        <v>171</v>
      </c>
    </row>
    <row r="493" spans="1:51" s="14" customFormat="1" ht="12">
      <c r="A493" s="14"/>
      <c r="B493" s="244"/>
      <c r="C493" s="245"/>
      <c r="D493" s="227" t="s">
        <v>184</v>
      </c>
      <c r="E493" s="246" t="s">
        <v>20</v>
      </c>
      <c r="F493" s="247" t="s">
        <v>497</v>
      </c>
      <c r="G493" s="245"/>
      <c r="H493" s="248">
        <v>20</v>
      </c>
      <c r="I493" s="249"/>
      <c r="J493" s="245"/>
      <c r="K493" s="245"/>
      <c r="L493" s="250"/>
      <c r="M493" s="251"/>
      <c r="N493" s="252"/>
      <c r="O493" s="252"/>
      <c r="P493" s="252"/>
      <c r="Q493" s="252"/>
      <c r="R493" s="252"/>
      <c r="S493" s="252"/>
      <c r="T493" s="253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T493" s="254" t="s">
        <v>184</v>
      </c>
      <c r="AU493" s="254" t="s">
        <v>84</v>
      </c>
      <c r="AV493" s="14" t="s">
        <v>84</v>
      </c>
      <c r="AW493" s="14" t="s">
        <v>37</v>
      </c>
      <c r="AX493" s="14" t="s">
        <v>76</v>
      </c>
      <c r="AY493" s="254" t="s">
        <v>171</v>
      </c>
    </row>
    <row r="494" spans="1:65" s="2" customFormat="1" ht="24.15" customHeight="1">
      <c r="A494" s="39"/>
      <c r="B494" s="40"/>
      <c r="C494" s="214" t="s">
        <v>605</v>
      </c>
      <c r="D494" s="214" t="s">
        <v>173</v>
      </c>
      <c r="E494" s="215" t="s">
        <v>606</v>
      </c>
      <c r="F494" s="216" t="s">
        <v>607</v>
      </c>
      <c r="G494" s="217" t="s">
        <v>410</v>
      </c>
      <c r="H494" s="218">
        <v>27</v>
      </c>
      <c r="I494" s="219"/>
      <c r="J494" s="220">
        <f>ROUND(I494*H494,2)</f>
        <v>0</v>
      </c>
      <c r="K494" s="216" t="s">
        <v>177</v>
      </c>
      <c r="L494" s="45"/>
      <c r="M494" s="221" t="s">
        <v>20</v>
      </c>
      <c r="N494" s="222" t="s">
        <v>47</v>
      </c>
      <c r="O494" s="85"/>
      <c r="P494" s="223">
        <f>O494*H494</f>
        <v>0</v>
      </c>
      <c r="Q494" s="223">
        <v>0</v>
      </c>
      <c r="R494" s="223">
        <f>Q494*H494</f>
        <v>0</v>
      </c>
      <c r="S494" s="223">
        <v>0.004</v>
      </c>
      <c r="T494" s="224">
        <f>S494*H494</f>
        <v>0.108</v>
      </c>
      <c r="U494" s="39"/>
      <c r="V494" s="39"/>
      <c r="W494" s="39"/>
      <c r="X494" s="39"/>
      <c r="Y494" s="39"/>
      <c r="Z494" s="39"/>
      <c r="AA494" s="39"/>
      <c r="AB494" s="39"/>
      <c r="AC494" s="39"/>
      <c r="AD494" s="39"/>
      <c r="AE494" s="39"/>
      <c r="AR494" s="225" t="s">
        <v>178</v>
      </c>
      <c r="AT494" s="225" t="s">
        <v>173</v>
      </c>
      <c r="AU494" s="225" t="s">
        <v>84</v>
      </c>
      <c r="AY494" s="18" t="s">
        <v>171</v>
      </c>
      <c r="BE494" s="226">
        <f>IF(N494="základní",J494,0)</f>
        <v>0</v>
      </c>
      <c r="BF494" s="226">
        <f>IF(N494="snížená",J494,0)</f>
        <v>0</v>
      </c>
      <c r="BG494" s="226">
        <f>IF(N494="zákl. přenesená",J494,0)</f>
        <v>0</v>
      </c>
      <c r="BH494" s="226">
        <f>IF(N494="sníž. přenesená",J494,0)</f>
        <v>0</v>
      </c>
      <c r="BI494" s="226">
        <f>IF(N494="nulová",J494,0)</f>
        <v>0</v>
      </c>
      <c r="BJ494" s="18" t="s">
        <v>22</v>
      </c>
      <c r="BK494" s="226">
        <f>ROUND(I494*H494,2)</f>
        <v>0</v>
      </c>
      <c r="BL494" s="18" t="s">
        <v>178</v>
      </c>
      <c r="BM494" s="225" t="s">
        <v>608</v>
      </c>
    </row>
    <row r="495" spans="1:47" s="2" customFormat="1" ht="12">
      <c r="A495" s="39"/>
      <c r="B495" s="40"/>
      <c r="C495" s="41"/>
      <c r="D495" s="227" t="s">
        <v>180</v>
      </c>
      <c r="E495" s="41"/>
      <c r="F495" s="228" t="s">
        <v>609</v>
      </c>
      <c r="G495" s="41"/>
      <c r="H495" s="41"/>
      <c r="I495" s="229"/>
      <c r="J495" s="41"/>
      <c r="K495" s="41"/>
      <c r="L495" s="45"/>
      <c r="M495" s="230"/>
      <c r="N495" s="231"/>
      <c r="O495" s="85"/>
      <c r="P495" s="85"/>
      <c r="Q495" s="85"/>
      <c r="R495" s="85"/>
      <c r="S495" s="85"/>
      <c r="T495" s="86"/>
      <c r="U495" s="39"/>
      <c r="V495" s="39"/>
      <c r="W495" s="39"/>
      <c r="X495" s="39"/>
      <c r="Y495" s="39"/>
      <c r="Z495" s="39"/>
      <c r="AA495" s="39"/>
      <c r="AB495" s="39"/>
      <c r="AC495" s="39"/>
      <c r="AD495" s="39"/>
      <c r="AE495" s="39"/>
      <c r="AT495" s="18" t="s">
        <v>180</v>
      </c>
      <c r="AU495" s="18" t="s">
        <v>84</v>
      </c>
    </row>
    <row r="496" spans="1:47" s="2" customFormat="1" ht="12">
      <c r="A496" s="39"/>
      <c r="B496" s="40"/>
      <c r="C496" s="41"/>
      <c r="D496" s="232" t="s">
        <v>182</v>
      </c>
      <c r="E496" s="41"/>
      <c r="F496" s="233" t="s">
        <v>610</v>
      </c>
      <c r="G496" s="41"/>
      <c r="H496" s="41"/>
      <c r="I496" s="229"/>
      <c r="J496" s="41"/>
      <c r="K496" s="41"/>
      <c r="L496" s="45"/>
      <c r="M496" s="230"/>
      <c r="N496" s="231"/>
      <c r="O496" s="85"/>
      <c r="P496" s="85"/>
      <c r="Q496" s="85"/>
      <c r="R496" s="85"/>
      <c r="S496" s="85"/>
      <c r="T496" s="86"/>
      <c r="U496" s="39"/>
      <c r="V496" s="39"/>
      <c r="W496" s="39"/>
      <c r="X496" s="39"/>
      <c r="Y496" s="39"/>
      <c r="Z496" s="39"/>
      <c r="AA496" s="39"/>
      <c r="AB496" s="39"/>
      <c r="AC496" s="39"/>
      <c r="AD496" s="39"/>
      <c r="AE496" s="39"/>
      <c r="AT496" s="18" t="s">
        <v>182</v>
      </c>
      <c r="AU496" s="18" t="s">
        <v>84</v>
      </c>
    </row>
    <row r="497" spans="1:51" s="13" customFormat="1" ht="12">
      <c r="A497" s="13"/>
      <c r="B497" s="234"/>
      <c r="C497" s="235"/>
      <c r="D497" s="227" t="s">
        <v>184</v>
      </c>
      <c r="E497" s="236" t="s">
        <v>20</v>
      </c>
      <c r="F497" s="237" t="s">
        <v>441</v>
      </c>
      <c r="G497" s="235"/>
      <c r="H497" s="236" t="s">
        <v>20</v>
      </c>
      <c r="I497" s="238"/>
      <c r="J497" s="235"/>
      <c r="K497" s="235"/>
      <c r="L497" s="239"/>
      <c r="M497" s="240"/>
      <c r="N497" s="241"/>
      <c r="O497" s="241"/>
      <c r="P497" s="241"/>
      <c r="Q497" s="241"/>
      <c r="R497" s="241"/>
      <c r="S497" s="241"/>
      <c r="T497" s="242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T497" s="243" t="s">
        <v>184</v>
      </c>
      <c r="AU497" s="243" t="s">
        <v>84</v>
      </c>
      <c r="AV497" s="13" t="s">
        <v>22</v>
      </c>
      <c r="AW497" s="13" t="s">
        <v>37</v>
      </c>
      <c r="AX497" s="13" t="s">
        <v>76</v>
      </c>
      <c r="AY497" s="243" t="s">
        <v>171</v>
      </c>
    </row>
    <row r="498" spans="1:51" s="13" customFormat="1" ht="12">
      <c r="A498" s="13"/>
      <c r="B498" s="234"/>
      <c r="C498" s="235"/>
      <c r="D498" s="227" t="s">
        <v>184</v>
      </c>
      <c r="E498" s="236" t="s">
        <v>20</v>
      </c>
      <c r="F498" s="237" t="s">
        <v>442</v>
      </c>
      <c r="G498" s="235"/>
      <c r="H498" s="236" t="s">
        <v>20</v>
      </c>
      <c r="I498" s="238"/>
      <c r="J498" s="235"/>
      <c r="K498" s="235"/>
      <c r="L498" s="239"/>
      <c r="M498" s="240"/>
      <c r="N498" s="241"/>
      <c r="O498" s="241"/>
      <c r="P498" s="241"/>
      <c r="Q498" s="241"/>
      <c r="R498" s="241"/>
      <c r="S498" s="241"/>
      <c r="T498" s="242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T498" s="243" t="s">
        <v>184</v>
      </c>
      <c r="AU498" s="243" t="s">
        <v>84</v>
      </c>
      <c r="AV498" s="13" t="s">
        <v>22</v>
      </c>
      <c r="AW498" s="13" t="s">
        <v>37</v>
      </c>
      <c r="AX498" s="13" t="s">
        <v>76</v>
      </c>
      <c r="AY498" s="243" t="s">
        <v>171</v>
      </c>
    </row>
    <row r="499" spans="1:51" s="13" customFormat="1" ht="12">
      <c r="A499" s="13"/>
      <c r="B499" s="234"/>
      <c r="C499" s="235"/>
      <c r="D499" s="227" t="s">
        <v>184</v>
      </c>
      <c r="E499" s="236" t="s">
        <v>20</v>
      </c>
      <c r="F499" s="237" t="s">
        <v>611</v>
      </c>
      <c r="G499" s="235"/>
      <c r="H499" s="236" t="s">
        <v>20</v>
      </c>
      <c r="I499" s="238"/>
      <c r="J499" s="235"/>
      <c r="K499" s="235"/>
      <c r="L499" s="239"/>
      <c r="M499" s="240"/>
      <c r="N499" s="241"/>
      <c r="O499" s="241"/>
      <c r="P499" s="241"/>
      <c r="Q499" s="241"/>
      <c r="R499" s="241"/>
      <c r="S499" s="241"/>
      <c r="T499" s="242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T499" s="243" t="s">
        <v>184</v>
      </c>
      <c r="AU499" s="243" t="s">
        <v>84</v>
      </c>
      <c r="AV499" s="13" t="s">
        <v>22</v>
      </c>
      <c r="AW499" s="13" t="s">
        <v>37</v>
      </c>
      <c r="AX499" s="13" t="s">
        <v>76</v>
      </c>
      <c r="AY499" s="243" t="s">
        <v>171</v>
      </c>
    </row>
    <row r="500" spans="1:51" s="14" customFormat="1" ht="12">
      <c r="A500" s="14"/>
      <c r="B500" s="244"/>
      <c r="C500" s="245"/>
      <c r="D500" s="227" t="s">
        <v>184</v>
      </c>
      <c r="E500" s="246" t="s">
        <v>20</v>
      </c>
      <c r="F500" s="247" t="s">
        <v>612</v>
      </c>
      <c r="G500" s="245"/>
      <c r="H500" s="248">
        <v>2</v>
      </c>
      <c r="I500" s="249"/>
      <c r="J500" s="245"/>
      <c r="K500" s="245"/>
      <c r="L500" s="250"/>
      <c r="M500" s="251"/>
      <c r="N500" s="252"/>
      <c r="O500" s="252"/>
      <c r="P500" s="252"/>
      <c r="Q500" s="252"/>
      <c r="R500" s="252"/>
      <c r="S500" s="252"/>
      <c r="T500" s="253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T500" s="254" t="s">
        <v>184</v>
      </c>
      <c r="AU500" s="254" t="s">
        <v>84</v>
      </c>
      <c r="AV500" s="14" t="s">
        <v>84</v>
      </c>
      <c r="AW500" s="14" t="s">
        <v>37</v>
      </c>
      <c r="AX500" s="14" t="s">
        <v>76</v>
      </c>
      <c r="AY500" s="254" t="s">
        <v>171</v>
      </c>
    </row>
    <row r="501" spans="1:51" s="14" customFormat="1" ht="12">
      <c r="A501" s="14"/>
      <c r="B501" s="244"/>
      <c r="C501" s="245"/>
      <c r="D501" s="227" t="s">
        <v>184</v>
      </c>
      <c r="E501" s="246" t="s">
        <v>20</v>
      </c>
      <c r="F501" s="247" t="s">
        <v>613</v>
      </c>
      <c r="G501" s="245"/>
      <c r="H501" s="248">
        <v>4</v>
      </c>
      <c r="I501" s="249"/>
      <c r="J501" s="245"/>
      <c r="K501" s="245"/>
      <c r="L501" s="250"/>
      <c r="M501" s="251"/>
      <c r="N501" s="252"/>
      <c r="O501" s="252"/>
      <c r="P501" s="252"/>
      <c r="Q501" s="252"/>
      <c r="R501" s="252"/>
      <c r="S501" s="252"/>
      <c r="T501" s="253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T501" s="254" t="s">
        <v>184</v>
      </c>
      <c r="AU501" s="254" t="s">
        <v>84</v>
      </c>
      <c r="AV501" s="14" t="s">
        <v>84</v>
      </c>
      <c r="AW501" s="14" t="s">
        <v>37</v>
      </c>
      <c r="AX501" s="14" t="s">
        <v>76</v>
      </c>
      <c r="AY501" s="254" t="s">
        <v>171</v>
      </c>
    </row>
    <row r="502" spans="1:51" s="14" customFormat="1" ht="12">
      <c r="A502" s="14"/>
      <c r="B502" s="244"/>
      <c r="C502" s="245"/>
      <c r="D502" s="227" t="s">
        <v>184</v>
      </c>
      <c r="E502" s="246" t="s">
        <v>20</v>
      </c>
      <c r="F502" s="247" t="s">
        <v>614</v>
      </c>
      <c r="G502" s="245"/>
      <c r="H502" s="248">
        <v>4</v>
      </c>
      <c r="I502" s="249"/>
      <c r="J502" s="245"/>
      <c r="K502" s="245"/>
      <c r="L502" s="250"/>
      <c r="M502" s="251"/>
      <c r="N502" s="252"/>
      <c r="O502" s="252"/>
      <c r="P502" s="252"/>
      <c r="Q502" s="252"/>
      <c r="R502" s="252"/>
      <c r="S502" s="252"/>
      <c r="T502" s="253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T502" s="254" t="s">
        <v>184</v>
      </c>
      <c r="AU502" s="254" t="s">
        <v>84</v>
      </c>
      <c r="AV502" s="14" t="s">
        <v>84</v>
      </c>
      <c r="AW502" s="14" t="s">
        <v>37</v>
      </c>
      <c r="AX502" s="14" t="s">
        <v>76</v>
      </c>
      <c r="AY502" s="254" t="s">
        <v>171</v>
      </c>
    </row>
    <row r="503" spans="1:51" s="14" customFormat="1" ht="12">
      <c r="A503" s="14"/>
      <c r="B503" s="244"/>
      <c r="C503" s="245"/>
      <c r="D503" s="227" t="s">
        <v>184</v>
      </c>
      <c r="E503" s="246" t="s">
        <v>20</v>
      </c>
      <c r="F503" s="247" t="s">
        <v>615</v>
      </c>
      <c r="G503" s="245"/>
      <c r="H503" s="248">
        <v>1</v>
      </c>
      <c r="I503" s="249"/>
      <c r="J503" s="245"/>
      <c r="K503" s="245"/>
      <c r="L503" s="250"/>
      <c r="M503" s="251"/>
      <c r="N503" s="252"/>
      <c r="O503" s="252"/>
      <c r="P503" s="252"/>
      <c r="Q503" s="252"/>
      <c r="R503" s="252"/>
      <c r="S503" s="252"/>
      <c r="T503" s="253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T503" s="254" t="s">
        <v>184</v>
      </c>
      <c r="AU503" s="254" t="s">
        <v>84</v>
      </c>
      <c r="AV503" s="14" t="s">
        <v>84</v>
      </c>
      <c r="AW503" s="14" t="s">
        <v>37</v>
      </c>
      <c r="AX503" s="14" t="s">
        <v>76</v>
      </c>
      <c r="AY503" s="254" t="s">
        <v>171</v>
      </c>
    </row>
    <row r="504" spans="1:51" s="13" customFormat="1" ht="12">
      <c r="A504" s="13"/>
      <c r="B504" s="234"/>
      <c r="C504" s="235"/>
      <c r="D504" s="227" t="s">
        <v>184</v>
      </c>
      <c r="E504" s="236" t="s">
        <v>20</v>
      </c>
      <c r="F504" s="237" t="s">
        <v>451</v>
      </c>
      <c r="G504" s="235"/>
      <c r="H504" s="236" t="s">
        <v>20</v>
      </c>
      <c r="I504" s="238"/>
      <c r="J504" s="235"/>
      <c r="K504" s="235"/>
      <c r="L504" s="239"/>
      <c r="M504" s="240"/>
      <c r="N504" s="241"/>
      <c r="O504" s="241"/>
      <c r="P504" s="241"/>
      <c r="Q504" s="241"/>
      <c r="R504" s="241"/>
      <c r="S504" s="241"/>
      <c r="T504" s="242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T504" s="243" t="s">
        <v>184</v>
      </c>
      <c r="AU504" s="243" t="s">
        <v>84</v>
      </c>
      <c r="AV504" s="13" t="s">
        <v>22</v>
      </c>
      <c r="AW504" s="13" t="s">
        <v>37</v>
      </c>
      <c r="AX504" s="13" t="s">
        <v>76</v>
      </c>
      <c r="AY504" s="243" t="s">
        <v>171</v>
      </c>
    </row>
    <row r="505" spans="1:51" s="14" customFormat="1" ht="12">
      <c r="A505" s="14"/>
      <c r="B505" s="244"/>
      <c r="C505" s="245"/>
      <c r="D505" s="227" t="s">
        <v>184</v>
      </c>
      <c r="E505" s="246" t="s">
        <v>20</v>
      </c>
      <c r="F505" s="247" t="s">
        <v>452</v>
      </c>
      <c r="G505" s="245"/>
      <c r="H505" s="248">
        <v>16</v>
      </c>
      <c r="I505" s="249"/>
      <c r="J505" s="245"/>
      <c r="K505" s="245"/>
      <c r="L505" s="250"/>
      <c r="M505" s="251"/>
      <c r="N505" s="252"/>
      <c r="O505" s="252"/>
      <c r="P505" s="252"/>
      <c r="Q505" s="252"/>
      <c r="R505" s="252"/>
      <c r="S505" s="252"/>
      <c r="T505" s="253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T505" s="254" t="s">
        <v>184</v>
      </c>
      <c r="AU505" s="254" t="s">
        <v>84</v>
      </c>
      <c r="AV505" s="14" t="s">
        <v>84</v>
      </c>
      <c r="AW505" s="14" t="s">
        <v>37</v>
      </c>
      <c r="AX505" s="14" t="s">
        <v>76</v>
      </c>
      <c r="AY505" s="254" t="s">
        <v>171</v>
      </c>
    </row>
    <row r="506" spans="1:65" s="2" customFormat="1" ht="21.75" customHeight="1">
      <c r="A506" s="39"/>
      <c r="B506" s="40"/>
      <c r="C506" s="214" t="s">
        <v>616</v>
      </c>
      <c r="D506" s="214" t="s">
        <v>173</v>
      </c>
      <c r="E506" s="215" t="s">
        <v>617</v>
      </c>
      <c r="F506" s="216" t="s">
        <v>618</v>
      </c>
      <c r="G506" s="217" t="s">
        <v>410</v>
      </c>
      <c r="H506" s="218">
        <v>107</v>
      </c>
      <c r="I506" s="219"/>
      <c r="J506" s="220">
        <f>ROUND(I506*H506,2)</f>
        <v>0</v>
      </c>
      <c r="K506" s="216" t="s">
        <v>177</v>
      </c>
      <c r="L506" s="45"/>
      <c r="M506" s="221" t="s">
        <v>20</v>
      </c>
      <c r="N506" s="222" t="s">
        <v>47</v>
      </c>
      <c r="O506" s="85"/>
      <c r="P506" s="223">
        <f>O506*H506</f>
        <v>0</v>
      </c>
      <c r="Q506" s="223">
        <v>0</v>
      </c>
      <c r="R506" s="223">
        <f>Q506*H506</f>
        <v>0</v>
      </c>
      <c r="S506" s="223">
        <v>0.0021</v>
      </c>
      <c r="T506" s="224">
        <f>S506*H506</f>
        <v>0.22469999999999998</v>
      </c>
      <c r="U506" s="39"/>
      <c r="V506" s="39"/>
      <c r="W506" s="39"/>
      <c r="X506" s="39"/>
      <c r="Y506" s="39"/>
      <c r="Z506" s="39"/>
      <c r="AA506" s="39"/>
      <c r="AB506" s="39"/>
      <c r="AC506" s="39"/>
      <c r="AD506" s="39"/>
      <c r="AE506" s="39"/>
      <c r="AR506" s="225" t="s">
        <v>178</v>
      </c>
      <c r="AT506" s="225" t="s">
        <v>173</v>
      </c>
      <c r="AU506" s="225" t="s">
        <v>84</v>
      </c>
      <c r="AY506" s="18" t="s">
        <v>171</v>
      </c>
      <c r="BE506" s="226">
        <f>IF(N506="základní",J506,0)</f>
        <v>0</v>
      </c>
      <c r="BF506" s="226">
        <f>IF(N506="snížená",J506,0)</f>
        <v>0</v>
      </c>
      <c r="BG506" s="226">
        <f>IF(N506="zákl. přenesená",J506,0)</f>
        <v>0</v>
      </c>
      <c r="BH506" s="226">
        <f>IF(N506="sníž. přenesená",J506,0)</f>
        <v>0</v>
      </c>
      <c r="BI506" s="226">
        <f>IF(N506="nulová",J506,0)</f>
        <v>0</v>
      </c>
      <c r="BJ506" s="18" t="s">
        <v>22</v>
      </c>
      <c r="BK506" s="226">
        <f>ROUND(I506*H506,2)</f>
        <v>0</v>
      </c>
      <c r="BL506" s="18" t="s">
        <v>178</v>
      </c>
      <c r="BM506" s="225" t="s">
        <v>619</v>
      </c>
    </row>
    <row r="507" spans="1:47" s="2" customFormat="1" ht="12">
      <c r="A507" s="39"/>
      <c r="B507" s="40"/>
      <c r="C507" s="41"/>
      <c r="D507" s="227" t="s">
        <v>180</v>
      </c>
      <c r="E507" s="41"/>
      <c r="F507" s="228" t="s">
        <v>620</v>
      </c>
      <c r="G507" s="41"/>
      <c r="H507" s="41"/>
      <c r="I507" s="229"/>
      <c r="J507" s="41"/>
      <c r="K507" s="41"/>
      <c r="L507" s="45"/>
      <c r="M507" s="230"/>
      <c r="N507" s="231"/>
      <c r="O507" s="85"/>
      <c r="P507" s="85"/>
      <c r="Q507" s="85"/>
      <c r="R507" s="85"/>
      <c r="S507" s="85"/>
      <c r="T507" s="86"/>
      <c r="U507" s="39"/>
      <c r="V507" s="39"/>
      <c r="W507" s="39"/>
      <c r="X507" s="39"/>
      <c r="Y507" s="39"/>
      <c r="Z507" s="39"/>
      <c r="AA507" s="39"/>
      <c r="AB507" s="39"/>
      <c r="AC507" s="39"/>
      <c r="AD507" s="39"/>
      <c r="AE507" s="39"/>
      <c r="AT507" s="18" t="s">
        <v>180</v>
      </c>
      <c r="AU507" s="18" t="s">
        <v>84</v>
      </c>
    </row>
    <row r="508" spans="1:47" s="2" customFormat="1" ht="12">
      <c r="A508" s="39"/>
      <c r="B508" s="40"/>
      <c r="C508" s="41"/>
      <c r="D508" s="232" t="s">
        <v>182</v>
      </c>
      <c r="E508" s="41"/>
      <c r="F508" s="233" t="s">
        <v>621</v>
      </c>
      <c r="G508" s="41"/>
      <c r="H508" s="41"/>
      <c r="I508" s="229"/>
      <c r="J508" s="41"/>
      <c r="K508" s="41"/>
      <c r="L508" s="45"/>
      <c r="M508" s="230"/>
      <c r="N508" s="231"/>
      <c r="O508" s="85"/>
      <c r="P508" s="85"/>
      <c r="Q508" s="85"/>
      <c r="R508" s="85"/>
      <c r="S508" s="85"/>
      <c r="T508" s="86"/>
      <c r="U508" s="39"/>
      <c r="V508" s="39"/>
      <c r="W508" s="39"/>
      <c r="X508" s="39"/>
      <c r="Y508" s="39"/>
      <c r="Z508" s="39"/>
      <c r="AA508" s="39"/>
      <c r="AB508" s="39"/>
      <c r="AC508" s="39"/>
      <c r="AD508" s="39"/>
      <c r="AE508" s="39"/>
      <c r="AT508" s="18" t="s">
        <v>182</v>
      </c>
      <c r="AU508" s="18" t="s">
        <v>84</v>
      </c>
    </row>
    <row r="509" spans="1:47" s="2" customFormat="1" ht="12">
      <c r="A509" s="39"/>
      <c r="B509" s="40"/>
      <c r="C509" s="41"/>
      <c r="D509" s="227" t="s">
        <v>224</v>
      </c>
      <c r="E509" s="41"/>
      <c r="F509" s="255" t="s">
        <v>622</v>
      </c>
      <c r="G509" s="41"/>
      <c r="H509" s="41"/>
      <c r="I509" s="229"/>
      <c r="J509" s="41"/>
      <c r="K509" s="41"/>
      <c r="L509" s="45"/>
      <c r="M509" s="230"/>
      <c r="N509" s="231"/>
      <c r="O509" s="85"/>
      <c r="P509" s="85"/>
      <c r="Q509" s="85"/>
      <c r="R509" s="85"/>
      <c r="S509" s="85"/>
      <c r="T509" s="86"/>
      <c r="U509" s="39"/>
      <c r="V509" s="39"/>
      <c r="W509" s="39"/>
      <c r="X509" s="39"/>
      <c r="Y509" s="39"/>
      <c r="Z509" s="39"/>
      <c r="AA509" s="39"/>
      <c r="AB509" s="39"/>
      <c r="AC509" s="39"/>
      <c r="AD509" s="39"/>
      <c r="AE509" s="39"/>
      <c r="AT509" s="18" t="s">
        <v>224</v>
      </c>
      <c r="AU509" s="18" t="s">
        <v>84</v>
      </c>
    </row>
    <row r="510" spans="1:51" s="13" customFormat="1" ht="12">
      <c r="A510" s="13"/>
      <c r="B510" s="234"/>
      <c r="C510" s="235"/>
      <c r="D510" s="227" t="s">
        <v>184</v>
      </c>
      <c r="E510" s="236" t="s">
        <v>20</v>
      </c>
      <c r="F510" s="237" t="s">
        <v>395</v>
      </c>
      <c r="G510" s="235"/>
      <c r="H510" s="236" t="s">
        <v>20</v>
      </c>
      <c r="I510" s="238"/>
      <c r="J510" s="235"/>
      <c r="K510" s="235"/>
      <c r="L510" s="239"/>
      <c r="M510" s="240"/>
      <c r="N510" s="241"/>
      <c r="O510" s="241"/>
      <c r="P510" s="241"/>
      <c r="Q510" s="241"/>
      <c r="R510" s="241"/>
      <c r="S510" s="241"/>
      <c r="T510" s="242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T510" s="243" t="s">
        <v>184</v>
      </c>
      <c r="AU510" s="243" t="s">
        <v>84</v>
      </c>
      <c r="AV510" s="13" t="s">
        <v>22</v>
      </c>
      <c r="AW510" s="13" t="s">
        <v>37</v>
      </c>
      <c r="AX510" s="13" t="s">
        <v>76</v>
      </c>
      <c r="AY510" s="243" t="s">
        <v>171</v>
      </c>
    </row>
    <row r="511" spans="1:51" s="13" customFormat="1" ht="12">
      <c r="A511" s="13"/>
      <c r="B511" s="234"/>
      <c r="C511" s="235"/>
      <c r="D511" s="227" t="s">
        <v>184</v>
      </c>
      <c r="E511" s="236" t="s">
        <v>20</v>
      </c>
      <c r="F511" s="237" t="s">
        <v>442</v>
      </c>
      <c r="G511" s="235"/>
      <c r="H511" s="236" t="s">
        <v>20</v>
      </c>
      <c r="I511" s="238"/>
      <c r="J511" s="235"/>
      <c r="K511" s="235"/>
      <c r="L511" s="239"/>
      <c r="M511" s="240"/>
      <c r="N511" s="241"/>
      <c r="O511" s="241"/>
      <c r="P511" s="241"/>
      <c r="Q511" s="241"/>
      <c r="R511" s="241"/>
      <c r="S511" s="241"/>
      <c r="T511" s="242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T511" s="243" t="s">
        <v>184</v>
      </c>
      <c r="AU511" s="243" t="s">
        <v>84</v>
      </c>
      <c r="AV511" s="13" t="s">
        <v>22</v>
      </c>
      <c r="AW511" s="13" t="s">
        <v>37</v>
      </c>
      <c r="AX511" s="13" t="s">
        <v>76</v>
      </c>
      <c r="AY511" s="243" t="s">
        <v>171</v>
      </c>
    </row>
    <row r="512" spans="1:51" s="14" customFormat="1" ht="12">
      <c r="A512" s="14"/>
      <c r="B512" s="244"/>
      <c r="C512" s="245"/>
      <c r="D512" s="227" t="s">
        <v>184</v>
      </c>
      <c r="E512" s="246" t="s">
        <v>20</v>
      </c>
      <c r="F512" s="247" t="s">
        <v>623</v>
      </c>
      <c r="G512" s="245"/>
      <c r="H512" s="248">
        <v>107</v>
      </c>
      <c r="I512" s="249"/>
      <c r="J512" s="245"/>
      <c r="K512" s="245"/>
      <c r="L512" s="250"/>
      <c r="M512" s="251"/>
      <c r="N512" s="252"/>
      <c r="O512" s="252"/>
      <c r="P512" s="252"/>
      <c r="Q512" s="252"/>
      <c r="R512" s="252"/>
      <c r="S512" s="252"/>
      <c r="T512" s="253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T512" s="254" t="s">
        <v>184</v>
      </c>
      <c r="AU512" s="254" t="s">
        <v>84</v>
      </c>
      <c r="AV512" s="14" t="s">
        <v>84</v>
      </c>
      <c r="AW512" s="14" t="s">
        <v>37</v>
      </c>
      <c r="AX512" s="14" t="s">
        <v>76</v>
      </c>
      <c r="AY512" s="254" t="s">
        <v>171</v>
      </c>
    </row>
    <row r="513" spans="1:63" s="12" customFormat="1" ht="22.8" customHeight="1">
      <c r="A513" s="12"/>
      <c r="B513" s="198"/>
      <c r="C513" s="199"/>
      <c r="D513" s="200" t="s">
        <v>75</v>
      </c>
      <c r="E513" s="212" t="s">
        <v>624</v>
      </c>
      <c r="F513" s="212" t="s">
        <v>625</v>
      </c>
      <c r="G513" s="199"/>
      <c r="H513" s="199"/>
      <c r="I513" s="202"/>
      <c r="J513" s="213">
        <f>BK513</f>
        <v>0</v>
      </c>
      <c r="K513" s="199"/>
      <c r="L513" s="204"/>
      <c r="M513" s="205"/>
      <c r="N513" s="206"/>
      <c r="O513" s="206"/>
      <c r="P513" s="207">
        <f>SUM(P514:P543)</f>
        <v>0</v>
      </c>
      <c r="Q513" s="206"/>
      <c r="R513" s="207">
        <f>SUM(R514:R543)</f>
        <v>0</v>
      </c>
      <c r="S513" s="206"/>
      <c r="T513" s="208">
        <f>SUM(T514:T543)</f>
        <v>0</v>
      </c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R513" s="209" t="s">
        <v>22</v>
      </c>
      <c r="AT513" s="210" t="s">
        <v>75</v>
      </c>
      <c r="AU513" s="210" t="s">
        <v>22</v>
      </c>
      <c r="AY513" s="209" t="s">
        <v>171</v>
      </c>
      <c r="BK513" s="211">
        <f>SUM(BK514:BK543)</f>
        <v>0</v>
      </c>
    </row>
    <row r="514" spans="1:65" s="2" customFormat="1" ht="37.8" customHeight="1">
      <c r="A514" s="39"/>
      <c r="B514" s="40"/>
      <c r="C514" s="214" t="s">
        <v>626</v>
      </c>
      <c r="D514" s="214" t="s">
        <v>173</v>
      </c>
      <c r="E514" s="215" t="s">
        <v>627</v>
      </c>
      <c r="F514" s="216" t="s">
        <v>628</v>
      </c>
      <c r="G514" s="217" t="s">
        <v>244</v>
      </c>
      <c r="H514" s="218">
        <v>3742.79</v>
      </c>
      <c r="I514" s="219"/>
      <c r="J514" s="220">
        <f>ROUND(I514*H514,2)</f>
        <v>0</v>
      </c>
      <c r="K514" s="216" t="s">
        <v>20</v>
      </c>
      <c r="L514" s="45"/>
      <c r="M514" s="221" t="s">
        <v>20</v>
      </c>
      <c r="N514" s="222" t="s">
        <v>47</v>
      </c>
      <c r="O514" s="85"/>
      <c r="P514" s="223">
        <f>O514*H514</f>
        <v>0</v>
      </c>
      <c r="Q514" s="223">
        <v>0</v>
      </c>
      <c r="R514" s="223">
        <f>Q514*H514</f>
        <v>0</v>
      </c>
      <c r="S514" s="223">
        <v>0</v>
      </c>
      <c r="T514" s="224">
        <f>S514*H514</f>
        <v>0</v>
      </c>
      <c r="U514" s="39"/>
      <c r="V514" s="39"/>
      <c r="W514" s="39"/>
      <c r="X514" s="39"/>
      <c r="Y514" s="39"/>
      <c r="Z514" s="39"/>
      <c r="AA514" s="39"/>
      <c r="AB514" s="39"/>
      <c r="AC514" s="39"/>
      <c r="AD514" s="39"/>
      <c r="AE514" s="39"/>
      <c r="AR514" s="225" t="s">
        <v>178</v>
      </c>
      <c r="AT514" s="225" t="s">
        <v>173</v>
      </c>
      <c r="AU514" s="225" t="s">
        <v>84</v>
      </c>
      <c r="AY514" s="18" t="s">
        <v>171</v>
      </c>
      <c r="BE514" s="226">
        <f>IF(N514="základní",J514,0)</f>
        <v>0</v>
      </c>
      <c r="BF514" s="226">
        <f>IF(N514="snížená",J514,0)</f>
        <v>0</v>
      </c>
      <c r="BG514" s="226">
        <f>IF(N514="zákl. přenesená",J514,0)</f>
        <v>0</v>
      </c>
      <c r="BH514" s="226">
        <f>IF(N514="sníž. přenesená",J514,0)</f>
        <v>0</v>
      </c>
      <c r="BI514" s="226">
        <f>IF(N514="nulová",J514,0)</f>
        <v>0</v>
      </c>
      <c r="BJ514" s="18" t="s">
        <v>22</v>
      </c>
      <c r="BK514" s="226">
        <f>ROUND(I514*H514,2)</f>
        <v>0</v>
      </c>
      <c r="BL514" s="18" t="s">
        <v>178</v>
      </c>
      <c r="BM514" s="225" t="s">
        <v>629</v>
      </c>
    </row>
    <row r="515" spans="1:47" s="2" customFormat="1" ht="12">
      <c r="A515" s="39"/>
      <c r="B515" s="40"/>
      <c r="C515" s="41"/>
      <c r="D515" s="227" t="s">
        <v>180</v>
      </c>
      <c r="E515" s="41"/>
      <c r="F515" s="228" t="s">
        <v>630</v>
      </c>
      <c r="G515" s="41"/>
      <c r="H515" s="41"/>
      <c r="I515" s="229"/>
      <c r="J515" s="41"/>
      <c r="K515" s="41"/>
      <c r="L515" s="45"/>
      <c r="M515" s="230"/>
      <c r="N515" s="231"/>
      <c r="O515" s="85"/>
      <c r="P515" s="85"/>
      <c r="Q515" s="85"/>
      <c r="R515" s="85"/>
      <c r="S515" s="85"/>
      <c r="T515" s="86"/>
      <c r="U515" s="39"/>
      <c r="V515" s="39"/>
      <c r="W515" s="39"/>
      <c r="X515" s="39"/>
      <c r="Y515" s="39"/>
      <c r="Z515" s="39"/>
      <c r="AA515" s="39"/>
      <c r="AB515" s="39"/>
      <c r="AC515" s="39"/>
      <c r="AD515" s="39"/>
      <c r="AE515" s="39"/>
      <c r="AT515" s="18" t="s">
        <v>180</v>
      </c>
      <c r="AU515" s="18" t="s">
        <v>84</v>
      </c>
    </row>
    <row r="516" spans="1:51" s="13" customFormat="1" ht="12">
      <c r="A516" s="13"/>
      <c r="B516" s="234"/>
      <c r="C516" s="235"/>
      <c r="D516" s="227" t="s">
        <v>184</v>
      </c>
      <c r="E516" s="236" t="s">
        <v>20</v>
      </c>
      <c r="F516" s="237" t="s">
        <v>233</v>
      </c>
      <c r="G516" s="235"/>
      <c r="H516" s="236" t="s">
        <v>20</v>
      </c>
      <c r="I516" s="238"/>
      <c r="J516" s="235"/>
      <c r="K516" s="235"/>
      <c r="L516" s="239"/>
      <c r="M516" s="240"/>
      <c r="N516" s="241"/>
      <c r="O516" s="241"/>
      <c r="P516" s="241"/>
      <c r="Q516" s="241"/>
      <c r="R516" s="241"/>
      <c r="S516" s="241"/>
      <c r="T516" s="242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T516" s="243" t="s">
        <v>184</v>
      </c>
      <c r="AU516" s="243" t="s">
        <v>84</v>
      </c>
      <c r="AV516" s="13" t="s">
        <v>22</v>
      </c>
      <c r="AW516" s="13" t="s">
        <v>37</v>
      </c>
      <c r="AX516" s="13" t="s">
        <v>76</v>
      </c>
      <c r="AY516" s="243" t="s">
        <v>171</v>
      </c>
    </row>
    <row r="517" spans="1:51" s="14" customFormat="1" ht="12">
      <c r="A517" s="14"/>
      <c r="B517" s="244"/>
      <c r="C517" s="245"/>
      <c r="D517" s="227" t="s">
        <v>184</v>
      </c>
      <c r="E517" s="246" t="s">
        <v>20</v>
      </c>
      <c r="F517" s="247" t="s">
        <v>631</v>
      </c>
      <c r="G517" s="245"/>
      <c r="H517" s="248">
        <v>1954.103</v>
      </c>
      <c r="I517" s="249"/>
      <c r="J517" s="245"/>
      <c r="K517" s="245"/>
      <c r="L517" s="250"/>
      <c r="M517" s="251"/>
      <c r="N517" s="252"/>
      <c r="O517" s="252"/>
      <c r="P517" s="252"/>
      <c r="Q517" s="252"/>
      <c r="R517" s="252"/>
      <c r="S517" s="252"/>
      <c r="T517" s="253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  <c r="AT517" s="254" t="s">
        <v>184</v>
      </c>
      <c r="AU517" s="254" t="s">
        <v>84</v>
      </c>
      <c r="AV517" s="14" t="s">
        <v>84</v>
      </c>
      <c r="AW517" s="14" t="s">
        <v>37</v>
      </c>
      <c r="AX517" s="14" t="s">
        <v>76</v>
      </c>
      <c r="AY517" s="254" t="s">
        <v>171</v>
      </c>
    </row>
    <row r="518" spans="1:51" s="13" customFormat="1" ht="12">
      <c r="A518" s="13"/>
      <c r="B518" s="234"/>
      <c r="C518" s="235"/>
      <c r="D518" s="227" t="s">
        <v>184</v>
      </c>
      <c r="E518" s="236" t="s">
        <v>20</v>
      </c>
      <c r="F518" s="237" t="s">
        <v>632</v>
      </c>
      <c r="G518" s="235"/>
      <c r="H518" s="236" t="s">
        <v>20</v>
      </c>
      <c r="I518" s="238"/>
      <c r="J518" s="235"/>
      <c r="K518" s="235"/>
      <c r="L518" s="239"/>
      <c r="M518" s="240"/>
      <c r="N518" s="241"/>
      <c r="O518" s="241"/>
      <c r="P518" s="241"/>
      <c r="Q518" s="241"/>
      <c r="R518" s="241"/>
      <c r="S518" s="241"/>
      <c r="T518" s="242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T518" s="243" t="s">
        <v>184</v>
      </c>
      <c r="AU518" s="243" t="s">
        <v>84</v>
      </c>
      <c r="AV518" s="13" t="s">
        <v>22</v>
      </c>
      <c r="AW518" s="13" t="s">
        <v>37</v>
      </c>
      <c r="AX518" s="13" t="s">
        <v>76</v>
      </c>
      <c r="AY518" s="243" t="s">
        <v>171</v>
      </c>
    </row>
    <row r="519" spans="1:51" s="14" customFormat="1" ht="12">
      <c r="A519" s="14"/>
      <c r="B519" s="244"/>
      <c r="C519" s="245"/>
      <c r="D519" s="227" t="s">
        <v>184</v>
      </c>
      <c r="E519" s="246" t="s">
        <v>20</v>
      </c>
      <c r="F519" s="247" t="s">
        <v>633</v>
      </c>
      <c r="G519" s="245"/>
      <c r="H519" s="248">
        <v>1788.687</v>
      </c>
      <c r="I519" s="249"/>
      <c r="J519" s="245"/>
      <c r="K519" s="245"/>
      <c r="L519" s="250"/>
      <c r="M519" s="251"/>
      <c r="N519" s="252"/>
      <c r="O519" s="252"/>
      <c r="P519" s="252"/>
      <c r="Q519" s="252"/>
      <c r="R519" s="252"/>
      <c r="S519" s="252"/>
      <c r="T519" s="253"/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  <c r="AE519" s="14"/>
      <c r="AT519" s="254" t="s">
        <v>184</v>
      </c>
      <c r="AU519" s="254" t="s">
        <v>84</v>
      </c>
      <c r="AV519" s="14" t="s">
        <v>84</v>
      </c>
      <c r="AW519" s="14" t="s">
        <v>37</v>
      </c>
      <c r="AX519" s="14" t="s">
        <v>76</v>
      </c>
      <c r="AY519" s="254" t="s">
        <v>171</v>
      </c>
    </row>
    <row r="520" spans="1:65" s="2" customFormat="1" ht="37.8" customHeight="1">
      <c r="A520" s="39"/>
      <c r="B520" s="40"/>
      <c r="C520" s="214" t="s">
        <v>634</v>
      </c>
      <c r="D520" s="214" t="s">
        <v>173</v>
      </c>
      <c r="E520" s="215" t="s">
        <v>635</v>
      </c>
      <c r="F520" s="216" t="s">
        <v>636</v>
      </c>
      <c r="G520" s="217" t="s">
        <v>244</v>
      </c>
      <c r="H520" s="218">
        <v>1195.011</v>
      </c>
      <c r="I520" s="219"/>
      <c r="J520" s="220">
        <f>ROUND(I520*H520,2)</f>
        <v>0</v>
      </c>
      <c r="K520" s="216" t="s">
        <v>20</v>
      </c>
      <c r="L520" s="45"/>
      <c r="M520" s="221" t="s">
        <v>20</v>
      </c>
      <c r="N520" s="222" t="s">
        <v>47</v>
      </c>
      <c r="O520" s="85"/>
      <c r="P520" s="223">
        <f>O520*H520</f>
        <v>0</v>
      </c>
      <c r="Q520" s="223">
        <v>0</v>
      </c>
      <c r="R520" s="223">
        <f>Q520*H520</f>
        <v>0</v>
      </c>
      <c r="S520" s="223">
        <v>0</v>
      </c>
      <c r="T520" s="224">
        <f>S520*H520</f>
        <v>0</v>
      </c>
      <c r="U520" s="39"/>
      <c r="V520" s="39"/>
      <c r="W520" s="39"/>
      <c r="X520" s="39"/>
      <c r="Y520" s="39"/>
      <c r="Z520" s="39"/>
      <c r="AA520" s="39"/>
      <c r="AB520" s="39"/>
      <c r="AC520" s="39"/>
      <c r="AD520" s="39"/>
      <c r="AE520" s="39"/>
      <c r="AR520" s="225" t="s">
        <v>178</v>
      </c>
      <c r="AT520" s="225" t="s">
        <v>173</v>
      </c>
      <c r="AU520" s="225" t="s">
        <v>84</v>
      </c>
      <c r="AY520" s="18" t="s">
        <v>171</v>
      </c>
      <c r="BE520" s="226">
        <f>IF(N520="základní",J520,0)</f>
        <v>0</v>
      </c>
      <c r="BF520" s="226">
        <f>IF(N520="snížená",J520,0)</f>
        <v>0</v>
      </c>
      <c r="BG520" s="226">
        <f>IF(N520="zákl. přenesená",J520,0)</f>
        <v>0</v>
      </c>
      <c r="BH520" s="226">
        <f>IF(N520="sníž. přenesená",J520,0)</f>
        <v>0</v>
      </c>
      <c r="BI520" s="226">
        <f>IF(N520="nulová",J520,0)</f>
        <v>0</v>
      </c>
      <c r="BJ520" s="18" t="s">
        <v>22</v>
      </c>
      <c r="BK520" s="226">
        <f>ROUND(I520*H520,2)</f>
        <v>0</v>
      </c>
      <c r="BL520" s="18" t="s">
        <v>178</v>
      </c>
      <c r="BM520" s="225" t="s">
        <v>637</v>
      </c>
    </row>
    <row r="521" spans="1:47" s="2" customFormat="1" ht="12">
      <c r="A521" s="39"/>
      <c r="B521" s="40"/>
      <c r="C521" s="41"/>
      <c r="D521" s="227" t="s">
        <v>180</v>
      </c>
      <c r="E521" s="41"/>
      <c r="F521" s="228" t="s">
        <v>638</v>
      </c>
      <c r="G521" s="41"/>
      <c r="H521" s="41"/>
      <c r="I521" s="229"/>
      <c r="J521" s="41"/>
      <c r="K521" s="41"/>
      <c r="L521" s="45"/>
      <c r="M521" s="230"/>
      <c r="N521" s="231"/>
      <c r="O521" s="85"/>
      <c r="P521" s="85"/>
      <c r="Q521" s="85"/>
      <c r="R521" s="85"/>
      <c r="S521" s="85"/>
      <c r="T521" s="86"/>
      <c r="U521" s="39"/>
      <c r="V521" s="39"/>
      <c r="W521" s="39"/>
      <c r="X521" s="39"/>
      <c r="Y521" s="39"/>
      <c r="Z521" s="39"/>
      <c r="AA521" s="39"/>
      <c r="AB521" s="39"/>
      <c r="AC521" s="39"/>
      <c r="AD521" s="39"/>
      <c r="AE521" s="39"/>
      <c r="AT521" s="18" t="s">
        <v>180</v>
      </c>
      <c r="AU521" s="18" t="s">
        <v>84</v>
      </c>
    </row>
    <row r="522" spans="1:47" s="2" customFormat="1" ht="12">
      <c r="A522" s="39"/>
      <c r="B522" s="40"/>
      <c r="C522" s="41"/>
      <c r="D522" s="227" t="s">
        <v>224</v>
      </c>
      <c r="E522" s="41"/>
      <c r="F522" s="255" t="s">
        <v>639</v>
      </c>
      <c r="G522" s="41"/>
      <c r="H522" s="41"/>
      <c r="I522" s="229"/>
      <c r="J522" s="41"/>
      <c r="K522" s="41"/>
      <c r="L522" s="45"/>
      <c r="M522" s="230"/>
      <c r="N522" s="231"/>
      <c r="O522" s="85"/>
      <c r="P522" s="85"/>
      <c r="Q522" s="85"/>
      <c r="R522" s="85"/>
      <c r="S522" s="85"/>
      <c r="T522" s="86"/>
      <c r="U522" s="39"/>
      <c r="V522" s="39"/>
      <c r="W522" s="39"/>
      <c r="X522" s="39"/>
      <c r="Y522" s="39"/>
      <c r="Z522" s="39"/>
      <c r="AA522" s="39"/>
      <c r="AB522" s="39"/>
      <c r="AC522" s="39"/>
      <c r="AD522" s="39"/>
      <c r="AE522" s="39"/>
      <c r="AT522" s="18" t="s">
        <v>224</v>
      </c>
      <c r="AU522" s="18" t="s">
        <v>84</v>
      </c>
    </row>
    <row r="523" spans="1:51" s="14" customFormat="1" ht="12">
      <c r="A523" s="14"/>
      <c r="B523" s="244"/>
      <c r="C523" s="245"/>
      <c r="D523" s="227" t="s">
        <v>184</v>
      </c>
      <c r="E523" s="246" t="s">
        <v>20</v>
      </c>
      <c r="F523" s="247" t="s">
        <v>640</v>
      </c>
      <c r="G523" s="245"/>
      <c r="H523" s="248">
        <v>1195.011</v>
      </c>
      <c r="I523" s="249"/>
      <c r="J523" s="245"/>
      <c r="K523" s="245"/>
      <c r="L523" s="250"/>
      <c r="M523" s="251"/>
      <c r="N523" s="252"/>
      <c r="O523" s="252"/>
      <c r="P523" s="252"/>
      <c r="Q523" s="252"/>
      <c r="R523" s="252"/>
      <c r="S523" s="252"/>
      <c r="T523" s="253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  <c r="AT523" s="254" t="s">
        <v>184</v>
      </c>
      <c r="AU523" s="254" t="s">
        <v>84</v>
      </c>
      <c r="AV523" s="14" t="s">
        <v>84</v>
      </c>
      <c r="AW523" s="14" t="s">
        <v>37</v>
      </c>
      <c r="AX523" s="14" t="s">
        <v>76</v>
      </c>
      <c r="AY523" s="254" t="s">
        <v>171</v>
      </c>
    </row>
    <row r="524" spans="1:65" s="2" customFormat="1" ht="24.15" customHeight="1">
      <c r="A524" s="39"/>
      <c r="B524" s="40"/>
      <c r="C524" s="214" t="s">
        <v>641</v>
      </c>
      <c r="D524" s="214" t="s">
        <v>173</v>
      </c>
      <c r="E524" s="215" t="s">
        <v>642</v>
      </c>
      <c r="F524" s="216" t="s">
        <v>643</v>
      </c>
      <c r="G524" s="217" t="s">
        <v>244</v>
      </c>
      <c r="H524" s="218">
        <v>5902.007</v>
      </c>
      <c r="I524" s="219"/>
      <c r="J524" s="220">
        <f>ROUND(I524*H524,2)</f>
        <v>0</v>
      </c>
      <c r="K524" s="216" t="s">
        <v>20</v>
      </c>
      <c r="L524" s="45"/>
      <c r="M524" s="221" t="s">
        <v>20</v>
      </c>
      <c r="N524" s="222" t="s">
        <v>47</v>
      </c>
      <c r="O524" s="85"/>
      <c r="P524" s="223">
        <f>O524*H524</f>
        <v>0</v>
      </c>
      <c r="Q524" s="223">
        <v>0</v>
      </c>
      <c r="R524" s="223">
        <f>Q524*H524</f>
        <v>0</v>
      </c>
      <c r="S524" s="223">
        <v>0</v>
      </c>
      <c r="T524" s="224">
        <f>S524*H524</f>
        <v>0</v>
      </c>
      <c r="U524" s="39"/>
      <c r="V524" s="39"/>
      <c r="W524" s="39"/>
      <c r="X524" s="39"/>
      <c r="Y524" s="39"/>
      <c r="Z524" s="39"/>
      <c r="AA524" s="39"/>
      <c r="AB524" s="39"/>
      <c r="AC524" s="39"/>
      <c r="AD524" s="39"/>
      <c r="AE524" s="39"/>
      <c r="AR524" s="225" t="s">
        <v>178</v>
      </c>
      <c r="AT524" s="225" t="s">
        <v>173</v>
      </c>
      <c r="AU524" s="225" t="s">
        <v>84</v>
      </c>
      <c r="AY524" s="18" t="s">
        <v>171</v>
      </c>
      <c r="BE524" s="226">
        <f>IF(N524="základní",J524,0)</f>
        <v>0</v>
      </c>
      <c r="BF524" s="226">
        <f>IF(N524="snížená",J524,0)</f>
        <v>0</v>
      </c>
      <c r="BG524" s="226">
        <f>IF(N524="zákl. přenesená",J524,0)</f>
        <v>0</v>
      </c>
      <c r="BH524" s="226">
        <f>IF(N524="sníž. přenesená",J524,0)</f>
        <v>0</v>
      </c>
      <c r="BI524" s="226">
        <f>IF(N524="nulová",J524,0)</f>
        <v>0</v>
      </c>
      <c r="BJ524" s="18" t="s">
        <v>22</v>
      </c>
      <c r="BK524" s="226">
        <f>ROUND(I524*H524,2)</f>
        <v>0</v>
      </c>
      <c r="BL524" s="18" t="s">
        <v>178</v>
      </c>
      <c r="BM524" s="225" t="s">
        <v>644</v>
      </c>
    </row>
    <row r="525" spans="1:47" s="2" customFormat="1" ht="12">
      <c r="A525" s="39"/>
      <c r="B525" s="40"/>
      <c r="C525" s="41"/>
      <c r="D525" s="227" t="s">
        <v>180</v>
      </c>
      <c r="E525" s="41"/>
      <c r="F525" s="228" t="s">
        <v>645</v>
      </c>
      <c r="G525" s="41"/>
      <c r="H525" s="41"/>
      <c r="I525" s="229"/>
      <c r="J525" s="41"/>
      <c r="K525" s="41"/>
      <c r="L525" s="45"/>
      <c r="M525" s="230"/>
      <c r="N525" s="231"/>
      <c r="O525" s="85"/>
      <c r="P525" s="85"/>
      <c r="Q525" s="85"/>
      <c r="R525" s="85"/>
      <c r="S525" s="85"/>
      <c r="T525" s="86"/>
      <c r="U525" s="39"/>
      <c r="V525" s="39"/>
      <c r="W525" s="39"/>
      <c r="X525" s="39"/>
      <c r="Y525" s="39"/>
      <c r="Z525" s="39"/>
      <c r="AA525" s="39"/>
      <c r="AB525" s="39"/>
      <c r="AC525" s="39"/>
      <c r="AD525" s="39"/>
      <c r="AE525" s="39"/>
      <c r="AT525" s="18" t="s">
        <v>180</v>
      </c>
      <c r="AU525" s="18" t="s">
        <v>84</v>
      </c>
    </row>
    <row r="526" spans="1:47" s="2" customFormat="1" ht="12">
      <c r="A526" s="39"/>
      <c r="B526" s="40"/>
      <c r="C526" s="41"/>
      <c r="D526" s="227" t="s">
        <v>224</v>
      </c>
      <c r="E526" s="41"/>
      <c r="F526" s="255" t="s">
        <v>646</v>
      </c>
      <c r="G526" s="41"/>
      <c r="H526" s="41"/>
      <c r="I526" s="229"/>
      <c r="J526" s="41"/>
      <c r="K526" s="41"/>
      <c r="L526" s="45"/>
      <c r="M526" s="230"/>
      <c r="N526" s="231"/>
      <c r="O526" s="85"/>
      <c r="P526" s="85"/>
      <c r="Q526" s="85"/>
      <c r="R526" s="85"/>
      <c r="S526" s="85"/>
      <c r="T526" s="86"/>
      <c r="U526" s="39"/>
      <c r="V526" s="39"/>
      <c r="W526" s="39"/>
      <c r="X526" s="39"/>
      <c r="Y526" s="39"/>
      <c r="Z526" s="39"/>
      <c r="AA526" s="39"/>
      <c r="AB526" s="39"/>
      <c r="AC526" s="39"/>
      <c r="AD526" s="39"/>
      <c r="AE526" s="39"/>
      <c r="AT526" s="18" t="s">
        <v>224</v>
      </c>
      <c r="AU526" s="18" t="s">
        <v>84</v>
      </c>
    </row>
    <row r="527" spans="1:51" s="14" customFormat="1" ht="12">
      <c r="A527" s="14"/>
      <c r="B527" s="244"/>
      <c r="C527" s="245"/>
      <c r="D527" s="227" t="s">
        <v>184</v>
      </c>
      <c r="E527" s="246" t="s">
        <v>20</v>
      </c>
      <c r="F527" s="247" t="s">
        <v>647</v>
      </c>
      <c r="G527" s="245"/>
      <c r="H527" s="248">
        <v>7856.11</v>
      </c>
      <c r="I527" s="249"/>
      <c r="J527" s="245"/>
      <c r="K527" s="245"/>
      <c r="L527" s="250"/>
      <c r="M527" s="251"/>
      <c r="N527" s="252"/>
      <c r="O527" s="252"/>
      <c r="P527" s="252"/>
      <c r="Q527" s="252"/>
      <c r="R527" s="252"/>
      <c r="S527" s="252"/>
      <c r="T527" s="253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  <c r="AE527" s="14"/>
      <c r="AT527" s="254" t="s">
        <v>184</v>
      </c>
      <c r="AU527" s="254" t="s">
        <v>84</v>
      </c>
      <c r="AV527" s="14" t="s">
        <v>84</v>
      </c>
      <c r="AW527" s="14" t="s">
        <v>37</v>
      </c>
      <c r="AX527" s="14" t="s">
        <v>76</v>
      </c>
      <c r="AY527" s="254" t="s">
        <v>171</v>
      </c>
    </row>
    <row r="528" spans="1:51" s="13" customFormat="1" ht="12">
      <c r="A528" s="13"/>
      <c r="B528" s="234"/>
      <c r="C528" s="235"/>
      <c r="D528" s="227" t="s">
        <v>184</v>
      </c>
      <c r="E528" s="236" t="s">
        <v>20</v>
      </c>
      <c r="F528" s="237" t="s">
        <v>648</v>
      </c>
      <c r="G528" s="235"/>
      <c r="H528" s="236" t="s">
        <v>20</v>
      </c>
      <c r="I528" s="238"/>
      <c r="J528" s="235"/>
      <c r="K528" s="235"/>
      <c r="L528" s="239"/>
      <c r="M528" s="240"/>
      <c r="N528" s="241"/>
      <c r="O528" s="241"/>
      <c r="P528" s="241"/>
      <c r="Q528" s="241"/>
      <c r="R528" s="241"/>
      <c r="S528" s="241"/>
      <c r="T528" s="242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T528" s="243" t="s">
        <v>184</v>
      </c>
      <c r="AU528" s="243" t="s">
        <v>84</v>
      </c>
      <c r="AV528" s="13" t="s">
        <v>22</v>
      </c>
      <c r="AW528" s="13" t="s">
        <v>37</v>
      </c>
      <c r="AX528" s="13" t="s">
        <v>76</v>
      </c>
      <c r="AY528" s="243" t="s">
        <v>171</v>
      </c>
    </row>
    <row r="529" spans="1:51" s="14" customFormat="1" ht="12">
      <c r="A529" s="14"/>
      <c r="B529" s="244"/>
      <c r="C529" s="245"/>
      <c r="D529" s="227" t="s">
        <v>184</v>
      </c>
      <c r="E529" s="246" t="s">
        <v>20</v>
      </c>
      <c r="F529" s="247" t="s">
        <v>649</v>
      </c>
      <c r="G529" s="245"/>
      <c r="H529" s="248">
        <v>-1954.103</v>
      </c>
      <c r="I529" s="249"/>
      <c r="J529" s="245"/>
      <c r="K529" s="245"/>
      <c r="L529" s="250"/>
      <c r="M529" s="251"/>
      <c r="N529" s="252"/>
      <c r="O529" s="252"/>
      <c r="P529" s="252"/>
      <c r="Q529" s="252"/>
      <c r="R529" s="252"/>
      <c r="S529" s="252"/>
      <c r="T529" s="253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T529" s="254" t="s">
        <v>184</v>
      </c>
      <c r="AU529" s="254" t="s">
        <v>84</v>
      </c>
      <c r="AV529" s="14" t="s">
        <v>84</v>
      </c>
      <c r="AW529" s="14" t="s">
        <v>37</v>
      </c>
      <c r="AX529" s="14" t="s">
        <v>76</v>
      </c>
      <c r="AY529" s="254" t="s">
        <v>171</v>
      </c>
    </row>
    <row r="530" spans="1:65" s="2" customFormat="1" ht="24.15" customHeight="1">
      <c r="A530" s="39"/>
      <c r="B530" s="40"/>
      <c r="C530" s="214" t="s">
        <v>650</v>
      </c>
      <c r="D530" s="214" t="s">
        <v>173</v>
      </c>
      <c r="E530" s="215" t="s">
        <v>651</v>
      </c>
      <c r="F530" s="216" t="s">
        <v>652</v>
      </c>
      <c r="G530" s="217" t="s">
        <v>244</v>
      </c>
      <c r="H530" s="218">
        <v>24.992</v>
      </c>
      <c r="I530" s="219"/>
      <c r="J530" s="220">
        <f>ROUND(I530*H530,2)</f>
        <v>0</v>
      </c>
      <c r="K530" s="216" t="s">
        <v>20</v>
      </c>
      <c r="L530" s="45"/>
      <c r="M530" s="221" t="s">
        <v>20</v>
      </c>
      <c r="N530" s="222" t="s">
        <v>47</v>
      </c>
      <c r="O530" s="85"/>
      <c r="P530" s="223">
        <f>O530*H530</f>
        <v>0</v>
      </c>
      <c r="Q530" s="223">
        <v>0</v>
      </c>
      <c r="R530" s="223">
        <f>Q530*H530</f>
        <v>0</v>
      </c>
      <c r="S530" s="223">
        <v>0</v>
      </c>
      <c r="T530" s="224">
        <f>S530*H530</f>
        <v>0</v>
      </c>
      <c r="U530" s="39"/>
      <c r="V530" s="39"/>
      <c r="W530" s="39"/>
      <c r="X530" s="39"/>
      <c r="Y530" s="39"/>
      <c r="Z530" s="39"/>
      <c r="AA530" s="39"/>
      <c r="AB530" s="39"/>
      <c r="AC530" s="39"/>
      <c r="AD530" s="39"/>
      <c r="AE530" s="39"/>
      <c r="AR530" s="225" t="s">
        <v>178</v>
      </c>
      <c r="AT530" s="225" t="s">
        <v>173</v>
      </c>
      <c r="AU530" s="225" t="s">
        <v>84</v>
      </c>
      <c r="AY530" s="18" t="s">
        <v>171</v>
      </c>
      <c r="BE530" s="226">
        <f>IF(N530="základní",J530,0)</f>
        <v>0</v>
      </c>
      <c r="BF530" s="226">
        <f>IF(N530="snížená",J530,0)</f>
        <v>0</v>
      </c>
      <c r="BG530" s="226">
        <f>IF(N530="zákl. přenesená",J530,0)</f>
        <v>0</v>
      </c>
      <c r="BH530" s="226">
        <f>IF(N530="sníž. přenesená",J530,0)</f>
        <v>0</v>
      </c>
      <c r="BI530" s="226">
        <f>IF(N530="nulová",J530,0)</f>
        <v>0</v>
      </c>
      <c r="BJ530" s="18" t="s">
        <v>22</v>
      </c>
      <c r="BK530" s="226">
        <f>ROUND(I530*H530,2)</f>
        <v>0</v>
      </c>
      <c r="BL530" s="18" t="s">
        <v>178</v>
      </c>
      <c r="BM530" s="225" t="s">
        <v>653</v>
      </c>
    </row>
    <row r="531" spans="1:47" s="2" customFormat="1" ht="12">
      <c r="A531" s="39"/>
      <c r="B531" s="40"/>
      <c r="C531" s="41"/>
      <c r="D531" s="227" t="s">
        <v>180</v>
      </c>
      <c r="E531" s="41"/>
      <c r="F531" s="228" t="s">
        <v>654</v>
      </c>
      <c r="G531" s="41"/>
      <c r="H531" s="41"/>
      <c r="I531" s="229"/>
      <c r="J531" s="41"/>
      <c r="K531" s="41"/>
      <c r="L531" s="45"/>
      <c r="M531" s="230"/>
      <c r="N531" s="231"/>
      <c r="O531" s="85"/>
      <c r="P531" s="85"/>
      <c r="Q531" s="85"/>
      <c r="R531" s="85"/>
      <c r="S531" s="85"/>
      <c r="T531" s="86"/>
      <c r="U531" s="39"/>
      <c r="V531" s="39"/>
      <c r="W531" s="39"/>
      <c r="X531" s="39"/>
      <c r="Y531" s="39"/>
      <c r="Z531" s="39"/>
      <c r="AA531" s="39"/>
      <c r="AB531" s="39"/>
      <c r="AC531" s="39"/>
      <c r="AD531" s="39"/>
      <c r="AE531" s="39"/>
      <c r="AT531" s="18" t="s">
        <v>180</v>
      </c>
      <c r="AU531" s="18" t="s">
        <v>84</v>
      </c>
    </row>
    <row r="532" spans="1:47" s="2" customFormat="1" ht="12">
      <c r="A532" s="39"/>
      <c r="B532" s="40"/>
      <c r="C532" s="41"/>
      <c r="D532" s="227" t="s">
        <v>224</v>
      </c>
      <c r="E532" s="41"/>
      <c r="F532" s="255" t="s">
        <v>646</v>
      </c>
      <c r="G532" s="41"/>
      <c r="H532" s="41"/>
      <c r="I532" s="229"/>
      <c r="J532" s="41"/>
      <c r="K532" s="41"/>
      <c r="L532" s="45"/>
      <c r="M532" s="230"/>
      <c r="N532" s="231"/>
      <c r="O532" s="85"/>
      <c r="P532" s="85"/>
      <c r="Q532" s="85"/>
      <c r="R532" s="85"/>
      <c r="S532" s="85"/>
      <c r="T532" s="86"/>
      <c r="U532" s="39"/>
      <c r="V532" s="39"/>
      <c r="W532" s="39"/>
      <c r="X532" s="39"/>
      <c r="Y532" s="39"/>
      <c r="Z532" s="39"/>
      <c r="AA532" s="39"/>
      <c r="AB532" s="39"/>
      <c r="AC532" s="39"/>
      <c r="AD532" s="39"/>
      <c r="AE532" s="39"/>
      <c r="AT532" s="18" t="s">
        <v>224</v>
      </c>
      <c r="AU532" s="18" t="s">
        <v>84</v>
      </c>
    </row>
    <row r="533" spans="1:51" s="14" customFormat="1" ht="12">
      <c r="A533" s="14"/>
      <c r="B533" s="244"/>
      <c r="C533" s="245"/>
      <c r="D533" s="227" t="s">
        <v>184</v>
      </c>
      <c r="E533" s="246" t="s">
        <v>20</v>
      </c>
      <c r="F533" s="247" t="s">
        <v>655</v>
      </c>
      <c r="G533" s="245"/>
      <c r="H533" s="248">
        <v>24.948</v>
      </c>
      <c r="I533" s="249"/>
      <c r="J533" s="245"/>
      <c r="K533" s="245"/>
      <c r="L533" s="250"/>
      <c r="M533" s="251"/>
      <c r="N533" s="252"/>
      <c r="O533" s="252"/>
      <c r="P533" s="252"/>
      <c r="Q533" s="252"/>
      <c r="R533" s="252"/>
      <c r="S533" s="252"/>
      <c r="T533" s="253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T533" s="254" t="s">
        <v>184</v>
      </c>
      <c r="AU533" s="254" t="s">
        <v>84</v>
      </c>
      <c r="AV533" s="14" t="s">
        <v>84</v>
      </c>
      <c r="AW533" s="14" t="s">
        <v>37</v>
      </c>
      <c r="AX533" s="14" t="s">
        <v>76</v>
      </c>
      <c r="AY533" s="254" t="s">
        <v>171</v>
      </c>
    </row>
    <row r="534" spans="1:51" s="14" customFormat="1" ht="12">
      <c r="A534" s="14"/>
      <c r="B534" s="244"/>
      <c r="C534" s="245"/>
      <c r="D534" s="227" t="s">
        <v>184</v>
      </c>
      <c r="E534" s="246" t="s">
        <v>20</v>
      </c>
      <c r="F534" s="247" t="s">
        <v>656</v>
      </c>
      <c r="G534" s="245"/>
      <c r="H534" s="248">
        <v>0.044</v>
      </c>
      <c r="I534" s="249"/>
      <c r="J534" s="245"/>
      <c r="K534" s="245"/>
      <c r="L534" s="250"/>
      <c r="M534" s="251"/>
      <c r="N534" s="252"/>
      <c r="O534" s="252"/>
      <c r="P534" s="252"/>
      <c r="Q534" s="252"/>
      <c r="R534" s="252"/>
      <c r="S534" s="252"/>
      <c r="T534" s="253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  <c r="AT534" s="254" t="s">
        <v>184</v>
      </c>
      <c r="AU534" s="254" t="s">
        <v>84</v>
      </c>
      <c r="AV534" s="14" t="s">
        <v>84</v>
      </c>
      <c r="AW534" s="14" t="s">
        <v>37</v>
      </c>
      <c r="AX534" s="14" t="s">
        <v>76</v>
      </c>
      <c r="AY534" s="254" t="s">
        <v>171</v>
      </c>
    </row>
    <row r="535" spans="1:65" s="2" customFormat="1" ht="24.15" customHeight="1">
      <c r="A535" s="39"/>
      <c r="B535" s="40"/>
      <c r="C535" s="214" t="s">
        <v>657</v>
      </c>
      <c r="D535" s="214" t="s">
        <v>173</v>
      </c>
      <c r="E535" s="215" t="s">
        <v>658</v>
      </c>
      <c r="F535" s="216" t="s">
        <v>659</v>
      </c>
      <c r="G535" s="217" t="s">
        <v>244</v>
      </c>
      <c r="H535" s="218">
        <v>1788.687</v>
      </c>
      <c r="I535" s="219"/>
      <c r="J535" s="220">
        <f>ROUND(I535*H535,2)</f>
        <v>0</v>
      </c>
      <c r="K535" s="216" t="s">
        <v>177</v>
      </c>
      <c r="L535" s="45"/>
      <c r="M535" s="221" t="s">
        <v>20</v>
      </c>
      <c r="N535" s="222" t="s">
        <v>47</v>
      </c>
      <c r="O535" s="85"/>
      <c r="P535" s="223">
        <f>O535*H535</f>
        <v>0</v>
      </c>
      <c r="Q535" s="223">
        <v>0</v>
      </c>
      <c r="R535" s="223">
        <f>Q535*H535</f>
        <v>0</v>
      </c>
      <c r="S535" s="223">
        <v>0</v>
      </c>
      <c r="T535" s="224">
        <f>S535*H535</f>
        <v>0</v>
      </c>
      <c r="U535" s="39"/>
      <c r="V535" s="39"/>
      <c r="W535" s="39"/>
      <c r="X535" s="39"/>
      <c r="Y535" s="39"/>
      <c r="Z535" s="39"/>
      <c r="AA535" s="39"/>
      <c r="AB535" s="39"/>
      <c r="AC535" s="39"/>
      <c r="AD535" s="39"/>
      <c r="AE535" s="39"/>
      <c r="AR535" s="225" t="s">
        <v>178</v>
      </c>
      <c r="AT535" s="225" t="s">
        <v>173</v>
      </c>
      <c r="AU535" s="225" t="s">
        <v>84</v>
      </c>
      <c r="AY535" s="18" t="s">
        <v>171</v>
      </c>
      <c r="BE535" s="226">
        <f>IF(N535="základní",J535,0)</f>
        <v>0</v>
      </c>
      <c r="BF535" s="226">
        <f>IF(N535="snížená",J535,0)</f>
        <v>0</v>
      </c>
      <c r="BG535" s="226">
        <f>IF(N535="zákl. přenesená",J535,0)</f>
        <v>0</v>
      </c>
      <c r="BH535" s="226">
        <f>IF(N535="sníž. přenesená",J535,0)</f>
        <v>0</v>
      </c>
      <c r="BI535" s="226">
        <f>IF(N535="nulová",J535,0)</f>
        <v>0</v>
      </c>
      <c r="BJ535" s="18" t="s">
        <v>22</v>
      </c>
      <c r="BK535" s="226">
        <f>ROUND(I535*H535,2)</f>
        <v>0</v>
      </c>
      <c r="BL535" s="18" t="s">
        <v>178</v>
      </c>
      <c r="BM535" s="225" t="s">
        <v>660</v>
      </c>
    </row>
    <row r="536" spans="1:47" s="2" customFormat="1" ht="12">
      <c r="A536" s="39"/>
      <c r="B536" s="40"/>
      <c r="C536" s="41"/>
      <c r="D536" s="227" t="s">
        <v>180</v>
      </c>
      <c r="E536" s="41"/>
      <c r="F536" s="228" t="s">
        <v>661</v>
      </c>
      <c r="G536" s="41"/>
      <c r="H536" s="41"/>
      <c r="I536" s="229"/>
      <c r="J536" s="41"/>
      <c r="K536" s="41"/>
      <c r="L536" s="45"/>
      <c r="M536" s="230"/>
      <c r="N536" s="231"/>
      <c r="O536" s="85"/>
      <c r="P536" s="85"/>
      <c r="Q536" s="85"/>
      <c r="R536" s="85"/>
      <c r="S536" s="85"/>
      <c r="T536" s="86"/>
      <c r="U536" s="39"/>
      <c r="V536" s="39"/>
      <c r="W536" s="39"/>
      <c r="X536" s="39"/>
      <c r="Y536" s="39"/>
      <c r="Z536" s="39"/>
      <c r="AA536" s="39"/>
      <c r="AB536" s="39"/>
      <c r="AC536" s="39"/>
      <c r="AD536" s="39"/>
      <c r="AE536" s="39"/>
      <c r="AT536" s="18" t="s">
        <v>180</v>
      </c>
      <c r="AU536" s="18" t="s">
        <v>84</v>
      </c>
    </row>
    <row r="537" spans="1:47" s="2" customFormat="1" ht="12">
      <c r="A537" s="39"/>
      <c r="B537" s="40"/>
      <c r="C537" s="41"/>
      <c r="D537" s="232" t="s">
        <v>182</v>
      </c>
      <c r="E537" s="41"/>
      <c r="F537" s="233" t="s">
        <v>662</v>
      </c>
      <c r="G537" s="41"/>
      <c r="H537" s="41"/>
      <c r="I537" s="229"/>
      <c r="J537" s="41"/>
      <c r="K537" s="41"/>
      <c r="L537" s="45"/>
      <c r="M537" s="230"/>
      <c r="N537" s="231"/>
      <c r="O537" s="85"/>
      <c r="P537" s="85"/>
      <c r="Q537" s="85"/>
      <c r="R537" s="85"/>
      <c r="S537" s="85"/>
      <c r="T537" s="86"/>
      <c r="U537" s="39"/>
      <c r="V537" s="39"/>
      <c r="W537" s="39"/>
      <c r="X537" s="39"/>
      <c r="Y537" s="39"/>
      <c r="Z537" s="39"/>
      <c r="AA537" s="39"/>
      <c r="AB537" s="39"/>
      <c r="AC537" s="39"/>
      <c r="AD537" s="39"/>
      <c r="AE537" s="39"/>
      <c r="AT537" s="18" t="s">
        <v>182</v>
      </c>
      <c r="AU537" s="18" t="s">
        <v>84</v>
      </c>
    </row>
    <row r="538" spans="1:51" s="13" customFormat="1" ht="12">
      <c r="A538" s="13"/>
      <c r="B538" s="234"/>
      <c r="C538" s="235"/>
      <c r="D538" s="227" t="s">
        <v>184</v>
      </c>
      <c r="E538" s="236" t="s">
        <v>20</v>
      </c>
      <c r="F538" s="237" t="s">
        <v>663</v>
      </c>
      <c r="G538" s="235"/>
      <c r="H538" s="236" t="s">
        <v>20</v>
      </c>
      <c r="I538" s="238"/>
      <c r="J538" s="235"/>
      <c r="K538" s="235"/>
      <c r="L538" s="239"/>
      <c r="M538" s="240"/>
      <c r="N538" s="241"/>
      <c r="O538" s="241"/>
      <c r="P538" s="241"/>
      <c r="Q538" s="241"/>
      <c r="R538" s="241"/>
      <c r="S538" s="241"/>
      <c r="T538" s="242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T538" s="243" t="s">
        <v>184</v>
      </c>
      <c r="AU538" s="243" t="s">
        <v>84</v>
      </c>
      <c r="AV538" s="13" t="s">
        <v>22</v>
      </c>
      <c r="AW538" s="13" t="s">
        <v>37</v>
      </c>
      <c r="AX538" s="13" t="s">
        <v>76</v>
      </c>
      <c r="AY538" s="243" t="s">
        <v>171</v>
      </c>
    </row>
    <row r="539" spans="1:51" s="14" customFormat="1" ht="12">
      <c r="A539" s="14"/>
      <c r="B539" s="244"/>
      <c r="C539" s="245"/>
      <c r="D539" s="227" t="s">
        <v>184</v>
      </c>
      <c r="E539" s="246" t="s">
        <v>20</v>
      </c>
      <c r="F539" s="247" t="s">
        <v>633</v>
      </c>
      <c r="G539" s="245"/>
      <c r="H539" s="248">
        <v>1788.687</v>
      </c>
      <c r="I539" s="249"/>
      <c r="J539" s="245"/>
      <c r="K539" s="245"/>
      <c r="L539" s="250"/>
      <c r="M539" s="251"/>
      <c r="N539" s="252"/>
      <c r="O539" s="252"/>
      <c r="P539" s="252"/>
      <c r="Q539" s="252"/>
      <c r="R539" s="252"/>
      <c r="S539" s="252"/>
      <c r="T539" s="253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  <c r="AT539" s="254" t="s">
        <v>184</v>
      </c>
      <c r="AU539" s="254" t="s">
        <v>84</v>
      </c>
      <c r="AV539" s="14" t="s">
        <v>84</v>
      </c>
      <c r="AW539" s="14" t="s">
        <v>37</v>
      </c>
      <c r="AX539" s="14" t="s">
        <v>76</v>
      </c>
      <c r="AY539" s="254" t="s">
        <v>171</v>
      </c>
    </row>
    <row r="540" spans="1:65" s="2" customFormat="1" ht="44.25" customHeight="1">
      <c r="A540" s="39"/>
      <c r="B540" s="40"/>
      <c r="C540" s="214" t="s">
        <v>664</v>
      </c>
      <c r="D540" s="214" t="s">
        <v>173</v>
      </c>
      <c r="E540" s="215" t="s">
        <v>665</v>
      </c>
      <c r="F540" s="216" t="s">
        <v>666</v>
      </c>
      <c r="G540" s="217" t="s">
        <v>244</v>
      </c>
      <c r="H540" s="218">
        <v>1195.011</v>
      </c>
      <c r="I540" s="219"/>
      <c r="J540" s="220">
        <f>ROUND(I540*H540,2)</f>
        <v>0</v>
      </c>
      <c r="K540" s="216" t="s">
        <v>177</v>
      </c>
      <c r="L540" s="45"/>
      <c r="M540" s="221" t="s">
        <v>20</v>
      </c>
      <c r="N540" s="222" t="s">
        <v>47</v>
      </c>
      <c r="O540" s="85"/>
      <c r="P540" s="223">
        <f>O540*H540</f>
        <v>0</v>
      </c>
      <c r="Q540" s="223">
        <v>0</v>
      </c>
      <c r="R540" s="223">
        <f>Q540*H540</f>
        <v>0</v>
      </c>
      <c r="S540" s="223">
        <v>0</v>
      </c>
      <c r="T540" s="224">
        <f>S540*H540</f>
        <v>0</v>
      </c>
      <c r="U540" s="39"/>
      <c r="V540" s="39"/>
      <c r="W540" s="39"/>
      <c r="X540" s="39"/>
      <c r="Y540" s="39"/>
      <c r="Z540" s="39"/>
      <c r="AA540" s="39"/>
      <c r="AB540" s="39"/>
      <c r="AC540" s="39"/>
      <c r="AD540" s="39"/>
      <c r="AE540" s="39"/>
      <c r="AR540" s="225" t="s">
        <v>178</v>
      </c>
      <c r="AT540" s="225" t="s">
        <v>173</v>
      </c>
      <c r="AU540" s="225" t="s">
        <v>84</v>
      </c>
      <c r="AY540" s="18" t="s">
        <v>171</v>
      </c>
      <c r="BE540" s="226">
        <f>IF(N540="základní",J540,0)</f>
        <v>0</v>
      </c>
      <c r="BF540" s="226">
        <f>IF(N540="snížená",J540,0)</f>
        <v>0</v>
      </c>
      <c r="BG540" s="226">
        <f>IF(N540="zákl. přenesená",J540,0)</f>
        <v>0</v>
      </c>
      <c r="BH540" s="226">
        <f>IF(N540="sníž. přenesená",J540,0)</f>
        <v>0</v>
      </c>
      <c r="BI540" s="226">
        <f>IF(N540="nulová",J540,0)</f>
        <v>0</v>
      </c>
      <c r="BJ540" s="18" t="s">
        <v>22</v>
      </c>
      <c r="BK540" s="226">
        <f>ROUND(I540*H540,2)</f>
        <v>0</v>
      </c>
      <c r="BL540" s="18" t="s">
        <v>178</v>
      </c>
      <c r="BM540" s="225" t="s">
        <v>667</v>
      </c>
    </row>
    <row r="541" spans="1:47" s="2" customFormat="1" ht="12">
      <c r="A541" s="39"/>
      <c r="B541" s="40"/>
      <c r="C541" s="41"/>
      <c r="D541" s="227" t="s">
        <v>180</v>
      </c>
      <c r="E541" s="41"/>
      <c r="F541" s="228" t="s">
        <v>668</v>
      </c>
      <c r="G541" s="41"/>
      <c r="H541" s="41"/>
      <c r="I541" s="229"/>
      <c r="J541" s="41"/>
      <c r="K541" s="41"/>
      <c r="L541" s="45"/>
      <c r="M541" s="230"/>
      <c r="N541" s="231"/>
      <c r="O541" s="85"/>
      <c r="P541" s="85"/>
      <c r="Q541" s="85"/>
      <c r="R541" s="85"/>
      <c r="S541" s="85"/>
      <c r="T541" s="86"/>
      <c r="U541" s="39"/>
      <c r="V541" s="39"/>
      <c r="W541" s="39"/>
      <c r="X541" s="39"/>
      <c r="Y541" s="39"/>
      <c r="Z541" s="39"/>
      <c r="AA541" s="39"/>
      <c r="AB541" s="39"/>
      <c r="AC541" s="39"/>
      <c r="AD541" s="39"/>
      <c r="AE541" s="39"/>
      <c r="AT541" s="18" t="s">
        <v>180</v>
      </c>
      <c r="AU541" s="18" t="s">
        <v>84</v>
      </c>
    </row>
    <row r="542" spans="1:47" s="2" customFormat="1" ht="12">
      <c r="A542" s="39"/>
      <c r="B542" s="40"/>
      <c r="C542" s="41"/>
      <c r="D542" s="232" t="s">
        <v>182</v>
      </c>
      <c r="E542" s="41"/>
      <c r="F542" s="233" t="s">
        <v>669</v>
      </c>
      <c r="G542" s="41"/>
      <c r="H542" s="41"/>
      <c r="I542" s="229"/>
      <c r="J542" s="41"/>
      <c r="K542" s="41"/>
      <c r="L542" s="45"/>
      <c r="M542" s="230"/>
      <c r="N542" s="231"/>
      <c r="O542" s="85"/>
      <c r="P542" s="85"/>
      <c r="Q542" s="85"/>
      <c r="R542" s="85"/>
      <c r="S542" s="85"/>
      <c r="T542" s="86"/>
      <c r="U542" s="39"/>
      <c r="V542" s="39"/>
      <c r="W542" s="39"/>
      <c r="X542" s="39"/>
      <c r="Y542" s="39"/>
      <c r="Z542" s="39"/>
      <c r="AA542" s="39"/>
      <c r="AB542" s="39"/>
      <c r="AC542" s="39"/>
      <c r="AD542" s="39"/>
      <c r="AE542" s="39"/>
      <c r="AT542" s="18" t="s">
        <v>182</v>
      </c>
      <c r="AU542" s="18" t="s">
        <v>84</v>
      </c>
    </row>
    <row r="543" spans="1:51" s="14" customFormat="1" ht="12">
      <c r="A543" s="14"/>
      <c r="B543" s="244"/>
      <c r="C543" s="245"/>
      <c r="D543" s="227" t="s">
        <v>184</v>
      </c>
      <c r="E543" s="246" t="s">
        <v>20</v>
      </c>
      <c r="F543" s="247" t="s">
        <v>640</v>
      </c>
      <c r="G543" s="245"/>
      <c r="H543" s="248">
        <v>1195.011</v>
      </c>
      <c r="I543" s="249"/>
      <c r="J543" s="245"/>
      <c r="K543" s="245"/>
      <c r="L543" s="250"/>
      <c r="M543" s="251"/>
      <c r="N543" s="252"/>
      <c r="O543" s="252"/>
      <c r="P543" s="252"/>
      <c r="Q543" s="252"/>
      <c r="R543" s="252"/>
      <c r="S543" s="252"/>
      <c r="T543" s="253"/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  <c r="AE543" s="14"/>
      <c r="AT543" s="254" t="s">
        <v>184</v>
      </c>
      <c r="AU543" s="254" t="s">
        <v>84</v>
      </c>
      <c r="AV543" s="14" t="s">
        <v>84</v>
      </c>
      <c r="AW543" s="14" t="s">
        <v>37</v>
      </c>
      <c r="AX543" s="14" t="s">
        <v>76</v>
      </c>
      <c r="AY543" s="254" t="s">
        <v>171</v>
      </c>
    </row>
    <row r="544" spans="1:63" s="12" customFormat="1" ht="22.8" customHeight="1">
      <c r="A544" s="12"/>
      <c r="B544" s="198"/>
      <c r="C544" s="199"/>
      <c r="D544" s="200" t="s">
        <v>75</v>
      </c>
      <c r="E544" s="212" t="s">
        <v>670</v>
      </c>
      <c r="F544" s="212" t="s">
        <v>671</v>
      </c>
      <c r="G544" s="199"/>
      <c r="H544" s="199"/>
      <c r="I544" s="202"/>
      <c r="J544" s="213">
        <f>BK544</f>
        <v>0</v>
      </c>
      <c r="K544" s="199"/>
      <c r="L544" s="204"/>
      <c r="M544" s="205"/>
      <c r="N544" s="206"/>
      <c r="O544" s="206"/>
      <c r="P544" s="207">
        <f>SUM(P545:P550)</f>
        <v>0</v>
      </c>
      <c r="Q544" s="206"/>
      <c r="R544" s="207">
        <f>SUM(R545:R550)</f>
        <v>0</v>
      </c>
      <c r="S544" s="206"/>
      <c r="T544" s="208">
        <f>SUM(T545:T550)</f>
        <v>0</v>
      </c>
      <c r="U544" s="12"/>
      <c r="V544" s="12"/>
      <c r="W544" s="12"/>
      <c r="X544" s="12"/>
      <c r="Y544" s="12"/>
      <c r="Z544" s="12"/>
      <c r="AA544" s="12"/>
      <c r="AB544" s="12"/>
      <c r="AC544" s="12"/>
      <c r="AD544" s="12"/>
      <c r="AE544" s="12"/>
      <c r="AR544" s="209" t="s">
        <v>22</v>
      </c>
      <c r="AT544" s="210" t="s">
        <v>75</v>
      </c>
      <c r="AU544" s="210" t="s">
        <v>22</v>
      </c>
      <c r="AY544" s="209" t="s">
        <v>171</v>
      </c>
      <c r="BK544" s="211">
        <f>SUM(BK545:BK550)</f>
        <v>0</v>
      </c>
    </row>
    <row r="545" spans="1:65" s="2" customFormat="1" ht="33" customHeight="1">
      <c r="A545" s="39"/>
      <c r="B545" s="40"/>
      <c r="C545" s="214" t="s">
        <v>672</v>
      </c>
      <c r="D545" s="214" t="s">
        <v>173</v>
      </c>
      <c r="E545" s="215" t="s">
        <v>673</v>
      </c>
      <c r="F545" s="216" t="s">
        <v>674</v>
      </c>
      <c r="G545" s="217" t="s">
        <v>244</v>
      </c>
      <c r="H545" s="218">
        <v>1774.327</v>
      </c>
      <c r="I545" s="219"/>
      <c r="J545" s="220">
        <f>ROUND(I545*H545,2)</f>
        <v>0</v>
      </c>
      <c r="K545" s="216" t="s">
        <v>177</v>
      </c>
      <c r="L545" s="45"/>
      <c r="M545" s="221" t="s">
        <v>20</v>
      </c>
      <c r="N545" s="222" t="s">
        <v>47</v>
      </c>
      <c r="O545" s="85"/>
      <c r="P545" s="223">
        <f>O545*H545</f>
        <v>0</v>
      </c>
      <c r="Q545" s="223">
        <v>0</v>
      </c>
      <c r="R545" s="223">
        <f>Q545*H545</f>
        <v>0</v>
      </c>
      <c r="S545" s="223">
        <v>0</v>
      </c>
      <c r="T545" s="224">
        <f>S545*H545</f>
        <v>0</v>
      </c>
      <c r="U545" s="39"/>
      <c r="V545" s="39"/>
      <c r="W545" s="39"/>
      <c r="X545" s="39"/>
      <c r="Y545" s="39"/>
      <c r="Z545" s="39"/>
      <c r="AA545" s="39"/>
      <c r="AB545" s="39"/>
      <c r="AC545" s="39"/>
      <c r="AD545" s="39"/>
      <c r="AE545" s="39"/>
      <c r="AR545" s="225" t="s">
        <v>178</v>
      </c>
      <c r="AT545" s="225" t="s">
        <v>173</v>
      </c>
      <c r="AU545" s="225" t="s">
        <v>84</v>
      </c>
      <c r="AY545" s="18" t="s">
        <v>171</v>
      </c>
      <c r="BE545" s="226">
        <f>IF(N545="základní",J545,0)</f>
        <v>0</v>
      </c>
      <c r="BF545" s="226">
        <f>IF(N545="snížená",J545,0)</f>
        <v>0</v>
      </c>
      <c r="BG545" s="226">
        <f>IF(N545="zákl. přenesená",J545,0)</f>
        <v>0</v>
      </c>
      <c r="BH545" s="226">
        <f>IF(N545="sníž. přenesená",J545,0)</f>
        <v>0</v>
      </c>
      <c r="BI545" s="226">
        <f>IF(N545="nulová",J545,0)</f>
        <v>0</v>
      </c>
      <c r="BJ545" s="18" t="s">
        <v>22</v>
      </c>
      <c r="BK545" s="226">
        <f>ROUND(I545*H545,2)</f>
        <v>0</v>
      </c>
      <c r="BL545" s="18" t="s">
        <v>178</v>
      </c>
      <c r="BM545" s="225" t="s">
        <v>675</v>
      </c>
    </row>
    <row r="546" spans="1:47" s="2" customFormat="1" ht="12">
      <c r="A546" s="39"/>
      <c r="B546" s="40"/>
      <c r="C546" s="41"/>
      <c r="D546" s="227" t="s">
        <v>180</v>
      </c>
      <c r="E546" s="41"/>
      <c r="F546" s="228" t="s">
        <v>676</v>
      </c>
      <c r="G546" s="41"/>
      <c r="H546" s="41"/>
      <c r="I546" s="229"/>
      <c r="J546" s="41"/>
      <c r="K546" s="41"/>
      <c r="L546" s="45"/>
      <c r="M546" s="230"/>
      <c r="N546" s="231"/>
      <c r="O546" s="85"/>
      <c r="P546" s="85"/>
      <c r="Q546" s="85"/>
      <c r="R546" s="85"/>
      <c r="S546" s="85"/>
      <c r="T546" s="86"/>
      <c r="U546" s="39"/>
      <c r="V546" s="39"/>
      <c r="W546" s="39"/>
      <c r="X546" s="39"/>
      <c r="Y546" s="39"/>
      <c r="Z546" s="39"/>
      <c r="AA546" s="39"/>
      <c r="AB546" s="39"/>
      <c r="AC546" s="39"/>
      <c r="AD546" s="39"/>
      <c r="AE546" s="39"/>
      <c r="AT546" s="18" t="s">
        <v>180</v>
      </c>
      <c r="AU546" s="18" t="s">
        <v>84</v>
      </c>
    </row>
    <row r="547" spans="1:47" s="2" customFormat="1" ht="12">
      <c r="A547" s="39"/>
      <c r="B547" s="40"/>
      <c r="C547" s="41"/>
      <c r="D547" s="232" t="s">
        <v>182</v>
      </c>
      <c r="E547" s="41"/>
      <c r="F547" s="233" t="s">
        <v>677</v>
      </c>
      <c r="G547" s="41"/>
      <c r="H547" s="41"/>
      <c r="I547" s="229"/>
      <c r="J547" s="41"/>
      <c r="K547" s="41"/>
      <c r="L547" s="45"/>
      <c r="M547" s="230"/>
      <c r="N547" s="231"/>
      <c r="O547" s="85"/>
      <c r="P547" s="85"/>
      <c r="Q547" s="85"/>
      <c r="R547" s="85"/>
      <c r="S547" s="85"/>
      <c r="T547" s="86"/>
      <c r="U547" s="39"/>
      <c r="V547" s="39"/>
      <c r="W547" s="39"/>
      <c r="X547" s="39"/>
      <c r="Y547" s="39"/>
      <c r="Z547" s="39"/>
      <c r="AA547" s="39"/>
      <c r="AB547" s="39"/>
      <c r="AC547" s="39"/>
      <c r="AD547" s="39"/>
      <c r="AE547" s="39"/>
      <c r="AT547" s="18" t="s">
        <v>182</v>
      </c>
      <c r="AU547" s="18" t="s">
        <v>84</v>
      </c>
    </row>
    <row r="548" spans="1:65" s="2" customFormat="1" ht="33" customHeight="1">
      <c r="A548" s="39"/>
      <c r="B548" s="40"/>
      <c r="C548" s="214" t="s">
        <v>678</v>
      </c>
      <c r="D548" s="214" t="s">
        <v>173</v>
      </c>
      <c r="E548" s="215" t="s">
        <v>679</v>
      </c>
      <c r="F548" s="216" t="s">
        <v>680</v>
      </c>
      <c r="G548" s="217" t="s">
        <v>244</v>
      </c>
      <c r="H548" s="218">
        <v>1774.327</v>
      </c>
      <c r="I548" s="219"/>
      <c r="J548" s="220">
        <f>ROUND(I548*H548,2)</f>
        <v>0</v>
      </c>
      <c r="K548" s="216" t="s">
        <v>177</v>
      </c>
      <c r="L548" s="45"/>
      <c r="M548" s="221" t="s">
        <v>20</v>
      </c>
      <c r="N548" s="222" t="s">
        <v>47</v>
      </c>
      <c r="O548" s="85"/>
      <c r="P548" s="223">
        <f>O548*H548</f>
        <v>0</v>
      </c>
      <c r="Q548" s="223">
        <v>0</v>
      </c>
      <c r="R548" s="223">
        <f>Q548*H548</f>
        <v>0</v>
      </c>
      <c r="S548" s="223">
        <v>0</v>
      </c>
      <c r="T548" s="224">
        <f>S548*H548</f>
        <v>0</v>
      </c>
      <c r="U548" s="39"/>
      <c r="V548" s="39"/>
      <c r="W548" s="39"/>
      <c r="X548" s="39"/>
      <c r="Y548" s="39"/>
      <c r="Z548" s="39"/>
      <c r="AA548" s="39"/>
      <c r="AB548" s="39"/>
      <c r="AC548" s="39"/>
      <c r="AD548" s="39"/>
      <c r="AE548" s="39"/>
      <c r="AR548" s="225" t="s">
        <v>178</v>
      </c>
      <c r="AT548" s="225" t="s">
        <v>173</v>
      </c>
      <c r="AU548" s="225" t="s">
        <v>84</v>
      </c>
      <c r="AY548" s="18" t="s">
        <v>171</v>
      </c>
      <c r="BE548" s="226">
        <f>IF(N548="základní",J548,0)</f>
        <v>0</v>
      </c>
      <c r="BF548" s="226">
        <f>IF(N548="snížená",J548,0)</f>
        <v>0</v>
      </c>
      <c r="BG548" s="226">
        <f>IF(N548="zákl. přenesená",J548,0)</f>
        <v>0</v>
      </c>
      <c r="BH548" s="226">
        <f>IF(N548="sníž. přenesená",J548,0)</f>
        <v>0</v>
      </c>
      <c r="BI548" s="226">
        <f>IF(N548="nulová",J548,0)</f>
        <v>0</v>
      </c>
      <c r="BJ548" s="18" t="s">
        <v>22</v>
      </c>
      <c r="BK548" s="226">
        <f>ROUND(I548*H548,2)</f>
        <v>0</v>
      </c>
      <c r="BL548" s="18" t="s">
        <v>178</v>
      </c>
      <c r="BM548" s="225" t="s">
        <v>681</v>
      </c>
    </row>
    <row r="549" spans="1:47" s="2" customFormat="1" ht="12">
      <c r="A549" s="39"/>
      <c r="B549" s="40"/>
      <c r="C549" s="41"/>
      <c r="D549" s="227" t="s">
        <v>180</v>
      </c>
      <c r="E549" s="41"/>
      <c r="F549" s="228" t="s">
        <v>682</v>
      </c>
      <c r="G549" s="41"/>
      <c r="H549" s="41"/>
      <c r="I549" s="229"/>
      <c r="J549" s="41"/>
      <c r="K549" s="41"/>
      <c r="L549" s="45"/>
      <c r="M549" s="230"/>
      <c r="N549" s="231"/>
      <c r="O549" s="85"/>
      <c r="P549" s="85"/>
      <c r="Q549" s="85"/>
      <c r="R549" s="85"/>
      <c r="S549" s="85"/>
      <c r="T549" s="86"/>
      <c r="U549" s="39"/>
      <c r="V549" s="39"/>
      <c r="W549" s="39"/>
      <c r="X549" s="39"/>
      <c r="Y549" s="39"/>
      <c r="Z549" s="39"/>
      <c r="AA549" s="39"/>
      <c r="AB549" s="39"/>
      <c r="AC549" s="39"/>
      <c r="AD549" s="39"/>
      <c r="AE549" s="39"/>
      <c r="AT549" s="18" t="s">
        <v>180</v>
      </c>
      <c r="AU549" s="18" t="s">
        <v>84</v>
      </c>
    </row>
    <row r="550" spans="1:47" s="2" customFormat="1" ht="12">
      <c r="A550" s="39"/>
      <c r="B550" s="40"/>
      <c r="C550" s="41"/>
      <c r="D550" s="232" t="s">
        <v>182</v>
      </c>
      <c r="E550" s="41"/>
      <c r="F550" s="233" t="s">
        <v>683</v>
      </c>
      <c r="G550" s="41"/>
      <c r="H550" s="41"/>
      <c r="I550" s="229"/>
      <c r="J550" s="41"/>
      <c r="K550" s="41"/>
      <c r="L550" s="45"/>
      <c r="M550" s="266"/>
      <c r="N550" s="267"/>
      <c r="O550" s="268"/>
      <c r="P550" s="268"/>
      <c r="Q550" s="268"/>
      <c r="R550" s="268"/>
      <c r="S550" s="268"/>
      <c r="T550" s="269"/>
      <c r="U550" s="39"/>
      <c r="V550" s="39"/>
      <c r="W550" s="39"/>
      <c r="X550" s="39"/>
      <c r="Y550" s="39"/>
      <c r="Z550" s="39"/>
      <c r="AA550" s="39"/>
      <c r="AB550" s="39"/>
      <c r="AC550" s="39"/>
      <c r="AD550" s="39"/>
      <c r="AE550" s="39"/>
      <c r="AT550" s="18" t="s">
        <v>182</v>
      </c>
      <c r="AU550" s="18" t="s">
        <v>84</v>
      </c>
    </row>
    <row r="551" spans="1:31" s="2" customFormat="1" ht="6.95" customHeight="1">
      <c r="A551" s="39"/>
      <c r="B551" s="60"/>
      <c r="C551" s="61"/>
      <c r="D551" s="61"/>
      <c r="E551" s="61"/>
      <c r="F551" s="61"/>
      <c r="G551" s="61"/>
      <c r="H551" s="61"/>
      <c r="I551" s="61"/>
      <c r="J551" s="61"/>
      <c r="K551" s="61"/>
      <c r="L551" s="45"/>
      <c r="M551" s="39"/>
      <c r="O551" s="39"/>
      <c r="P551" s="39"/>
      <c r="Q551" s="39"/>
      <c r="R551" s="39"/>
      <c r="S551" s="39"/>
      <c r="T551" s="39"/>
      <c r="U551" s="39"/>
      <c r="V551" s="39"/>
      <c r="W551" s="39"/>
      <c r="X551" s="39"/>
      <c r="Y551" s="39"/>
      <c r="Z551" s="39"/>
      <c r="AA551" s="39"/>
      <c r="AB551" s="39"/>
      <c r="AC551" s="39"/>
      <c r="AD551" s="39"/>
      <c r="AE551" s="39"/>
    </row>
  </sheetData>
  <sheetProtection password="CC35" sheet="1" objects="1" scenarios="1" formatColumns="0" formatRows="0" autoFilter="0"/>
  <autoFilter ref="C91:K550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0:H80"/>
    <mergeCell ref="E82:H82"/>
    <mergeCell ref="E84:H84"/>
    <mergeCell ref="L2:V2"/>
  </mergeCells>
  <hyperlinks>
    <hyperlink ref="F97" r:id="rId1" display="https://podminky.urs.cz/item/CS_URS_2023_02/111301111"/>
    <hyperlink ref="F128" r:id="rId2" display="https://podminky.urs.cz/item/CS_URS_2023_02/113154335"/>
    <hyperlink ref="F136" r:id="rId3" display="https://podminky.urs.cz/item/CS_URS_2023_02/121151123"/>
    <hyperlink ref="F151" r:id="rId4" display="https://podminky.urs.cz/item/CS_URS_2023_02/171201231"/>
    <hyperlink ref="F157" r:id="rId5" display="https://podminky.urs.cz/item/CS_URS_2023_02/564811111"/>
    <hyperlink ref="F165" r:id="rId6" display="https://podminky.urs.cz/item/CS_URS_2023_02/565145111"/>
    <hyperlink ref="F173" r:id="rId7" display="https://podminky.urs.cz/item/CS_URS_2023_02/567521131"/>
    <hyperlink ref="F181" r:id="rId8" display="https://podminky.urs.cz/item/CS_URS_2023_02/567522134"/>
    <hyperlink ref="F206" r:id="rId9" display="https://podminky.urs.cz/item/CS_URS_2023_02/569951133"/>
    <hyperlink ref="F213" r:id="rId10" display="https://podminky.urs.cz/item/CS_URS_2023_02/573191111"/>
    <hyperlink ref="F261" r:id="rId11" display="https://podminky.urs.cz/item/CS_URS_2023_02/577155132"/>
    <hyperlink ref="F269" r:id="rId12" display="https://podminky.urs.cz/item/CS_URS_2023_02/577165132"/>
    <hyperlink ref="F277" r:id="rId13" display="https://podminky.urs.cz/item/CS_URS_2023_02/591241111"/>
    <hyperlink ref="F291" r:id="rId14" display="https://podminky.urs.cz/item/CS_URS_2023_02/915241113"/>
    <hyperlink ref="F301" r:id="rId15" display="https://podminky.urs.cz/item/CS_URS_2023_02/911331123"/>
    <hyperlink ref="F315" r:id="rId16" display="https://podminky.urs.cz/item/CS_URS_2023_02/912211111"/>
    <hyperlink ref="F326" r:id="rId17" display="https://podminky.urs.cz/item/CS_URS_2023_02/912211121"/>
    <hyperlink ref="F334" r:id="rId18" display="https://podminky.urs.cz/item/CS_URS_2023_02/914111111"/>
    <hyperlink ref="F361" r:id="rId19" display="https://podminky.urs.cz/item/CS_URS_2023_02/914111121"/>
    <hyperlink ref="F371" r:id="rId20" display="https://podminky.urs.cz/item/CS_URS_2023_02/914511111"/>
    <hyperlink ref="F378" r:id="rId21" display="https://podminky.urs.cz/item/CS_URS_2023_02/914511112"/>
    <hyperlink ref="F390" r:id="rId22" display="https://podminky.urs.cz/item/CS_URS_2023_02/915111112"/>
    <hyperlink ref="F399" r:id="rId23" display="https://podminky.urs.cz/item/CS_URS_2023_02/915111122"/>
    <hyperlink ref="F409" r:id="rId24" display="https://podminky.urs.cz/item/CS_URS_2023_02/915121122"/>
    <hyperlink ref="F415" r:id="rId25" display="https://podminky.urs.cz/item/CS_URS_2023_02/915131112"/>
    <hyperlink ref="F425" r:id="rId26" display="https://podminky.urs.cz/item/CS_URS_2023_02/915211112"/>
    <hyperlink ref="F434" r:id="rId27" display="https://podminky.urs.cz/item/CS_URS_2023_02/915211122"/>
    <hyperlink ref="F444" r:id="rId28" display="https://podminky.urs.cz/item/CS_URS_2023_02/915221122"/>
    <hyperlink ref="F450" r:id="rId29" display="https://podminky.urs.cz/item/CS_URS_2023_02/915231112"/>
    <hyperlink ref="F460" r:id="rId30" display="https://podminky.urs.cz/item/CS_URS_2023_02/915611111"/>
    <hyperlink ref="F473" r:id="rId31" display="https://podminky.urs.cz/item/CS_URS_2023_02/915621111"/>
    <hyperlink ref="F483" r:id="rId32" display="https://podminky.urs.cz/item/CS_URS_2023_02/966005311"/>
    <hyperlink ref="F489" r:id="rId33" display="https://podminky.urs.cz/item/CS_URS_2023_02/966006132"/>
    <hyperlink ref="F496" r:id="rId34" display="https://podminky.urs.cz/item/CS_URS_2023_02/966006211"/>
    <hyperlink ref="F508" r:id="rId35" display="https://podminky.urs.cz/item/CS_URS_2023_02/966006255"/>
    <hyperlink ref="F537" r:id="rId36" display="https://podminky.urs.cz/item/CS_URS_2023_02/997221611"/>
    <hyperlink ref="F542" r:id="rId37" display="https://podminky.urs.cz/item/CS_URS_2023_02/997221875"/>
    <hyperlink ref="F547" r:id="rId38" display="https://podminky.urs.cz/item/CS_URS_2023_02/998225111"/>
    <hyperlink ref="F550" r:id="rId39" display="https://podminky.urs.cz/item/CS_URS_2023_02/998225194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4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92</v>
      </c>
    </row>
    <row r="3" spans="2:46" s="1" customFormat="1" ht="6.95" customHeight="1">
      <c r="B3" s="140"/>
      <c r="C3" s="141"/>
      <c r="D3" s="141"/>
      <c r="E3" s="141"/>
      <c r="F3" s="141"/>
      <c r="G3" s="141"/>
      <c r="H3" s="141"/>
      <c r="I3" s="141"/>
      <c r="J3" s="141"/>
      <c r="K3" s="141"/>
      <c r="L3" s="21"/>
      <c r="AT3" s="18" t="s">
        <v>84</v>
      </c>
    </row>
    <row r="4" spans="2:46" s="1" customFormat="1" ht="24.95" customHeight="1">
      <c r="B4" s="21"/>
      <c r="D4" s="142" t="s">
        <v>140</v>
      </c>
      <c r="L4" s="21"/>
      <c r="M4" s="143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4" t="s">
        <v>16</v>
      </c>
      <c r="L6" s="21"/>
    </row>
    <row r="7" spans="2:12" s="1" customFormat="1" ht="16.5" customHeight="1">
      <c r="B7" s="21"/>
      <c r="E7" s="145" t="str">
        <f>'Rekapitulace stavby'!K6</f>
        <v>Rekonstrukce komunikace II/605, úsek č.3 - aktualizace (2023)</v>
      </c>
      <c r="F7" s="144"/>
      <c r="G7" s="144"/>
      <c r="H7" s="144"/>
      <c r="L7" s="21"/>
    </row>
    <row r="8" spans="2:12" s="1" customFormat="1" ht="12" customHeight="1">
      <c r="B8" s="21"/>
      <c r="D8" s="144" t="s">
        <v>141</v>
      </c>
      <c r="L8" s="21"/>
    </row>
    <row r="9" spans="1:31" s="2" customFormat="1" ht="16.5" customHeight="1">
      <c r="A9" s="39"/>
      <c r="B9" s="45"/>
      <c r="C9" s="39"/>
      <c r="D9" s="39"/>
      <c r="E9" s="145" t="s">
        <v>142</v>
      </c>
      <c r="F9" s="39"/>
      <c r="G9" s="39"/>
      <c r="H9" s="39"/>
      <c r="I9" s="39"/>
      <c r="J9" s="39"/>
      <c r="K9" s="39"/>
      <c r="L9" s="146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44" t="s">
        <v>143</v>
      </c>
      <c r="E10" s="39"/>
      <c r="F10" s="39"/>
      <c r="G10" s="39"/>
      <c r="H10" s="39"/>
      <c r="I10" s="39"/>
      <c r="J10" s="39"/>
      <c r="K10" s="39"/>
      <c r="L10" s="146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30" customHeight="1">
      <c r="A11" s="39"/>
      <c r="B11" s="45"/>
      <c r="C11" s="39"/>
      <c r="D11" s="39"/>
      <c r="E11" s="147" t="s">
        <v>684</v>
      </c>
      <c r="F11" s="39"/>
      <c r="G11" s="39"/>
      <c r="H11" s="39"/>
      <c r="I11" s="39"/>
      <c r="J11" s="39"/>
      <c r="K11" s="39"/>
      <c r="L11" s="146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146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44" t="s">
        <v>19</v>
      </c>
      <c r="E13" s="39"/>
      <c r="F13" s="134" t="s">
        <v>20</v>
      </c>
      <c r="G13" s="39"/>
      <c r="H13" s="39"/>
      <c r="I13" s="144" t="s">
        <v>21</v>
      </c>
      <c r="J13" s="134" t="s">
        <v>20</v>
      </c>
      <c r="K13" s="39"/>
      <c r="L13" s="146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4" t="s">
        <v>23</v>
      </c>
      <c r="E14" s="39"/>
      <c r="F14" s="134" t="s">
        <v>24</v>
      </c>
      <c r="G14" s="39"/>
      <c r="H14" s="39"/>
      <c r="I14" s="144" t="s">
        <v>25</v>
      </c>
      <c r="J14" s="148" t="str">
        <f>'Rekapitulace stavby'!AN8</f>
        <v>13. 12. 2023</v>
      </c>
      <c r="K14" s="39"/>
      <c r="L14" s="146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146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44" t="s">
        <v>29</v>
      </c>
      <c r="E16" s="39"/>
      <c r="F16" s="39"/>
      <c r="G16" s="39"/>
      <c r="H16" s="39"/>
      <c r="I16" s="144" t="s">
        <v>30</v>
      </c>
      <c r="J16" s="134" t="s">
        <v>20</v>
      </c>
      <c r="K16" s="39"/>
      <c r="L16" s="146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34" t="s">
        <v>31</v>
      </c>
      <c r="F17" s="39"/>
      <c r="G17" s="39"/>
      <c r="H17" s="39"/>
      <c r="I17" s="144" t="s">
        <v>32</v>
      </c>
      <c r="J17" s="134" t="s">
        <v>20</v>
      </c>
      <c r="K17" s="39"/>
      <c r="L17" s="146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146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44" t="s">
        <v>33</v>
      </c>
      <c r="E19" s="39"/>
      <c r="F19" s="39"/>
      <c r="G19" s="39"/>
      <c r="H19" s="39"/>
      <c r="I19" s="144" t="s">
        <v>30</v>
      </c>
      <c r="J19" s="34" t="str">
        <f>'Rekapitulace stavby'!AN13</f>
        <v>Vyplň údaj</v>
      </c>
      <c r="K19" s="39"/>
      <c r="L19" s="146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4"/>
      <c r="G20" s="134"/>
      <c r="H20" s="134"/>
      <c r="I20" s="144" t="s">
        <v>32</v>
      </c>
      <c r="J20" s="34" t="str">
        <f>'Rekapitulace stavby'!AN14</f>
        <v>Vyplň údaj</v>
      </c>
      <c r="K20" s="39"/>
      <c r="L20" s="146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146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44" t="s">
        <v>35</v>
      </c>
      <c r="E22" s="39"/>
      <c r="F22" s="39"/>
      <c r="G22" s="39"/>
      <c r="H22" s="39"/>
      <c r="I22" s="144" t="s">
        <v>30</v>
      </c>
      <c r="J22" s="134" t="s">
        <v>20</v>
      </c>
      <c r="K22" s="39"/>
      <c r="L22" s="146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34" t="s">
        <v>36</v>
      </c>
      <c r="F23" s="39"/>
      <c r="G23" s="39"/>
      <c r="H23" s="39"/>
      <c r="I23" s="144" t="s">
        <v>32</v>
      </c>
      <c r="J23" s="134" t="s">
        <v>20</v>
      </c>
      <c r="K23" s="39"/>
      <c r="L23" s="146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146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44" t="s">
        <v>38</v>
      </c>
      <c r="E25" s="39"/>
      <c r="F25" s="39"/>
      <c r="G25" s="39"/>
      <c r="H25" s="39"/>
      <c r="I25" s="144" t="s">
        <v>30</v>
      </c>
      <c r="J25" s="134" t="str">
        <f>IF('Rekapitulace stavby'!AN19="","",'Rekapitulace stavby'!AN19)</f>
        <v/>
      </c>
      <c r="K25" s="39"/>
      <c r="L25" s="146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34" t="str">
        <f>IF('Rekapitulace stavby'!E20="","",'Rekapitulace stavby'!E20)</f>
        <v xml:space="preserve"> </v>
      </c>
      <c r="F26" s="39"/>
      <c r="G26" s="39"/>
      <c r="H26" s="39"/>
      <c r="I26" s="144" t="s">
        <v>32</v>
      </c>
      <c r="J26" s="134" t="str">
        <f>IF('Rekapitulace stavby'!AN20="","",'Rekapitulace stavby'!AN20)</f>
        <v/>
      </c>
      <c r="K26" s="39"/>
      <c r="L26" s="146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146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44" t="s">
        <v>40</v>
      </c>
      <c r="E28" s="39"/>
      <c r="F28" s="39"/>
      <c r="G28" s="39"/>
      <c r="H28" s="39"/>
      <c r="I28" s="39"/>
      <c r="J28" s="39"/>
      <c r="K28" s="39"/>
      <c r="L28" s="146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71.25" customHeight="1">
      <c r="A29" s="149"/>
      <c r="B29" s="150"/>
      <c r="C29" s="149"/>
      <c r="D29" s="149"/>
      <c r="E29" s="151" t="s">
        <v>41</v>
      </c>
      <c r="F29" s="151"/>
      <c r="G29" s="151"/>
      <c r="H29" s="151"/>
      <c r="I29" s="149"/>
      <c r="J29" s="149"/>
      <c r="K29" s="149"/>
      <c r="L29" s="152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46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3"/>
      <c r="E31" s="153"/>
      <c r="F31" s="153"/>
      <c r="G31" s="153"/>
      <c r="H31" s="153"/>
      <c r="I31" s="153"/>
      <c r="J31" s="153"/>
      <c r="K31" s="153"/>
      <c r="L31" s="146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54" t="s">
        <v>42</v>
      </c>
      <c r="E32" s="39"/>
      <c r="F32" s="39"/>
      <c r="G32" s="39"/>
      <c r="H32" s="39"/>
      <c r="I32" s="39"/>
      <c r="J32" s="155">
        <f>ROUND(J91,2)</f>
        <v>0</v>
      </c>
      <c r="K32" s="39"/>
      <c r="L32" s="146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3"/>
      <c r="E33" s="153"/>
      <c r="F33" s="153"/>
      <c r="G33" s="153"/>
      <c r="H33" s="153"/>
      <c r="I33" s="153"/>
      <c r="J33" s="153"/>
      <c r="K33" s="153"/>
      <c r="L33" s="146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56" t="s">
        <v>44</v>
      </c>
      <c r="G34" s="39"/>
      <c r="H34" s="39"/>
      <c r="I34" s="156" t="s">
        <v>43</v>
      </c>
      <c r="J34" s="156" t="s">
        <v>45</v>
      </c>
      <c r="K34" s="39"/>
      <c r="L34" s="146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57" t="s">
        <v>46</v>
      </c>
      <c r="E35" s="144" t="s">
        <v>47</v>
      </c>
      <c r="F35" s="158">
        <f>ROUND((SUM(BE91:BE159)),2)</f>
        <v>0</v>
      </c>
      <c r="G35" s="39"/>
      <c r="H35" s="39"/>
      <c r="I35" s="159">
        <v>0.21</v>
      </c>
      <c r="J35" s="158">
        <f>ROUND(((SUM(BE91:BE159))*I35),2)</f>
        <v>0</v>
      </c>
      <c r="K35" s="39"/>
      <c r="L35" s="146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44" t="s">
        <v>48</v>
      </c>
      <c r="F36" s="158">
        <f>ROUND((SUM(BF91:BF159)),2)</f>
        <v>0</v>
      </c>
      <c r="G36" s="39"/>
      <c r="H36" s="39"/>
      <c r="I36" s="159">
        <v>0.15</v>
      </c>
      <c r="J36" s="158">
        <f>ROUND(((SUM(BF91:BF159))*I36),2)</f>
        <v>0</v>
      </c>
      <c r="K36" s="39"/>
      <c r="L36" s="146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4" t="s">
        <v>49</v>
      </c>
      <c r="F37" s="158">
        <f>ROUND((SUM(BG91:BG159)),2)</f>
        <v>0</v>
      </c>
      <c r="G37" s="39"/>
      <c r="H37" s="39"/>
      <c r="I37" s="159">
        <v>0.21</v>
      </c>
      <c r="J37" s="158">
        <f>0</f>
        <v>0</v>
      </c>
      <c r="K37" s="39"/>
      <c r="L37" s="146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44" t="s">
        <v>50</v>
      </c>
      <c r="F38" s="158">
        <f>ROUND((SUM(BH91:BH159)),2)</f>
        <v>0</v>
      </c>
      <c r="G38" s="39"/>
      <c r="H38" s="39"/>
      <c r="I38" s="159">
        <v>0.15</v>
      </c>
      <c r="J38" s="158">
        <f>0</f>
        <v>0</v>
      </c>
      <c r="K38" s="39"/>
      <c r="L38" s="146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4" t="s">
        <v>51</v>
      </c>
      <c r="F39" s="158">
        <f>ROUND((SUM(BI91:BI159)),2)</f>
        <v>0</v>
      </c>
      <c r="G39" s="39"/>
      <c r="H39" s="39"/>
      <c r="I39" s="159">
        <v>0</v>
      </c>
      <c r="J39" s="158">
        <f>0</f>
        <v>0</v>
      </c>
      <c r="K39" s="39"/>
      <c r="L39" s="146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146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60"/>
      <c r="D41" s="161" t="s">
        <v>52</v>
      </c>
      <c r="E41" s="162"/>
      <c r="F41" s="162"/>
      <c r="G41" s="163" t="s">
        <v>53</v>
      </c>
      <c r="H41" s="164" t="s">
        <v>54</v>
      </c>
      <c r="I41" s="162"/>
      <c r="J41" s="165">
        <f>SUM(J32:J39)</f>
        <v>0</v>
      </c>
      <c r="K41" s="166"/>
      <c r="L41" s="146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167"/>
      <c r="C42" s="168"/>
      <c r="D42" s="168"/>
      <c r="E42" s="168"/>
      <c r="F42" s="168"/>
      <c r="G42" s="168"/>
      <c r="H42" s="168"/>
      <c r="I42" s="168"/>
      <c r="J42" s="168"/>
      <c r="K42" s="168"/>
      <c r="L42" s="146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pans="1:31" s="2" customFormat="1" ht="6.95" customHeight="1">
      <c r="A46" s="39"/>
      <c r="B46" s="169"/>
      <c r="C46" s="170"/>
      <c r="D46" s="170"/>
      <c r="E46" s="170"/>
      <c r="F46" s="170"/>
      <c r="G46" s="170"/>
      <c r="H46" s="170"/>
      <c r="I46" s="170"/>
      <c r="J46" s="170"/>
      <c r="K46" s="170"/>
      <c r="L46" s="146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24.95" customHeight="1">
      <c r="A47" s="39"/>
      <c r="B47" s="40"/>
      <c r="C47" s="24" t="s">
        <v>145</v>
      </c>
      <c r="D47" s="41"/>
      <c r="E47" s="41"/>
      <c r="F47" s="41"/>
      <c r="G47" s="41"/>
      <c r="H47" s="41"/>
      <c r="I47" s="41"/>
      <c r="J47" s="41"/>
      <c r="K47" s="41"/>
      <c r="L47" s="146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146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16</v>
      </c>
      <c r="D49" s="41"/>
      <c r="E49" s="41"/>
      <c r="F49" s="41"/>
      <c r="G49" s="41"/>
      <c r="H49" s="41"/>
      <c r="I49" s="41"/>
      <c r="J49" s="41"/>
      <c r="K49" s="41"/>
      <c r="L49" s="146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171" t="str">
        <f>E7</f>
        <v>Rekonstrukce komunikace II/605, úsek č.3 - aktualizace (2023)</v>
      </c>
      <c r="F50" s="33"/>
      <c r="G50" s="33"/>
      <c r="H50" s="33"/>
      <c r="I50" s="41"/>
      <c r="J50" s="41"/>
      <c r="K50" s="41"/>
      <c r="L50" s="146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2:12" s="1" customFormat="1" ht="12" customHeight="1">
      <c r="B51" s="22"/>
      <c r="C51" s="33" t="s">
        <v>141</v>
      </c>
      <c r="D51" s="23"/>
      <c r="E51" s="23"/>
      <c r="F51" s="23"/>
      <c r="G51" s="23"/>
      <c r="H51" s="23"/>
      <c r="I51" s="23"/>
      <c r="J51" s="23"/>
      <c r="K51" s="23"/>
      <c r="L51" s="21"/>
    </row>
    <row r="52" spans="1:31" s="2" customFormat="1" ht="16.5" customHeight="1">
      <c r="A52" s="39"/>
      <c r="B52" s="40"/>
      <c r="C52" s="41"/>
      <c r="D52" s="41"/>
      <c r="E52" s="171" t="s">
        <v>142</v>
      </c>
      <c r="F52" s="41"/>
      <c r="G52" s="41"/>
      <c r="H52" s="41"/>
      <c r="I52" s="41"/>
      <c r="J52" s="41"/>
      <c r="K52" s="41"/>
      <c r="L52" s="146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12" customHeight="1">
      <c r="A53" s="39"/>
      <c r="B53" s="40"/>
      <c r="C53" s="33" t="s">
        <v>143</v>
      </c>
      <c r="D53" s="41"/>
      <c r="E53" s="41"/>
      <c r="F53" s="41"/>
      <c r="G53" s="41"/>
      <c r="H53" s="41"/>
      <c r="I53" s="41"/>
      <c r="J53" s="41"/>
      <c r="K53" s="41"/>
      <c r="L53" s="146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30" customHeight="1">
      <c r="A54" s="39"/>
      <c r="B54" s="40"/>
      <c r="C54" s="41"/>
      <c r="D54" s="41"/>
      <c r="E54" s="70" t="str">
        <f>E11</f>
        <v>SO 103.1b - Rekonstrukce komunikace - část b _ Způsobilé výdaje na vedlejší aktivitu projektu</v>
      </c>
      <c r="F54" s="41"/>
      <c r="G54" s="41"/>
      <c r="H54" s="41"/>
      <c r="I54" s="41"/>
      <c r="J54" s="41"/>
      <c r="K54" s="41"/>
      <c r="L54" s="146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6.95" customHeight="1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146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2" customHeight="1">
      <c r="A56" s="39"/>
      <c r="B56" s="40"/>
      <c r="C56" s="33" t="s">
        <v>23</v>
      </c>
      <c r="D56" s="41"/>
      <c r="E56" s="41"/>
      <c r="F56" s="28" t="str">
        <f>F14</f>
        <v>sil. II/605</v>
      </c>
      <c r="G56" s="41"/>
      <c r="H56" s="41"/>
      <c r="I56" s="33" t="s">
        <v>25</v>
      </c>
      <c r="J56" s="73" t="str">
        <f>IF(J14="","",J14)</f>
        <v>13. 12. 2023</v>
      </c>
      <c r="K56" s="41"/>
      <c r="L56" s="146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6.95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146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5.15" customHeight="1">
      <c r="A58" s="39"/>
      <c r="B58" s="40"/>
      <c r="C58" s="33" t="s">
        <v>29</v>
      </c>
      <c r="D58" s="41"/>
      <c r="E58" s="41"/>
      <c r="F58" s="28" t="str">
        <f>E17</f>
        <v>Správa a údržba silnic Plzeňského kraje, p.o.</v>
      </c>
      <c r="G58" s="41"/>
      <c r="H58" s="41"/>
      <c r="I58" s="33" t="s">
        <v>35</v>
      </c>
      <c r="J58" s="37" t="str">
        <f>E23</f>
        <v>Sweco a.s.</v>
      </c>
      <c r="K58" s="41"/>
      <c r="L58" s="146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s="2" customFormat="1" ht="15.15" customHeight="1">
      <c r="A59" s="39"/>
      <c r="B59" s="40"/>
      <c r="C59" s="33" t="s">
        <v>33</v>
      </c>
      <c r="D59" s="41"/>
      <c r="E59" s="41"/>
      <c r="F59" s="28" t="str">
        <f>IF(E20="","",E20)</f>
        <v>Vyplň údaj</v>
      </c>
      <c r="G59" s="41"/>
      <c r="H59" s="41"/>
      <c r="I59" s="33" t="s">
        <v>38</v>
      </c>
      <c r="J59" s="37" t="str">
        <f>E26</f>
        <v xml:space="preserve"> </v>
      </c>
      <c r="K59" s="41"/>
      <c r="L59" s="146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s="2" customFormat="1" ht="10.3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146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31" s="2" customFormat="1" ht="29.25" customHeight="1">
      <c r="A61" s="39"/>
      <c r="B61" s="40"/>
      <c r="C61" s="172" t="s">
        <v>146</v>
      </c>
      <c r="D61" s="173"/>
      <c r="E61" s="173"/>
      <c r="F61" s="173"/>
      <c r="G61" s="173"/>
      <c r="H61" s="173"/>
      <c r="I61" s="173"/>
      <c r="J61" s="174" t="s">
        <v>147</v>
      </c>
      <c r="K61" s="173"/>
      <c r="L61" s="146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10.3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46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47" s="2" customFormat="1" ht="22.8" customHeight="1">
      <c r="A63" s="39"/>
      <c r="B63" s="40"/>
      <c r="C63" s="175" t="s">
        <v>74</v>
      </c>
      <c r="D63" s="41"/>
      <c r="E63" s="41"/>
      <c r="F63" s="41"/>
      <c r="G63" s="41"/>
      <c r="H63" s="41"/>
      <c r="I63" s="41"/>
      <c r="J63" s="103">
        <f>J91</f>
        <v>0</v>
      </c>
      <c r="K63" s="41"/>
      <c r="L63" s="146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8" t="s">
        <v>148</v>
      </c>
    </row>
    <row r="64" spans="1:31" s="9" customFormat="1" ht="24.95" customHeight="1">
      <c r="A64" s="9"/>
      <c r="B64" s="176"/>
      <c r="C64" s="177"/>
      <c r="D64" s="178" t="s">
        <v>149</v>
      </c>
      <c r="E64" s="179"/>
      <c r="F64" s="179"/>
      <c r="G64" s="179"/>
      <c r="H64" s="179"/>
      <c r="I64" s="179"/>
      <c r="J64" s="180">
        <f>J92</f>
        <v>0</v>
      </c>
      <c r="K64" s="177"/>
      <c r="L64" s="181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2"/>
      <c r="C65" s="126"/>
      <c r="D65" s="183" t="s">
        <v>150</v>
      </c>
      <c r="E65" s="184"/>
      <c r="F65" s="184"/>
      <c r="G65" s="184"/>
      <c r="H65" s="184"/>
      <c r="I65" s="184"/>
      <c r="J65" s="185">
        <f>J93</f>
        <v>0</v>
      </c>
      <c r="K65" s="126"/>
      <c r="L65" s="18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2"/>
      <c r="C66" s="126"/>
      <c r="D66" s="183" t="s">
        <v>151</v>
      </c>
      <c r="E66" s="184"/>
      <c r="F66" s="184"/>
      <c r="G66" s="184"/>
      <c r="H66" s="184"/>
      <c r="I66" s="184"/>
      <c r="J66" s="185">
        <f>J108</f>
        <v>0</v>
      </c>
      <c r="K66" s="126"/>
      <c r="L66" s="186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2"/>
      <c r="C67" s="126"/>
      <c r="D67" s="183" t="s">
        <v>153</v>
      </c>
      <c r="E67" s="184"/>
      <c r="F67" s="184"/>
      <c r="G67" s="184"/>
      <c r="H67" s="184"/>
      <c r="I67" s="184"/>
      <c r="J67" s="185">
        <f>J123</f>
        <v>0</v>
      </c>
      <c r="K67" s="126"/>
      <c r="L67" s="186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2"/>
      <c r="C68" s="126"/>
      <c r="D68" s="183" t="s">
        <v>154</v>
      </c>
      <c r="E68" s="184"/>
      <c r="F68" s="184"/>
      <c r="G68" s="184"/>
      <c r="H68" s="184"/>
      <c r="I68" s="184"/>
      <c r="J68" s="185">
        <f>J136</f>
        <v>0</v>
      </c>
      <c r="K68" s="126"/>
      <c r="L68" s="186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2"/>
      <c r="C69" s="126"/>
      <c r="D69" s="183" t="s">
        <v>155</v>
      </c>
      <c r="E69" s="184"/>
      <c r="F69" s="184"/>
      <c r="G69" s="184"/>
      <c r="H69" s="184"/>
      <c r="I69" s="184"/>
      <c r="J69" s="185">
        <f>J153</f>
        <v>0</v>
      </c>
      <c r="K69" s="126"/>
      <c r="L69" s="186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2" customFormat="1" ht="21.8" customHeight="1">
      <c r="A70" s="39"/>
      <c r="B70" s="40"/>
      <c r="C70" s="41"/>
      <c r="D70" s="41"/>
      <c r="E70" s="41"/>
      <c r="F70" s="41"/>
      <c r="G70" s="41"/>
      <c r="H70" s="41"/>
      <c r="I70" s="41"/>
      <c r="J70" s="41"/>
      <c r="K70" s="41"/>
      <c r="L70" s="146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6.95" customHeight="1">
      <c r="A71" s="39"/>
      <c r="B71" s="60"/>
      <c r="C71" s="61"/>
      <c r="D71" s="61"/>
      <c r="E71" s="61"/>
      <c r="F71" s="61"/>
      <c r="G71" s="61"/>
      <c r="H71" s="61"/>
      <c r="I71" s="61"/>
      <c r="J71" s="61"/>
      <c r="K71" s="61"/>
      <c r="L71" s="146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5" spans="1:31" s="2" customFormat="1" ht="6.95" customHeight="1">
      <c r="A75" s="39"/>
      <c r="B75" s="62"/>
      <c r="C75" s="63"/>
      <c r="D75" s="63"/>
      <c r="E75" s="63"/>
      <c r="F75" s="63"/>
      <c r="G75" s="63"/>
      <c r="H75" s="63"/>
      <c r="I75" s="63"/>
      <c r="J75" s="63"/>
      <c r="K75" s="63"/>
      <c r="L75" s="146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24.95" customHeight="1">
      <c r="A76" s="39"/>
      <c r="B76" s="40"/>
      <c r="C76" s="24" t="s">
        <v>156</v>
      </c>
      <c r="D76" s="41"/>
      <c r="E76" s="41"/>
      <c r="F76" s="41"/>
      <c r="G76" s="41"/>
      <c r="H76" s="41"/>
      <c r="I76" s="41"/>
      <c r="J76" s="41"/>
      <c r="K76" s="41"/>
      <c r="L76" s="146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6.95" customHeight="1">
      <c r="A77" s="39"/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146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2" customHeight="1">
      <c r="A78" s="39"/>
      <c r="B78" s="40"/>
      <c r="C78" s="33" t="s">
        <v>16</v>
      </c>
      <c r="D78" s="41"/>
      <c r="E78" s="41"/>
      <c r="F78" s="41"/>
      <c r="G78" s="41"/>
      <c r="H78" s="41"/>
      <c r="I78" s="41"/>
      <c r="J78" s="41"/>
      <c r="K78" s="41"/>
      <c r="L78" s="146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6.5" customHeight="1">
      <c r="A79" s="39"/>
      <c r="B79" s="40"/>
      <c r="C79" s="41"/>
      <c r="D79" s="41"/>
      <c r="E79" s="171" t="str">
        <f>E7</f>
        <v>Rekonstrukce komunikace II/605, úsek č.3 - aktualizace (2023)</v>
      </c>
      <c r="F79" s="33"/>
      <c r="G79" s="33"/>
      <c r="H79" s="33"/>
      <c r="I79" s="41"/>
      <c r="J79" s="41"/>
      <c r="K79" s="41"/>
      <c r="L79" s="146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2:12" s="1" customFormat="1" ht="12" customHeight="1">
      <c r="B80" s="22"/>
      <c r="C80" s="33" t="s">
        <v>141</v>
      </c>
      <c r="D80" s="23"/>
      <c r="E80" s="23"/>
      <c r="F80" s="23"/>
      <c r="G80" s="23"/>
      <c r="H80" s="23"/>
      <c r="I80" s="23"/>
      <c r="J80" s="23"/>
      <c r="K80" s="23"/>
      <c r="L80" s="21"/>
    </row>
    <row r="81" spans="1:31" s="2" customFormat="1" ht="16.5" customHeight="1">
      <c r="A81" s="39"/>
      <c r="B81" s="40"/>
      <c r="C81" s="41"/>
      <c r="D81" s="41"/>
      <c r="E81" s="171" t="s">
        <v>142</v>
      </c>
      <c r="F81" s="41"/>
      <c r="G81" s="41"/>
      <c r="H81" s="41"/>
      <c r="I81" s="41"/>
      <c r="J81" s="41"/>
      <c r="K81" s="41"/>
      <c r="L81" s="146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2" customHeight="1">
      <c r="A82" s="39"/>
      <c r="B82" s="40"/>
      <c r="C82" s="33" t="s">
        <v>143</v>
      </c>
      <c r="D82" s="41"/>
      <c r="E82" s="41"/>
      <c r="F82" s="41"/>
      <c r="G82" s="41"/>
      <c r="H82" s="41"/>
      <c r="I82" s="41"/>
      <c r="J82" s="41"/>
      <c r="K82" s="41"/>
      <c r="L82" s="146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30" customHeight="1">
      <c r="A83" s="39"/>
      <c r="B83" s="40"/>
      <c r="C83" s="41"/>
      <c r="D83" s="41"/>
      <c r="E83" s="70" t="str">
        <f>E11</f>
        <v>SO 103.1b - Rekonstrukce komunikace - část b _ Způsobilé výdaje na vedlejší aktivitu projektu</v>
      </c>
      <c r="F83" s="41"/>
      <c r="G83" s="41"/>
      <c r="H83" s="41"/>
      <c r="I83" s="41"/>
      <c r="J83" s="41"/>
      <c r="K83" s="41"/>
      <c r="L83" s="146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6.95" customHeight="1">
      <c r="A84" s="39"/>
      <c r="B84" s="40"/>
      <c r="C84" s="41"/>
      <c r="D84" s="41"/>
      <c r="E84" s="41"/>
      <c r="F84" s="41"/>
      <c r="G84" s="41"/>
      <c r="H84" s="41"/>
      <c r="I84" s="41"/>
      <c r="J84" s="41"/>
      <c r="K84" s="41"/>
      <c r="L84" s="146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2" customHeight="1">
      <c r="A85" s="39"/>
      <c r="B85" s="40"/>
      <c r="C85" s="33" t="s">
        <v>23</v>
      </c>
      <c r="D85" s="41"/>
      <c r="E85" s="41"/>
      <c r="F85" s="28" t="str">
        <f>F14</f>
        <v>sil. II/605</v>
      </c>
      <c r="G85" s="41"/>
      <c r="H85" s="41"/>
      <c r="I85" s="33" t="s">
        <v>25</v>
      </c>
      <c r="J85" s="73" t="str">
        <f>IF(J14="","",J14)</f>
        <v>13. 12. 2023</v>
      </c>
      <c r="K85" s="41"/>
      <c r="L85" s="146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6.95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146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5.15" customHeight="1">
      <c r="A87" s="39"/>
      <c r="B87" s="40"/>
      <c r="C87" s="33" t="s">
        <v>29</v>
      </c>
      <c r="D87" s="41"/>
      <c r="E87" s="41"/>
      <c r="F87" s="28" t="str">
        <f>E17</f>
        <v>Správa a údržba silnic Plzeňského kraje, p.o.</v>
      </c>
      <c r="G87" s="41"/>
      <c r="H87" s="41"/>
      <c r="I87" s="33" t="s">
        <v>35</v>
      </c>
      <c r="J87" s="37" t="str">
        <f>E23</f>
        <v>Sweco a.s.</v>
      </c>
      <c r="K87" s="41"/>
      <c r="L87" s="146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5.15" customHeight="1">
      <c r="A88" s="39"/>
      <c r="B88" s="40"/>
      <c r="C88" s="33" t="s">
        <v>33</v>
      </c>
      <c r="D88" s="41"/>
      <c r="E88" s="41"/>
      <c r="F88" s="28" t="str">
        <f>IF(E20="","",E20)</f>
        <v>Vyplň údaj</v>
      </c>
      <c r="G88" s="41"/>
      <c r="H88" s="41"/>
      <c r="I88" s="33" t="s">
        <v>38</v>
      </c>
      <c r="J88" s="37" t="str">
        <f>E26</f>
        <v xml:space="preserve"> </v>
      </c>
      <c r="K88" s="41"/>
      <c r="L88" s="146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0.3" customHeight="1">
      <c r="A89" s="39"/>
      <c r="B89" s="40"/>
      <c r="C89" s="41"/>
      <c r="D89" s="41"/>
      <c r="E89" s="41"/>
      <c r="F89" s="41"/>
      <c r="G89" s="41"/>
      <c r="H89" s="41"/>
      <c r="I89" s="41"/>
      <c r="J89" s="41"/>
      <c r="K89" s="41"/>
      <c r="L89" s="146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11" customFormat="1" ht="29.25" customHeight="1">
      <c r="A90" s="187"/>
      <c r="B90" s="188"/>
      <c r="C90" s="189" t="s">
        <v>157</v>
      </c>
      <c r="D90" s="190" t="s">
        <v>61</v>
      </c>
      <c r="E90" s="190" t="s">
        <v>57</v>
      </c>
      <c r="F90" s="190" t="s">
        <v>58</v>
      </c>
      <c r="G90" s="190" t="s">
        <v>158</v>
      </c>
      <c r="H90" s="190" t="s">
        <v>159</v>
      </c>
      <c r="I90" s="190" t="s">
        <v>160</v>
      </c>
      <c r="J90" s="190" t="s">
        <v>147</v>
      </c>
      <c r="K90" s="191" t="s">
        <v>161</v>
      </c>
      <c r="L90" s="192"/>
      <c r="M90" s="93" t="s">
        <v>20</v>
      </c>
      <c r="N90" s="94" t="s">
        <v>46</v>
      </c>
      <c r="O90" s="94" t="s">
        <v>162</v>
      </c>
      <c r="P90" s="94" t="s">
        <v>163</v>
      </c>
      <c r="Q90" s="94" t="s">
        <v>164</v>
      </c>
      <c r="R90" s="94" t="s">
        <v>165</v>
      </c>
      <c r="S90" s="94" t="s">
        <v>166</v>
      </c>
      <c r="T90" s="95" t="s">
        <v>167</v>
      </c>
      <c r="U90" s="187"/>
      <c r="V90" s="187"/>
      <c r="W90" s="187"/>
      <c r="X90" s="187"/>
      <c r="Y90" s="187"/>
      <c r="Z90" s="187"/>
      <c r="AA90" s="187"/>
      <c r="AB90" s="187"/>
      <c r="AC90" s="187"/>
      <c r="AD90" s="187"/>
      <c r="AE90" s="187"/>
    </row>
    <row r="91" spans="1:63" s="2" customFormat="1" ht="22.8" customHeight="1">
      <c r="A91" s="39"/>
      <c r="B91" s="40"/>
      <c r="C91" s="100" t="s">
        <v>168</v>
      </c>
      <c r="D91" s="41"/>
      <c r="E91" s="41"/>
      <c r="F91" s="41"/>
      <c r="G91" s="41"/>
      <c r="H91" s="41"/>
      <c r="I91" s="41"/>
      <c r="J91" s="193">
        <f>BK91</f>
        <v>0</v>
      </c>
      <c r="K91" s="41"/>
      <c r="L91" s="45"/>
      <c r="M91" s="96"/>
      <c r="N91" s="194"/>
      <c r="O91" s="97"/>
      <c r="P91" s="195">
        <f>P92</f>
        <v>0</v>
      </c>
      <c r="Q91" s="97"/>
      <c r="R91" s="195">
        <f>R92</f>
        <v>139.20936</v>
      </c>
      <c r="S91" s="97"/>
      <c r="T91" s="196">
        <f>T92</f>
        <v>277.792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T91" s="18" t="s">
        <v>75</v>
      </c>
      <c r="AU91" s="18" t="s">
        <v>148</v>
      </c>
      <c r="BK91" s="197">
        <f>BK92</f>
        <v>0</v>
      </c>
    </row>
    <row r="92" spans="1:63" s="12" customFormat="1" ht="25.9" customHeight="1">
      <c r="A92" s="12"/>
      <c r="B92" s="198"/>
      <c r="C92" s="199"/>
      <c r="D92" s="200" t="s">
        <v>75</v>
      </c>
      <c r="E92" s="201" t="s">
        <v>169</v>
      </c>
      <c r="F92" s="201" t="s">
        <v>170</v>
      </c>
      <c r="G92" s="199"/>
      <c r="H92" s="199"/>
      <c r="I92" s="202"/>
      <c r="J92" s="203">
        <f>BK92</f>
        <v>0</v>
      </c>
      <c r="K92" s="199"/>
      <c r="L92" s="204"/>
      <c r="M92" s="205"/>
      <c r="N92" s="206"/>
      <c r="O92" s="206"/>
      <c r="P92" s="207">
        <f>P93+P108+P123+P136+P153</f>
        <v>0</v>
      </c>
      <c r="Q92" s="206"/>
      <c r="R92" s="207">
        <f>R93+R108+R123+R136+R153</f>
        <v>139.20936</v>
      </c>
      <c r="S92" s="206"/>
      <c r="T92" s="208">
        <f>T93+T108+T123+T136+T153</f>
        <v>277.792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09" t="s">
        <v>22</v>
      </c>
      <c r="AT92" s="210" t="s">
        <v>75</v>
      </c>
      <c r="AU92" s="210" t="s">
        <v>76</v>
      </c>
      <c r="AY92" s="209" t="s">
        <v>171</v>
      </c>
      <c r="BK92" s="211">
        <f>BK93+BK108+BK123+BK136+BK153</f>
        <v>0</v>
      </c>
    </row>
    <row r="93" spans="1:63" s="12" customFormat="1" ht="22.8" customHeight="1">
      <c r="A93" s="12"/>
      <c r="B93" s="198"/>
      <c r="C93" s="199"/>
      <c r="D93" s="200" t="s">
        <v>75</v>
      </c>
      <c r="E93" s="212" t="s">
        <v>22</v>
      </c>
      <c r="F93" s="212" t="s">
        <v>172</v>
      </c>
      <c r="G93" s="199"/>
      <c r="H93" s="199"/>
      <c r="I93" s="202"/>
      <c r="J93" s="213">
        <f>BK93</f>
        <v>0</v>
      </c>
      <c r="K93" s="199"/>
      <c r="L93" s="204"/>
      <c r="M93" s="205"/>
      <c r="N93" s="206"/>
      <c r="O93" s="206"/>
      <c r="P93" s="207">
        <f>SUM(P94:P107)</f>
        <v>0</v>
      </c>
      <c r="Q93" s="206"/>
      <c r="R93" s="207">
        <f>SUM(R94:R107)</f>
        <v>0</v>
      </c>
      <c r="S93" s="206"/>
      <c r="T93" s="208">
        <f>SUM(T94:T107)</f>
        <v>255.43199999999996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09" t="s">
        <v>22</v>
      </c>
      <c r="AT93" s="210" t="s">
        <v>75</v>
      </c>
      <c r="AU93" s="210" t="s">
        <v>22</v>
      </c>
      <c r="AY93" s="209" t="s">
        <v>171</v>
      </c>
      <c r="BK93" s="211">
        <f>SUM(BK94:BK107)</f>
        <v>0</v>
      </c>
    </row>
    <row r="94" spans="1:65" s="2" customFormat="1" ht="24.15" customHeight="1">
      <c r="A94" s="39"/>
      <c r="B94" s="40"/>
      <c r="C94" s="214" t="s">
        <v>22</v>
      </c>
      <c r="D94" s="214" t="s">
        <v>173</v>
      </c>
      <c r="E94" s="215" t="s">
        <v>685</v>
      </c>
      <c r="F94" s="216" t="s">
        <v>686</v>
      </c>
      <c r="G94" s="217" t="s">
        <v>176</v>
      </c>
      <c r="H94" s="218">
        <v>880.8</v>
      </c>
      <c r="I94" s="219"/>
      <c r="J94" s="220">
        <f>ROUND(I94*H94,2)</f>
        <v>0</v>
      </c>
      <c r="K94" s="216" t="s">
        <v>177</v>
      </c>
      <c r="L94" s="45"/>
      <c r="M94" s="221" t="s">
        <v>20</v>
      </c>
      <c r="N94" s="222" t="s">
        <v>47</v>
      </c>
      <c r="O94" s="85"/>
      <c r="P94" s="223">
        <f>O94*H94</f>
        <v>0</v>
      </c>
      <c r="Q94" s="223">
        <v>0</v>
      </c>
      <c r="R94" s="223">
        <f>Q94*H94</f>
        <v>0</v>
      </c>
      <c r="S94" s="223">
        <v>0.29</v>
      </c>
      <c r="T94" s="224">
        <f>S94*H94</f>
        <v>255.43199999999996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225" t="s">
        <v>178</v>
      </c>
      <c r="AT94" s="225" t="s">
        <v>173</v>
      </c>
      <c r="AU94" s="225" t="s">
        <v>84</v>
      </c>
      <c r="AY94" s="18" t="s">
        <v>171</v>
      </c>
      <c r="BE94" s="226">
        <f>IF(N94="základní",J94,0)</f>
        <v>0</v>
      </c>
      <c r="BF94" s="226">
        <f>IF(N94="snížená",J94,0)</f>
        <v>0</v>
      </c>
      <c r="BG94" s="226">
        <f>IF(N94="zákl. přenesená",J94,0)</f>
        <v>0</v>
      </c>
      <c r="BH94" s="226">
        <f>IF(N94="sníž. přenesená",J94,0)</f>
        <v>0</v>
      </c>
      <c r="BI94" s="226">
        <f>IF(N94="nulová",J94,0)</f>
        <v>0</v>
      </c>
      <c r="BJ94" s="18" t="s">
        <v>22</v>
      </c>
      <c r="BK94" s="226">
        <f>ROUND(I94*H94,2)</f>
        <v>0</v>
      </c>
      <c r="BL94" s="18" t="s">
        <v>178</v>
      </c>
      <c r="BM94" s="225" t="s">
        <v>687</v>
      </c>
    </row>
    <row r="95" spans="1:47" s="2" customFormat="1" ht="12">
      <c r="A95" s="39"/>
      <c r="B95" s="40"/>
      <c r="C95" s="41"/>
      <c r="D95" s="227" t="s">
        <v>180</v>
      </c>
      <c r="E95" s="41"/>
      <c r="F95" s="228" t="s">
        <v>688</v>
      </c>
      <c r="G95" s="41"/>
      <c r="H95" s="41"/>
      <c r="I95" s="229"/>
      <c r="J95" s="41"/>
      <c r="K95" s="41"/>
      <c r="L95" s="45"/>
      <c r="M95" s="230"/>
      <c r="N95" s="231"/>
      <c r="O95" s="85"/>
      <c r="P95" s="85"/>
      <c r="Q95" s="85"/>
      <c r="R95" s="85"/>
      <c r="S95" s="85"/>
      <c r="T95" s="86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T95" s="18" t="s">
        <v>180</v>
      </c>
      <c r="AU95" s="18" t="s">
        <v>84</v>
      </c>
    </row>
    <row r="96" spans="1:47" s="2" customFormat="1" ht="12">
      <c r="A96" s="39"/>
      <c r="B96" s="40"/>
      <c r="C96" s="41"/>
      <c r="D96" s="232" t="s">
        <v>182</v>
      </c>
      <c r="E96" s="41"/>
      <c r="F96" s="233" t="s">
        <v>689</v>
      </c>
      <c r="G96" s="41"/>
      <c r="H96" s="41"/>
      <c r="I96" s="229"/>
      <c r="J96" s="41"/>
      <c r="K96" s="41"/>
      <c r="L96" s="45"/>
      <c r="M96" s="230"/>
      <c r="N96" s="231"/>
      <c r="O96" s="85"/>
      <c r="P96" s="85"/>
      <c r="Q96" s="85"/>
      <c r="R96" s="85"/>
      <c r="S96" s="85"/>
      <c r="T96" s="86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T96" s="18" t="s">
        <v>182</v>
      </c>
      <c r="AU96" s="18" t="s">
        <v>84</v>
      </c>
    </row>
    <row r="97" spans="1:51" s="13" customFormat="1" ht="12">
      <c r="A97" s="13"/>
      <c r="B97" s="234"/>
      <c r="C97" s="235"/>
      <c r="D97" s="227" t="s">
        <v>184</v>
      </c>
      <c r="E97" s="236" t="s">
        <v>20</v>
      </c>
      <c r="F97" s="237" t="s">
        <v>193</v>
      </c>
      <c r="G97" s="235"/>
      <c r="H97" s="236" t="s">
        <v>20</v>
      </c>
      <c r="I97" s="238"/>
      <c r="J97" s="235"/>
      <c r="K97" s="235"/>
      <c r="L97" s="239"/>
      <c r="M97" s="240"/>
      <c r="N97" s="241"/>
      <c r="O97" s="241"/>
      <c r="P97" s="241"/>
      <c r="Q97" s="241"/>
      <c r="R97" s="241"/>
      <c r="S97" s="241"/>
      <c r="T97" s="242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43" t="s">
        <v>184</v>
      </c>
      <c r="AU97" s="243" t="s">
        <v>84</v>
      </c>
      <c r="AV97" s="13" t="s">
        <v>22</v>
      </c>
      <c r="AW97" s="13" t="s">
        <v>37</v>
      </c>
      <c r="AX97" s="13" t="s">
        <v>76</v>
      </c>
      <c r="AY97" s="243" t="s">
        <v>171</v>
      </c>
    </row>
    <row r="98" spans="1:51" s="13" customFormat="1" ht="12">
      <c r="A98" s="13"/>
      <c r="B98" s="234"/>
      <c r="C98" s="235"/>
      <c r="D98" s="227" t="s">
        <v>184</v>
      </c>
      <c r="E98" s="236" t="s">
        <v>20</v>
      </c>
      <c r="F98" s="237" t="s">
        <v>186</v>
      </c>
      <c r="G98" s="235"/>
      <c r="H98" s="236" t="s">
        <v>20</v>
      </c>
      <c r="I98" s="238"/>
      <c r="J98" s="235"/>
      <c r="K98" s="235"/>
      <c r="L98" s="239"/>
      <c r="M98" s="240"/>
      <c r="N98" s="241"/>
      <c r="O98" s="241"/>
      <c r="P98" s="241"/>
      <c r="Q98" s="241"/>
      <c r="R98" s="241"/>
      <c r="S98" s="241"/>
      <c r="T98" s="242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43" t="s">
        <v>184</v>
      </c>
      <c r="AU98" s="243" t="s">
        <v>84</v>
      </c>
      <c r="AV98" s="13" t="s">
        <v>22</v>
      </c>
      <c r="AW98" s="13" t="s">
        <v>37</v>
      </c>
      <c r="AX98" s="13" t="s">
        <v>76</v>
      </c>
      <c r="AY98" s="243" t="s">
        <v>171</v>
      </c>
    </row>
    <row r="99" spans="1:51" s="13" customFormat="1" ht="12">
      <c r="A99" s="13"/>
      <c r="B99" s="234"/>
      <c r="C99" s="235"/>
      <c r="D99" s="227" t="s">
        <v>184</v>
      </c>
      <c r="E99" s="236" t="s">
        <v>20</v>
      </c>
      <c r="F99" s="237" t="s">
        <v>690</v>
      </c>
      <c r="G99" s="235"/>
      <c r="H99" s="236" t="s">
        <v>20</v>
      </c>
      <c r="I99" s="238"/>
      <c r="J99" s="235"/>
      <c r="K99" s="235"/>
      <c r="L99" s="239"/>
      <c r="M99" s="240"/>
      <c r="N99" s="241"/>
      <c r="O99" s="241"/>
      <c r="P99" s="241"/>
      <c r="Q99" s="241"/>
      <c r="R99" s="241"/>
      <c r="S99" s="241"/>
      <c r="T99" s="242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43" t="s">
        <v>184</v>
      </c>
      <c r="AU99" s="243" t="s">
        <v>84</v>
      </c>
      <c r="AV99" s="13" t="s">
        <v>22</v>
      </c>
      <c r="AW99" s="13" t="s">
        <v>37</v>
      </c>
      <c r="AX99" s="13" t="s">
        <v>76</v>
      </c>
      <c r="AY99" s="243" t="s">
        <v>171</v>
      </c>
    </row>
    <row r="100" spans="1:51" s="14" customFormat="1" ht="12">
      <c r="A100" s="14"/>
      <c r="B100" s="244"/>
      <c r="C100" s="245"/>
      <c r="D100" s="227" t="s">
        <v>184</v>
      </c>
      <c r="E100" s="246" t="s">
        <v>20</v>
      </c>
      <c r="F100" s="247" t="s">
        <v>691</v>
      </c>
      <c r="G100" s="245"/>
      <c r="H100" s="248">
        <v>880.8</v>
      </c>
      <c r="I100" s="249"/>
      <c r="J100" s="245"/>
      <c r="K100" s="245"/>
      <c r="L100" s="250"/>
      <c r="M100" s="251"/>
      <c r="N100" s="252"/>
      <c r="O100" s="252"/>
      <c r="P100" s="252"/>
      <c r="Q100" s="252"/>
      <c r="R100" s="252"/>
      <c r="S100" s="252"/>
      <c r="T100" s="253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54" t="s">
        <v>184</v>
      </c>
      <c r="AU100" s="254" t="s">
        <v>84</v>
      </c>
      <c r="AV100" s="14" t="s">
        <v>84</v>
      </c>
      <c r="AW100" s="14" t="s">
        <v>37</v>
      </c>
      <c r="AX100" s="14" t="s">
        <v>76</v>
      </c>
      <c r="AY100" s="254" t="s">
        <v>171</v>
      </c>
    </row>
    <row r="101" spans="1:65" s="2" customFormat="1" ht="24.15" customHeight="1">
      <c r="A101" s="39"/>
      <c r="B101" s="40"/>
      <c r="C101" s="214" t="s">
        <v>84</v>
      </c>
      <c r="D101" s="214" t="s">
        <v>173</v>
      </c>
      <c r="E101" s="215" t="s">
        <v>692</v>
      </c>
      <c r="F101" s="216" t="s">
        <v>693</v>
      </c>
      <c r="G101" s="217" t="s">
        <v>176</v>
      </c>
      <c r="H101" s="218">
        <v>719.2</v>
      </c>
      <c r="I101" s="219"/>
      <c r="J101" s="220">
        <f>ROUND(I101*H101,2)</f>
        <v>0</v>
      </c>
      <c r="K101" s="216" t="s">
        <v>177</v>
      </c>
      <c r="L101" s="45"/>
      <c r="M101" s="221" t="s">
        <v>20</v>
      </c>
      <c r="N101" s="222" t="s">
        <v>47</v>
      </c>
      <c r="O101" s="85"/>
      <c r="P101" s="223">
        <f>O101*H101</f>
        <v>0</v>
      </c>
      <c r="Q101" s="223">
        <v>0</v>
      </c>
      <c r="R101" s="223">
        <f>Q101*H101</f>
        <v>0</v>
      </c>
      <c r="S101" s="223">
        <v>0</v>
      </c>
      <c r="T101" s="224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25" t="s">
        <v>178</v>
      </c>
      <c r="AT101" s="225" t="s">
        <v>173</v>
      </c>
      <c r="AU101" s="225" t="s">
        <v>84</v>
      </c>
      <c r="AY101" s="18" t="s">
        <v>171</v>
      </c>
      <c r="BE101" s="226">
        <f>IF(N101="základní",J101,0)</f>
        <v>0</v>
      </c>
      <c r="BF101" s="226">
        <f>IF(N101="snížená",J101,0)</f>
        <v>0</v>
      </c>
      <c r="BG101" s="226">
        <f>IF(N101="zákl. přenesená",J101,0)</f>
        <v>0</v>
      </c>
      <c r="BH101" s="226">
        <f>IF(N101="sníž. přenesená",J101,0)</f>
        <v>0</v>
      </c>
      <c r="BI101" s="226">
        <f>IF(N101="nulová",J101,0)</f>
        <v>0</v>
      </c>
      <c r="BJ101" s="18" t="s">
        <v>22</v>
      </c>
      <c r="BK101" s="226">
        <f>ROUND(I101*H101,2)</f>
        <v>0</v>
      </c>
      <c r="BL101" s="18" t="s">
        <v>178</v>
      </c>
      <c r="BM101" s="225" t="s">
        <v>694</v>
      </c>
    </row>
    <row r="102" spans="1:47" s="2" customFormat="1" ht="12">
      <c r="A102" s="39"/>
      <c r="B102" s="40"/>
      <c r="C102" s="41"/>
      <c r="D102" s="227" t="s">
        <v>180</v>
      </c>
      <c r="E102" s="41"/>
      <c r="F102" s="228" t="s">
        <v>695</v>
      </c>
      <c r="G102" s="41"/>
      <c r="H102" s="41"/>
      <c r="I102" s="229"/>
      <c r="J102" s="41"/>
      <c r="K102" s="41"/>
      <c r="L102" s="45"/>
      <c r="M102" s="230"/>
      <c r="N102" s="231"/>
      <c r="O102" s="85"/>
      <c r="P102" s="85"/>
      <c r="Q102" s="85"/>
      <c r="R102" s="85"/>
      <c r="S102" s="85"/>
      <c r="T102" s="86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T102" s="18" t="s">
        <v>180</v>
      </c>
      <c r="AU102" s="18" t="s">
        <v>84</v>
      </c>
    </row>
    <row r="103" spans="1:47" s="2" customFormat="1" ht="12">
      <c r="A103" s="39"/>
      <c r="B103" s="40"/>
      <c r="C103" s="41"/>
      <c r="D103" s="232" t="s">
        <v>182</v>
      </c>
      <c r="E103" s="41"/>
      <c r="F103" s="233" t="s">
        <v>696</v>
      </c>
      <c r="G103" s="41"/>
      <c r="H103" s="41"/>
      <c r="I103" s="229"/>
      <c r="J103" s="41"/>
      <c r="K103" s="41"/>
      <c r="L103" s="45"/>
      <c r="M103" s="230"/>
      <c r="N103" s="231"/>
      <c r="O103" s="85"/>
      <c r="P103" s="85"/>
      <c r="Q103" s="85"/>
      <c r="R103" s="85"/>
      <c r="S103" s="85"/>
      <c r="T103" s="86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T103" s="18" t="s">
        <v>182</v>
      </c>
      <c r="AU103" s="18" t="s">
        <v>84</v>
      </c>
    </row>
    <row r="104" spans="1:51" s="13" customFormat="1" ht="12">
      <c r="A104" s="13"/>
      <c r="B104" s="234"/>
      <c r="C104" s="235"/>
      <c r="D104" s="227" t="s">
        <v>184</v>
      </c>
      <c r="E104" s="236" t="s">
        <v>20</v>
      </c>
      <c r="F104" s="237" t="s">
        <v>697</v>
      </c>
      <c r="G104" s="235"/>
      <c r="H104" s="236" t="s">
        <v>20</v>
      </c>
      <c r="I104" s="238"/>
      <c r="J104" s="235"/>
      <c r="K104" s="235"/>
      <c r="L104" s="239"/>
      <c r="M104" s="240"/>
      <c r="N104" s="241"/>
      <c r="O104" s="241"/>
      <c r="P104" s="241"/>
      <c r="Q104" s="241"/>
      <c r="R104" s="241"/>
      <c r="S104" s="241"/>
      <c r="T104" s="242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43" t="s">
        <v>184</v>
      </c>
      <c r="AU104" s="243" t="s">
        <v>84</v>
      </c>
      <c r="AV104" s="13" t="s">
        <v>22</v>
      </c>
      <c r="AW104" s="13" t="s">
        <v>37</v>
      </c>
      <c r="AX104" s="13" t="s">
        <v>76</v>
      </c>
      <c r="AY104" s="243" t="s">
        <v>171</v>
      </c>
    </row>
    <row r="105" spans="1:51" s="13" customFormat="1" ht="12">
      <c r="A105" s="13"/>
      <c r="B105" s="234"/>
      <c r="C105" s="235"/>
      <c r="D105" s="227" t="s">
        <v>184</v>
      </c>
      <c r="E105" s="236" t="s">
        <v>20</v>
      </c>
      <c r="F105" s="237" t="s">
        <v>305</v>
      </c>
      <c r="G105" s="235"/>
      <c r="H105" s="236" t="s">
        <v>20</v>
      </c>
      <c r="I105" s="238"/>
      <c r="J105" s="235"/>
      <c r="K105" s="235"/>
      <c r="L105" s="239"/>
      <c r="M105" s="240"/>
      <c r="N105" s="241"/>
      <c r="O105" s="241"/>
      <c r="P105" s="241"/>
      <c r="Q105" s="241"/>
      <c r="R105" s="241"/>
      <c r="S105" s="241"/>
      <c r="T105" s="242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43" t="s">
        <v>184</v>
      </c>
      <c r="AU105" s="243" t="s">
        <v>84</v>
      </c>
      <c r="AV105" s="13" t="s">
        <v>22</v>
      </c>
      <c r="AW105" s="13" t="s">
        <v>37</v>
      </c>
      <c r="AX105" s="13" t="s">
        <v>76</v>
      </c>
      <c r="AY105" s="243" t="s">
        <v>171</v>
      </c>
    </row>
    <row r="106" spans="1:51" s="13" customFormat="1" ht="12">
      <c r="A106" s="13"/>
      <c r="B106" s="234"/>
      <c r="C106" s="235"/>
      <c r="D106" s="227" t="s">
        <v>184</v>
      </c>
      <c r="E106" s="236" t="s">
        <v>20</v>
      </c>
      <c r="F106" s="237" t="s">
        <v>698</v>
      </c>
      <c r="G106" s="235"/>
      <c r="H106" s="236" t="s">
        <v>20</v>
      </c>
      <c r="I106" s="238"/>
      <c r="J106" s="235"/>
      <c r="K106" s="235"/>
      <c r="L106" s="239"/>
      <c r="M106" s="240"/>
      <c r="N106" s="241"/>
      <c r="O106" s="241"/>
      <c r="P106" s="241"/>
      <c r="Q106" s="241"/>
      <c r="R106" s="241"/>
      <c r="S106" s="241"/>
      <c r="T106" s="242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43" t="s">
        <v>184</v>
      </c>
      <c r="AU106" s="243" t="s">
        <v>84</v>
      </c>
      <c r="AV106" s="13" t="s">
        <v>22</v>
      </c>
      <c r="AW106" s="13" t="s">
        <v>37</v>
      </c>
      <c r="AX106" s="13" t="s">
        <v>76</v>
      </c>
      <c r="AY106" s="243" t="s">
        <v>171</v>
      </c>
    </row>
    <row r="107" spans="1:51" s="14" customFormat="1" ht="12">
      <c r="A107" s="14"/>
      <c r="B107" s="244"/>
      <c r="C107" s="245"/>
      <c r="D107" s="227" t="s">
        <v>184</v>
      </c>
      <c r="E107" s="246" t="s">
        <v>20</v>
      </c>
      <c r="F107" s="247" t="s">
        <v>699</v>
      </c>
      <c r="G107" s="245"/>
      <c r="H107" s="248">
        <v>719.2</v>
      </c>
      <c r="I107" s="249"/>
      <c r="J107" s="245"/>
      <c r="K107" s="245"/>
      <c r="L107" s="250"/>
      <c r="M107" s="251"/>
      <c r="N107" s="252"/>
      <c r="O107" s="252"/>
      <c r="P107" s="252"/>
      <c r="Q107" s="252"/>
      <c r="R107" s="252"/>
      <c r="S107" s="252"/>
      <c r="T107" s="253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54" t="s">
        <v>184</v>
      </c>
      <c r="AU107" s="254" t="s">
        <v>84</v>
      </c>
      <c r="AV107" s="14" t="s">
        <v>84</v>
      </c>
      <c r="AW107" s="14" t="s">
        <v>37</v>
      </c>
      <c r="AX107" s="14" t="s">
        <v>76</v>
      </c>
      <c r="AY107" s="254" t="s">
        <v>171</v>
      </c>
    </row>
    <row r="108" spans="1:63" s="12" customFormat="1" ht="22.8" customHeight="1">
      <c r="A108" s="12"/>
      <c r="B108" s="198"/>
      <c r="C108" s="199"/>
      <c r="D108" s="200" t="s">
        <v>75</v>
      </c>
      <c r="E108" s="212" t="s">
        <v>210</v>
      </c>
      <c r="F108" s="212" t="s">
        <v>249</v>
      </c>
      <c r="G108" s="199"/>
      <c r="H108" s="199"/>
      <c r="I108" s="202"/>
      <c r="J108" s="213">
        <f>BK108</f>
        <v>0</v>
      </c>
      <c r="K108" s="199"/>
      <c r="L108" s="204"/>
      <c r="M108" s="205"/>
      <c r="N108" s="206"/>
      <c r="O108" s="206"/>
      <c r="P108" s="207">
        <f>SUM(P109:P122)</f>
        <v>0</v>
      </c>
      <c r="Q108" s="206"/>
      <c r="R108" s="207">
        <f>SUM(R109:R122)</f>
        <v>0</v>
      </c>
      <c r="S108" s="206"/>
      <c r="T108" s="208">
        <f>SUM(T109:T122)</f>
        <v>0</v>
      </c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R108" s="209" t="s">
        <v>22</v>
      </c>
      <c r="AT108" s="210" t="s">
        <v>75</v>
      </c>
      <c r="AU108" s="210" t="s">
        <v>22</v>
      </c>
      <c r="AY108" s="209" t="s">
        <v>171</v>
      </c>
      <c r="BK108" s="211">
        <f>SUM(BK109:BK122)</f>
        <v>0</v>
      </c>
    </row>
    <row r="109" spans="1:65" s="2" customFormat="1" ht="24.15" customHeight="1">
      <c r="A109" s="39"/>
      <c r="B109" s="40"/>
      <c r="C109" s="214" t="s">
        <v>107</v>
      </c>
      <c r="D109" s="214" t="s">
        <v>173</v>
      </c>
      <c r="E109" s="215" t="s">
        <v>700</v>
      </c>
      <c r="F109" s="216" t="s">
        <v>701</v>
      </c>
      <c r="G109" s="217" t="s">
        <v>176</v>
      </c>
      <c r="H109" s="218">
        <v>719.2</v>
      </c>
      <c r="I109" s="219"/>
      <c r="J109" s="220">
        <f>ROUND(I109*H109,2)</f>
        <v>0</v>
      </c>
      <c r="K109" s="216" t="s">
        <v>177</v>
      </c>
      <c r="L109" s="45"/>
      <c r="M109" s="221" t="s">
        <v>20</v>
      </c>
      <c r="N109" s="222" t="s">
        <v>47</v>
      </c>
      <c r="O109" s="85"/>
      <c r="P109" s="223">
        <f>O109*H109</f>
        <v>0</v>
      </c>
      <c r="Q109" s="223">
        <v>0</v>
      </c>
      <c r="R109" s="223">
        <f>Q109*H109</f>
        <v>0</v>
      </c>
      <c r="S109" s="223">
        <v>0</v>
      </c>
      <c r="T109" s="224">
        <f>S109*H109</f>
        <v>0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25" t="s">
        <v>178</v>
      </c>
      <c r="AT109" s="225" t="s">
        <v>173</v>
      </c>
      <c r="AU109" s="225" t="s">
        <v>84</v>
      </c>
      <c r="AY109" s="18" t="s">
        <v>171</v>
      </c>
      <c r="BE109" s="226">
        <f>IF(N109="základní",J109,0)</f>
        <v>0</v>
      </c>
      <c r="BF109" s="226">
        <f>IF(N109="snížená",J109,0)</f>
        <v>0</v>
      </c>
      <c r="BG109" s="226">
        <f>IF(N109="zákl. přenesená",J109,0)</f>
        <v>0</v>
      </c>
      <c r="BH109" s="226">
        <f>IF(N109="sníž. přenesená",J109,0)</f>
        <v>0</v>
      </c>
      <c r="BI109" s="226">
        <f>IF(N109="nulová",J109,0)</f>
        <v>0</v>
      </c>
      <c r="BJ109" s="18" t="s">
        <v>22</v>
      </c>
      <c r="BK109" s="226">
        <f>ROUND(I109*H109,2)</f>
        <v>0</v>
      </c>
      <c r="BL109" s="18" t="s">
        <v>178</v>
      </c>
      <c r="BM109" s="225" t="s">
        <v>702</v>
      </c>
    </row>
    <row r="110" spans="1:47" s="2" customFormat="1" ht="12">
      <c r="A110" s="39"/>
      <c r="B110" s="40"/>
      <c r="C110" s="41"/>
      <c r="D110" s="227" t="s">
        <v>180</v>
      </c>
      <c r="E110" s="41"/>
      <c r="F110" s="228" t="s">
        <v>703</v>
      </c>
      <c r="G110" s="41"/>
      <c r="H110" s="41"/>
      <c r="I110" s="229"/>
      <c r="J110" s="41"/>
      <c r="K110" s="41"/>
      <c r="L110" s="45"/>
      <c r="M110" s="230"/>
      <c r="N110" s="231"/>
      <c r="O110" s="85"/>
      <c r="P110" s="85"/>
      <c r="Q110" s="85"/>
      <c r="R110" s="85"/>
      <c r="S110" s="85"/>
      <c r="T110" s="86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T110" s="18" t="s">
        <v>180</v>
      </c>
      <c r="AU110" s="18" t="s">
        <v>84</v>
      </c>
    </row>
    <row r="111" spans="1:47" s="2" customFormat="1" ht="12">
      <c r="A111" s="39"/>
      <c r="B111" s="40"/>
      <c r="C111" s="41"/>
      <c r="D111" s="232" t="s">
        <v>182</v>
      </c>
      <c r="E111" s="41"/>
      <c r="F111" s="233" t="s">
        <v>704</v>
      </c>
      <c r="G111" s="41"/>
      <c r="H111" s="41"/>
      <c r="I111" s="229"/>
      <c r="J111" s="41"/>
      <c r="K111" s="41"/>
      <c r="L111" s="45"/>
      <c r="M111" s="230"/>
      <c r="N111" s="231"/>
      <c r="O111" s="85"/>
      <c r="P111" s="85"/>
      <c r="Q111" s="85"/>
      <c r="R111" s="85"/>
      <c r="S111" s="85"/>
      <c r="T111" s="86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T111" s="18" t="s">
        <v>182</v>
      </c>
      <c r="AU111" s="18" t="s">
        <v>84</v>
      </c>
    </row>
    <row r="112" spans="1:51" s="13" customFormat="1" ht="12">
      <c r="A112" s="13"/>
      <c r="B112" s="234"/>
      <c r="C112" s="235"/>
      <c r="D112" s="227" t="s">
        <v>184</v>
      </c>
      <c r="E112" s="236" t="s">
        <v>20</v>
      </c>
      <c r="F112" s="237" t="s">
        <v>705</v>
      </c>
      <c r="G112" s="235"/>
      <c r="H112" s="236" t="s">
        <v>20</v>
      </c>
      <c r="I112" s="238"/>
      <c r="J112" s="235"/>
      <c r="K112" s="235"/>
      <c r="L112" s="239"/>
      <c r="M112" s="240"/>
      <c r="N112" s="241"/>
      <c r="O112" s="241"/>
      <c r="P112" s="241"/>
      <c r="Q112" s="241"/>
      <c r="R112" s="241"/>
      <c r="S112" s="241"/>
      <c r="T112" s="242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43" t="s">
        <v>184</v>
      </c>
      <c r="AU112" s="243" t="s">
        <v>84</v>
      </c>
      <c r="AV112" s="13" t="s">
        <v>22</v>
      </c>
      <c r="AW112" s="13" t="s">
        <v>37</v>
      </c>
      <c r="AX112" s="13" t="s">
        <v>76</v>
      </c>
      <c r="AY112" s="243" t="s">
        <v>171</v>
      </c>
    </row>
    <row r="113" spans="1:51" s="13" customFormat="1" ht="12">
      <c r="A113" s="13"/>
      <c r="B113" s="234"/>
      <c r="C113" s="235"/>
      <c r="D113" s="227" t="s">
        <v>184</v>
      </c>
      <c r="E113" s="236" t="s">
        <v>20</v>
      </c>
      <c r="F113" s="237" t="s">
        <v>305</v>
      </c>
      <c r="G113" s="235"/>
      <c r="H113" s="236" t="s">
        <v>20</v>
      </c>
      <c r="I113" s="238"/>
      <c r="J113" s="235"/>
      <c r="K113" s="235"/>
      <c r="L113" s="239"/>
      <c r="M113" s="240"/>
      <c r="N113" s="241"/>
      <c r="O113" s="241"/>
      <c r="P113" s="241"/>
      <c r="Q113" s="241"/>
      <c r="R113" s="241"/>
      <c r="S113" s="241"/>
      <c r="T113" s="242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43" t="s">
        <v>184</v>
      </c>
      <c r="AU113" s="243" t="s">
        <v>84</v>
      </c>
      <c r="AV113" s="13" t="s">
        <v>22</v>
      </c>
      <c r="AW113" s="13" t="s">
        <v>37</v>
      </c>
      <c r="AX113" s="13" t="s">
        <v>76</v>
      </c>
      <c r="AY113" s="243" t="s">
        <v>171</v>
      </c>
    </row>
    <row r="114" spans="1:51" s="13" customFormat="1" ht="12">
      <c r="A114" s="13"/>
      <c r="B114" s="234"/>
      <c r="C114" s="235"/>
      <c r="D114" s="227" t="s">
        <v>184</v>
      </c>
      <c r="E114" s="236" t="s">
        <v>20</v>
      </c>
      <c r="F114" s="237" t="s">
        <v>706</v>
      </c>
      <c r="G114" s="235"/>
      <c r="H114" s="236" t="s">
        <v>20</v>
      </c>
      <c r="I114" s="238"/>
      <c r="J114" s="235"/>
      <c r="K114" s="235"/>
      <c r="L114" s="239"/>
      <c r="M114" s="240"/>
      <c r="N114" s="241"/>
      <c r="O114" s="241"/>
      <c r="P114" s="241"/>
      <c r="Q114" s="241"/>
      <c r="R114" s="241"/>
      <c r="S114" s="241"/>
      <c r="T114" s="242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43" t="s">
        <v>184</v>
      </c>
      <c r="AU114" s="243" t="s">
        <v>84</v>
      </c>
      <c r="AV114" s="13" t="s">
        <v>22</v>
      </c>
      <c r="AW114" s="13" t="s">
        <v>37</v>
      </c>
      <c r="AX114" s="13" t="s">
        <v>76</v>
      </c>
      <c r="AY114" s="243" t="s">
        <v>171</v>
      </c>
    </row>
    <row r="115" spans="1:51" s="14" customFormat="1" ht="12">
      <c r="A115" s="14"/>
      <c r="B115" s="244"/>
      <c r="C115" s="245"/>
      <c r="D115" s="227" t="s">
        <v>184</v>
      </c>
      <c r="E115" s="246" t="s">
        <v>20</v>
      </c>
      <c r="F115" s="247" t="s">
        <v>699</v>
      </c>
      <c r="G115" s="245"/>
      <c r="H115" s="248">
        <v>719.2</v>
      </c>
      <c r="I115" s="249"/>
      <c r="J115" s="245"/>
      <c r="K115" s="245"/>
      <c r="L115" s="250"/>
      <c r="M115" s="251"/>
      <c r="N115" s="252"/>
      <c r="O115" s="252"/>
      <c r="P115" s="252"/>
      <c r="Q115" s="252"/>
      <c r="R115" s="252"/>
      <c r="S115" s="252"/>
      <c r="T115" s="253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54" t="s">
        <v>184</v>
      </c>
      <c r="AU115" s="254" t="s">
        <v>84</v>
      </c>
      <c r="AV115" s="14" t="s">
        <v>84</v>
      </c>
      <c r="AW115" s="14" t="s">
        <v>37</v>
      </c>
      <c r="AX115" s="14" t="s">
        <v>76</v>
      </c>
      <c r="AY115" s="254" t="s">
        <v>171</v>
      </c>
    </row>
    <row r="116" spans="1:65" s="2" customFormat="1" ht="24.15" customHeight="1">
      <c r="A116" s="39"/>
      <c r="B116" s="40"/>
      <c r="C116" s="214" t="s">
        <v>178</v>
      </c>
      <c r="D116" s="214" t="s">
        <v>173</v>
      </c>
      <c r="E116" s="215" t="s">
        <v>707</v>
      </c>
      <c r="F116" s="216" t="s">
        <v>708</v>
      </c>
      <c r="G116" s="217" t="s">
        <v>176</v>
      </c>
      <c r="H116" s="218">
        <v>719.2</v>
      </c>
      <c r="I116" s="219"/>
      <c r="J116" s="220">
        <f>ROUND(I116*H116,2)</f>
        <v>0</v>
      </c>
      <c r="K116" s="216" t="s">
        <v>177</v>
      </c>
      <c r="L116" s="45"/>
      <c r="M116" s="221" t="s">
        <v>20</v>
      </c>
      <c r="N116" s="222" t="s">
        <v>47</v>
      </c>
      <c r="O116" s="85"/>
      <c r="P116" s="223">
        <f>O116*H116</f>
        <v>0</v>
      </c>
      <c r="Q116" s="223">
        <v>0</v>
      </c>
      <c r="R116" s="223">
        <f>Q116*H116</f>
        <v>0</v>
      </c>
      <c r="S116" s="223">
        <v>0</v>
      </c>
      <c r="T116" s="224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25" t="s">
        <v>178</v>
      </c>
      <c r="AT116" s="225" t="s">
        <v>173</v>
      </c>
      <c r="AU116" s="225" t="s">
        <v>84</v>
      </c>
      <c r="AY116" s="18" t="s">
        <v>171</v>
      </c>
      <c r="BE116" s="226">
        <f>IF(N116="základní",J116,0)</f>
        <v>0</v>
      </c>
      <c r="BF116" s="226">
        <f>IF(N116="snížená",J116,0)</f>
        <v>0</v>
      </c>
      <c r="BG116" s="226">
        <f>IF(N116="zákl. přenesená",J116,0)</f>
        <v>0</v>
      </c>
      <c r="BH116" s="226">
        <f>IF(N116="sníž. přenesená",J116,0)</f>
        <v>0</v>
      </c>
      <c r="BI116" s="226">
        <f>IF(N116="nulová",J116,0)</f>
        <v>0</v>
      </c>
      <c r="BJ116" s="18" t="s">
        <v>22</v>
      </c>
      <c r="BK116" s="226">
        <f>ROUND(I116*H116,2)</f>
        <v>0</v>
      </c>
      <c r="BL116" s="18" t="s">
        <v>178</v>
      </c>
      <c r="BM116" s="225" t="s">
        <v>709</v>
      </c>
    </row>
    <row r="117" spans="1:47" s="2" customFormat="1" ht="12">
      <c r="A117" s="39"/>
      <c r="B117" s="40"/>
      <c r="C117" s="41"/>
      <c r="D117" s="227" t="s">
        <v>180</v>
      </c>
      <c r="E117" s="41"/>
      <c r="F117" s="228" t="s">
        <v>710</v>
      </c>
      <c r="G117" s="41"/>
      <c r="H117" s="41"/>
      <c r="I117" s="229"/>
      <c r="J117" s="41"/>
      <c r="K117" s="41"/>
      <c r="L117" s="45"/>
      <c r="M117" s="230"/>
      <c r="N117" s="231"/>
      <c r="O117" s="85"/>
      <c r="P117" s="85"/>
      <c r="Q117" s="85"/>
      <c r="R117" s="85"/>
      <c r="S117" s="85"/>
      <c r="T117" s="86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180</v>
      </c>
      <c r="AU117" s="18" t="s">
        <v>84</v>
      </c>
    </row>
    <row r="118" spans="1:47" s="2" customFormat="1" ht="12">
      <c r="A118" s="39"/>
      <c r="B118" s="40"/>
      <c r="C118" s="41"/>
      <c r="D118" s="232" t="s">
        <v>182</v>
      </c>
      <c r="E118" s="41"/>
      <c r="F118" s="233" t="s">
        <v>711</v>
      </c>
      <c r="G118" s="41"/>
      <c r="H118" s="41"/>
      <c r="I118" s="229"/>
      <c r="J118" s="41"/>
      <c r="K118" s="41"/>
      <c r="L118" s="45"/>
      <c r="M118" s="230"/>
      <c r="N118" s="231"/>
      <c r="O118" s="85"/>
      <c r="P118" s="85"/>
      <c r="Q118" s="85"/>
      <c r="R118" s="85"/>
      <c r="S118" s="85"/>
      <c r="T118" s="86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T118" s="18" t="s">
        <v>182</v>
      </c>
      <c r="AU118" s="18" t="s">
        <v>84</v>
      </c>
    </row>
    <row r="119" spans="1:51" s="13" customFormat="1" ht="12">
      <c r="A119" s="13"/>
      <c r="B119" s="234"/>
      <c r="C119" s="235"/>
      <c r="D119" s="227" t="s">
        <v>184</v>
      </c>
      <c r="E119" s="236" t="s">
        <v>20</v>
      </c>
      <c r="F119" s="237" t="s">
        <v>705</v>
      </c>
      <c r="G119" s="235"/>
      <c r="H119" s="236" t="s">
        <v>20</v>
      </c>
      <c r="I119" s="238"/>
      <c r="J119" s="235"/>
      <c r="K119" s="235"/>
      <c r="L119" s="239"/>
      <c r="M119" s="240"/>
      <c r="N119" s="241"/>
      <c r="O119" s="241"/>
      <c r="P119" s="241"/>
      <c r="Q119" s="241"/>
      <c r="R119" s="241"/>
      <c r="S119" s="241"/>
      <c r="T119" s="242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43" t="s">
        <v>184</v>
      </c>
      <c r="AU119" s="243" t="s">
        <v>84</v>
      </c>
      <c r="AV119" s="13" t="s">
        <v>22</v>
      </c>
      <c r="AW119" s="13" t="s">
        <v>37</v>
      </c>
      <c r="AX119" s="13" t="s">
        <v>76</v>
      </c>
      <c r="AY119" s="243" t="s">
        <v>171</v>
      </c>
    </row>
    <row r="120" spans="1:51" s="13" customFormat="1" ht="12">
      <c r="A120" s="13"/>
      <c r="B120" s="234"/>
      <c r="C120" s="235"/>
      <c r="D120" s="227" t="s">
        <v>184</v>
      </c>
      <c r="E120" s="236" t="s">
        <v>20</v>
      </c>
      <c r="F120" s="237" t="s">
        <v>305</v>
      </c>
      <c r="G120" s="235"/>
      <c r="H120" s="236" t="s">
        <v>20</v>
      </c>
      <c r="I120" s="238"/>
      <c r="J120" s="235"/>
      <c r="K120" s="235"/>
      <c r="L120" s="239"/>
      <c r="M120" s="240"/>
      <c r="N120" s="241"/>
      <c r="O120" s="241"/>
      <c r="P120" s="241"/>
      <c r="Q120" s="241"/>
      <c r="R120" s="241"/>
      <c r="S120" s="241"/>
      <c r="T120" s="242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43" t="s">
        <v>184</v>
      </c>
      <c r="AU120" s="243" t="s">
        <v>84</v>
      </c>
      <c r="AV120" s="13" t="s">
        <v>22</v>
      </c>
      <c r="AW120" s="13" t="s">
        <v>37</v>
      </c>
      <c r="AX120" s="13" t="s">
        <v>76</v>
      </c>
      <c r="AY120" s="243" t="s">
        <v>171</v>
      </c>
    </row>
    <row r="121" spans="1:51" s="13" customFormat="1" ht="12">
      <c r="A121" s="13"/>
      <c r="B121" s="234"/>
      <c r="C121" s="235"/>
      <c r="D121" s="227" t="s">
        <v>184</v>
      </c>
      <c r="E121" s="236" t="s">
        <v>20</v>
      </c>
      <c r="F121" s="237" t="s">
        <v>712</v>
      </c>
      <c r="G121" s="235"/>
      <c r="H121" s="236" t="s">
        <v>20</v>
      </c>
      <c r="I121" s="238"/>
      <c r="J121" s="235"/>
      <c r="K121" s="235"/>
      <c r="L121" s="239"/>
      <c r="M121" s="240"/>
      <c r="N121" s="241"/>
      <c r="O121" s="241"/>
      <c r="P121" s="241"/>
      <c r="Q121" s="241"/>
      <c r="R121" s="241"/>
      <c r="S121" s="241"/>
      <c r="T121" s="242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43" t="s">
        <v>184</v>
      </c>
      <c r="AU121" s="243" t="s">
        <v>84</v>
      </c>
      <c r="AV121" s="13" t="s">
        <v>22</v>
      </c>
      <c r="AW121" s="13" t="s">
        <v>37</v>
      </c>
      <c r="AX121" s="13" t="s">
        <v>76</v>
      </c>
      <c r="AY121" s="243" t="s">
        <v>171</v>
      </c>
    </row>
    <row r="122" spans="1:51" s="14" customFormat="1" ht="12">
      <c r="A122" s="14"/>
      <c r="B122" s="244"/>
      <c r="C122" s="245"/>
      <c r="D122" s="227" t="s">
        <v>184</v>
      </c>
      <c r="E122" s="246" t="s">
        <v>20</v>
      </c>
      <c r="F122" s="247" t="s">
        <v>699</v>
      </c>
      <c r="G122" s="245"/>
      <c r="H122" s="248">
        <v>719.2</v>
      </c>
      <c r="I122" s="249"/>
      <c r="J122" s="245"/>
      <c r="K122" s="245"/>
      <c r="L122" s="250"/>
      <c r="M122" s="251"/>
      <c r="N122" s="252"/>
      <c r="O122" s="252"/>
      <c r="P122" s="252"/>
      <c r="Q122" s="252"/>
      <c r="R122" s="252"/>
      <c r="S122" s="252"/>
      <c r="T122" s="253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54" t="s">
        <v>184</v>
      </c>
      <c r="AU122" s="254" t="s">
        <v>84</v>
      </c>
      <c r="AV122" s="14" t="s">
        <v>84</v>
      </c>
      <c r="AW122" s="14" t="s">
        <v>37</v>
      </c>
      <c r="AX122" s="14" t="s">
        <v>76</v>
      </c>
      <c r="AY122" s="254" t="s">
        <v>171</v>
      </c>
    </row>
    <row r="123" spans="1:63" s="12" customFormat="1" ht="22.8" customHeight="1">
      <c r="A123" s="12"/>
      <c r="B123" s="198"/>
      <c r="C123" s="199"/>
      <c r="D123" s="200" t="s">
        <v>75</v>
      </c>
      <c r="E123" s="212" t="s">
        <v>241</v>
      </c>
      <c r="F123" s="212" t="s">
        <v>387</v>
      </c>
      <c r="G123" s="199"/>
      <c r="H123" s="199"/>
      <c r="I123" s="202"/>
      <c r="J123" s="213">
        <f>BK123</f>
        <v>0</v>
      </c>
      <c r="K123" s="199"/>
      <c r="L123" s="204"/>
      <c r="M123" s="205"/>
      <c r="N123" s="206"/>
      <c r="O123" s="206"/>
      <c r="P123" s="207">
        <f>SUM(P124:P135)</f>
        <v>0</v>
      </c>
      <c r="Q123" s="206"/>
      <c r="R123" s="207">
        <f>SUM(R124:R135)</f>
        <v>139.20936</v>
      </c>
      <c r="S123" s="206"/>
      <c r="T123" s="208">
        <f>SUM(T124:T135)</f>
        <v>22.36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09" t="s">
        <v>22</v>
      </c>
      <c r="AT123" s="210" t="s">
        <v>75</v>
      </c>
      <c r="AU123" s="210" t="s">
        <v>22</v>
      </c>
      <c r="AY123" s="209" t="s">
        <v>171</v>
      </c>
      <c r="BK123" s="211">
        <f>SUM(BK124:BK135)</f>
        <v>0</v>
      </c>
    </row>
    <row r="124" spans="1:65" s="2" customFormat="1" ht="37.8" customHeight="1">
      <c r="A124" s="39"/>
      <c r="B124" s="40"/>
      <c r="C124" s="214" t="s">
        <v>210</v>
      </c>
      <c r="D124" s="214" t="s">
        <v>173</v>
      </c>
      <c r="E124" s="215" t="s">
        <v>713</v>
      </c>
      <c r="F124" s="216" t="s">
        <v>714</v>
      </c>
      <c r="G124" s="217" t="s">
        <v>410</v>
      </c>
      <c r="H124" s="218">
        <v>24</v>
      </c>
      <c r="I124" s="219"/>
      <c r="J124" s="220">
        <f>ROUND(I124*H124,2)</f>
        <v>0</v>
      </c>
      <c r="K124" s="216" t="s">
        <v>20</v>
      </c>
      <c r="L124" s="45"/>
      <c r="M124" s="221" t="s">
        <v>20</v>
      </c>
      <c r="N124" s="222" t="s">
        <v>47</v>
      </c>
      <c r="O124" s="85"/>
      <c r="P124" s="223">
        <f>O124*H124</f>
        <v>0</v>
      </c>
      <c r="Q124" s="223">
        <v>5.80039</v>
      </c>
      <c r="R124" s="223">
        <f>Q124*H124</f>
        <v>139.20936</v>
      </c>
      <c r="S124" s="223">
        <v>0</v>
      </c>
      <c r="T124" s="224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25" t="s">
        <v>178</v>
      </c>
      <c r="AT124" s="225" t="s">
        <v>173</v>
      </c>
      <c r="AU124" s="225" t="s">
        <v>84</v>
      </c>
      <c r="AY124" s="18" t="s">
        <v>171</v>
      </c>
      <c r="BE124" s="226">
        <f>IF(N124="základní",J124,0)</f>
        <v>0</v>
      </c>
      <c r="BF124" s="226">
        <f>IF(N124="snížená",J124,0)</f>
        <v>0</v>
      </c>
      <c r="BG124" s="226">
        <f>IF(N124="zákl. přenesená",J124,0)</f>
        <v>0</v>
      </c>
      <c r="BH124" s="226">
        <f>IF(N124="sníž. přenesená",J124,0)</f>
        <v>0</v>
      </c>
      <c r="BI124" s="226">
        <f>IF(N124="nulová",J124,0)</f>
        <v>0</v>
      </c>
      <c r="BJ124" s="18" t="s">
        <v>22</v>
      </c>
      <c r="BK124" s="226">
        <f>ROUND(I124*H124,2)</f>
        <v>0</v>
      </c>
      <c r="BL124" s="18" t="s">
        <v>178</v>
      </c>
      <c r="BM124" s="225" t="s">
        <v>715</v>
      </c>
    </row>
    <row r="125" spans="1:47" s="2" customFormat="1" ht="12">
      <c r="A125" s="39"/>
      <c r="B125" s="40"/>
      <c r="C125" s="41"/>
      <c r="D125" s="227" t="s">
        <v>180</v>
      </c>
      <c r="E125" s="41"/>
      <c r="F125" s="228" t="s">
        <v>714</v>
      </c>
      <c r="G125" s="41"/>
      <c r="H125" s="41"/>
      <c r="I125" s="229"/>
      <c r="J125" s="41"/>
      <c r="K125" s="41"/>
      <c r="L125" s="45"/>
      <c r="M125" s="230"/>
      <c r="N125" s="231"/>
      <c r="O125" s="85"/>
      <c r="P125" s="85"/>
      <c r="Q125" s="85"/>
      <c r="R125" s="85"/>
      <c r="S125" s="85"/>
      <c r="T125" s="86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180</v>
      </c>
      <c r="AU125" s="18" t="s">
        <v>84</v>
      </c>
    </row>
    <row r="126" spans="1:47" s="2" customFormat="1" ht="12">
      <c r="A126" s="39"/>
      <c r="B126" s="40"/>
      <c r="C126" s="41"/>
      <c r="D126" s="227" t="s">
        <v>224</v>
      </c>
      <c r="E126" s="41"/>
      <c r="F126" s="255" t="s">
        <v>716</v>
      </c>
      <c r="G126" s="41"/>
      <c r="H126" s="41"/>
      <c r="I126" s="229"/>
      <c r="J126" s="41"/>
      <c r="K126" s="41"/>
      <c r="L126" s="45"/>
      <c r="M126" s="230"/>
      <c r="N126" s="231"/>
      <c r="O126" s="85"/>
      <c r="P126" s="85"/>
      <c r="Q126" s="85"/>
      <c r="R126" s="85"/>
      <c r="S126" s="85"/>
      <c r="T126" s="86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8" t="s">
        <v>224</v>
      </c>
      <c r="AU126" s="18" t="s">
        <v>84</v>
      </c>
    </row>
    <row r="127" spans="1:51" s="13" customFormat="1" ht="12">
      <c r="A127" s="13"/>
      <c r="B127" s="234"/>
      <c r="C127" s="235"/>
      <c r="D127" s="227" t="s">
        <v>184</v>
      </c>
      <c r="E127" s="236" t="s">
        <v>20</v>
      </c>
      <c r="F127" s="237" t="s">
        <v>697</v>
      </c>
      <c r="G127" s="235"/>
      <c r="H127" s="236" t="s">
        <v>20</v>
      </c>
      <c r="I127" s="238"/>
      <c r="J127" s="235"/>
      <c r="K127" s="235"/>
      <c r="L127" s="239"/>
      <c r="M127" s="240"/>
      <c r="N127" s="241"/>
      <c r="O127" s="241"/>
      <c r="P127" s="241"/>
      <c r="Q127" s="241"/>
      <c r="R127" s="241"/>
      <c r="S127" s="241"/>
      <c r="T127" s="242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3" t="s">
        <v>184</v>
      </c>
      <c r="AU127" s="243" t="s">
        <v>84</v>
      </c>
      <c r="AV127" s="13" t="s">
        <v>22</v>
      </c>
      <c r="AW127" s="13" t="s">
        <v>37</v>
      </c>
      <c r="AX127" s="13" t="s">
        <v>76</v>
      </c>
      <c r="AY127" s="243" t="s">
        <v>171</v>
      </c>
    </row>
    <row r="128" spans="1:51" s="13" customFormat="1" ht="12">
      <c r="A128" s="13"/>
      <c r="B128" s="234"/>
      <c r="C128" s="235"/>
      <c r="D128" s="227" t="s">
        <v>184</v>
      </c>
      <c r="E128" s="236" t="s">
        <v>20</v>
      </c>
      <c r="F128" s="237" t="s">
        <v>717</v>
      </c>
      <c r="G128" s="235"/>
      <c r="H128" s="236" t="s">
        <v>20</v>
      </c>
      <c r="I128" s="238"/>
      <c r="J128" s="235"/>
      <c r="K128" s="235"/>
      <c r="L128" s="239"/>
      <c r="M128" s="240"/>
      <c r="N128" s="241"/>
      <c r="O128" s="241"/>
      <c r="P128" s="241"/>
      <c r="Q128" s="241"/>
      <c r="R128" s="241"/>
      <c r="S128" s="241"/>
      <c r="T128" s="242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3" t="s">
        <v>184</v>
      </c>
      <c r="AU128" s="243" t="s">
        <v>84</v>
      </c>
      <c r="AV128" s="13" t="s">
        <v>22</v>
      </c>
      <c r="AW128" s="13" t="s">
        <v>37</v>
      </c>
      <c r="AX128" s="13" t="s">
        <v>76</v>
      </c>
      <c r="AY128" s="243" t="s">
        <v>171</v>
      </c>
    </row>
    <row r="129" spans="1:51" s="14" customFormat="1" ht="12">
      <c r="A129" s="14"/>
      <c r="B129" s="244"/>
      <c r="C129" s="245"/>
      <c r="D129" s="227" t="s">
        <v>184</v>
      </c>
      <c r="E129" s="246" t="s">
        <v>20</v>
      </c>
      <c r="F129" s="247" t="s">
        <v>718</v>
      </c>
      <c r="G129" s="245"/>
      <c r="H129" s="248">
        <v>24</v>
      </c>
      <c r="I129" s="249"/>
      <c r="J129" s="245"/>
      <c r="K129" s="245"/>
      <c r="L129" s="250"/>
      <c r="M129" s="251"/>
      <c r="N129" s="252"/>
      <c r="O129" s="252"/>
      <c r="P129" s="252"/>
      <c r="Q129" s="252"/>
      <c r="R129" s="252"/>
      <c r="S129" s="252"/>
      <c r="T129" s="253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54" t="s">
        <v>184</v>
      </c>
      <c r="AU129" s="254" t="s">
        <v>84</v>
      </c>
      <c r="AV129" s="14" t="s">
        <v>84</v>
      </c>
      <c r="AW129" s="14" t="s">
        <v>37</v>
      </c>
      <c r="AX129" s="14" t="s">
        <v>76</v>
      </c>
      <c r="AY129" s="254" t="s">
        <v>171</v>
      </c>
    </row>
    <row r="130" spans="1:65" s="2" customFormat="1" ht="24.15" customHeight="1">
      <c r="A130" s="39"/>
      <c r="B130" s="40"/>
      <c r="C130" s="214" t="s">
        <v>218</v>
      </c>
      <c r="D130" s="214" t="s">
        <v>173</v>
      </c>
      <c r="E130" s="215" t="s">
        <v>719</v>
      </c>
      <c r="F130" s="216" t="s">
        <v>720</v>
      </c>
      <c r="G130" s="217" t="s">
        <v>391</v>
      </c>
      <c r="H130" s="218">
        <v>260</v>
      </c>
      <c r="I130" s="219"/>
      <c r="J130" s="220">
        <f>ROUND(I130*H130,2)</f>
        <v>0</v>
      </c>
      <c r="K130" s="216" t="s">
        <v>177</v>
      </c>
      <c r="L130" s="45"/>
      <c r="M130" s="221" t="s">
        <v>20</v>
      </c>
      <c r="N130" s="222" t="s">
        <v>47</v>
      </c>
      <c r="O130" s="85"/>
      <c r="P130" s="223">
        <f>O130*H130</f>
        <v>0</v>
      </c>
      <c r="Q130" s="223">
        <v>0</v>
      </c>
      <c r="R130" s="223">
        <f>Q130*H130</f>
        <v>0</v>
      </c>
      <c r="S130" s="223">
        <v>0.086</v>
      </c>
      <c r="T130" s="224">
        <f>S130*H130</f>
        <v>22.36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25" t="s">
        <v>178</v>
      </c>
      <c r="AT130" s="225" t="s">
        <v>173</v>
      </c>
      <c r="AU130" s="225" t="s">
        <v>84</v>
      </c>
      <c r="AY130" s="18" t="s">
        <v>171</v>
      </c>
      <c r="BE130" s="226">
        <f>IF(N130="základní",J130,0)</f>
        <v>0</v>
      </c>
      <c r="BF130" s="226">
        <f>IF(N130="snížená",J130,0)</f>
        <v>0</v>
      </c>
      <c r="BG130" s="226">
        <f>IF(N130="zákl. přenesená",J130,0)</f>
        <v>0</v>
      </c>
      <c r="BH130" s="226">
        <f>IF(N130="sníž. přenesená",J130,0)</f>
        <v>0</v>
      </c>
      <c r="BI130" s="226">
        <f>IF(N130="nulová",J130,0)</f>
        <v>0</v>
      </c>
      <c r="BJ130" s="18" t="s">
        <v>22</v>
      </c>
      <c r="BK130" s="226">
        <f>ROUND(I130*H130,2)</f>
        <v>0</v>
      </c>
      <c r="BL130" s="18" t="s">
        <v>178</v>
      </c>
      <c r="BM130" s="225" t="s">
        <v>721</v>
      </c>
    </row>
    <row r="131" spans="1:47" s="2" customFormat="1" ht="12">
      <c r="A131" s="39"/>
      <c r="B131" s="40"/>
      <c r="C131" s="41"/>
      <c r="D131" s="227" t="s">
        <v>180</v>
      </c>
      <c r="E131" s="41"/>
      <c r="F131" s="228" t="s">
        <v>722</v>
      </c>
      <c r="G131" s="41"/>
      <c r="H131" s="41"/>
      <c r="I131" s="229"/>
      <c r="J131" s="41"/>
      <c r="K131" s="41"/>
      <c r="L131" s="45"/>
      <c r="M131" s="230"/>
      <c r="N131" s="231"/>
      <c r="O131" s="85"/>
      <c r="P131" s="85"/>
      <c r="Q131" s="85"/>
      <c r="R131" s="85"/>
      <c r="S131" s="85"/>
      <c r="T131" s="86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8" t="s">
        <v>180</v>
      </c>
      <c r="AU131" s="18" t="s">
        <v>84</v>
      </c>
    </row>
    <row r="132" spans="1:47" s="2" customFormat="1" ht="12">
      <c r="A132" s="39"/>
      <c r="B132" s="40"/>
      <c r="C132" s="41"/>
      <c r="D132" s="232" t="s">
        <v>182</v>
      </c>
      <c r="E132" s="41"/>
      <c r="F132" s="233" t="s">
        <v>723</v>
      </c>
      <c r="G132" s="41"/>
      <c r="H132" s="41"/>
      <c r="I132" s="229"/>
      <c r="J132" s="41"/>
      <c r="K132" s="41"/>
      <c r="L132" s="45"/>
      <c r="M132" s="230"/>
      <c r="N132" s="231"/>
      <c r="O132" s="85"/>
      <c r="P132" s="85"/>
      <c r="Q132" s="85"/>
      <c r="R132" s="85"/>
      <c r="S132" s="85"/>
      <c r="T132" s="86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8" t="s">
        <v>182</v>
      </c>
      <c r="AU132" s="18" t="s">
        <v>84</v>
      </c>
    </row>
    <row r="133" spans="1:51" s="13" customFormat="1" ht="12">
      <c r="A133" s="13"/>
      <c r="B133" s="234"/>
      <c r="C133" s="235"/>
      <c r="D133" s="227" t="s">
        <v>184</v>
      </c>
      <c r="E133" s="236" t="s">
        <v>20</v>
      </c>
      <c r="F133" s="237" t="s">
        <v>697</v>
      </c>
      <c r="G133" s="235"/>
      <c r="H133" s="236" t="s">
        <v>20</v>
      </c>
      <c r="I133" s="238"/>
      <c r="J133" s="235"/>
      <c r="K133" s="235"/>
      <c r="L133" s="239"/>
      <c r="M133" s="240"/>
      <c r="N133" s="241"/>
      <c r="O133" s="241"/>
      <c r="P133" s="241"/>
      <c r="Q133" s="241"/>
      <c r="R133" s="241"/>
      <c r="S133" s="241"/>
      <c r="T133" s="242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3" t="s">
        <v>184</v>
      </c>
      <c r="AU133" s="243" t="s">
        <v>84</v>
      </c>
      <c r="AV133" s="13" t="s">
        <v>22</v>
      </c>
      <c r="AW133" s="13" t="s">
        <v>37</v>
      </c>
      <c r="AX133" s="13" t="s">
        <v>76</v>
      </c>
      <c r="AY133" s="243" t="s">
        <v>171</v>
      </c>
    </row>
    <row r="134" spans="1:51" s="13" customFormat="1" ht="12">
      <c r="A134" s="13"/>
      <c r="B134" s="234"/>
      <c r="C134" s="235"/>
      <c r="D134" s="227" t="s">
        <v>184</v>
      </c>
      <c r="E134" s="236" t="s">
        <v>20</v>
      </c>
      <c r="F134" s="237" t="s">
        <v>717</v>
      </c>
      <c r="G134" s="235"/>
      <c r="H134" s="236" t="s">
        <v>20</v>
      </c>
      <c r="I134" s="238"/>
      <c r="J134" s="235"/>
      <c r="K134" s="235"/>
      <c r="L134" s="239"/>
      <c r="M134" s="240"/>
      <c r="N134" s="241"/>
      <c r="O134" s="241"/>
      <c r="P134" s="241"/>
      <c r="Q134" s="241"/>
      <c r="R134" s="241"/>
      <c r="S134" s="241"/>
      <c r="T134" s="242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3" t="s">
        <v>184</v>
      </c>
      <c r="AU134" s="243" t="s">
        <v>84</v>
      </c>
      <c r="AV134" s="13" t="s">
        <v>22</v>
      </c>
      <c r="AW134" s="13" t="s">
        <v>37</v>
      </c>
      <c r="AX134" s="13" t="s">
        <v>76</v>
      </c>
      <c r="AY134" s="243" t="s">
        <v>171</v>
      </c>
    </row>
    <row r="135" spans="1:51" s="14" customFormat="1" ht="12">
      <c r="A135" s="14"/>
      <c r="B135" s="244"/>
      <c r="C135" s="245"/>
      <c r="D135" s="227" t="s">
        <v>184</v>
      </c>
      <c r="E135" s="246" t="s">
        <v>20</v>
      </c>
      <c r="F135" s="247" t="s">
        <v>724</v>
      </c>
      <c r="G135" s="245"/>
      <c r="H135" s="248">
        <v>260</v>
      </c>
      <c r="I135" s="249"/>
      <c r="J135" s="245"/>
      <c r="K135" s="245"/>
      <c r="L135" s="250"/>
      <c r="M135" s="251"/>
      <c r="N135" s="252"/>
      <c r="O135" s="252"/>
      <c r="P135" s="252"/>
      <c r="Q135" s="252"/>
      <c r="R135" s="252"/>
      <c r="S135" s="252"/>
      <c r="T135" s="253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54" t="s">
        <v>184</v>
      </c>
      <c r="AU135" s="254" t="s">
        <v>84</v>
      </c>
      <c r="AV135" s="14" t="s">
        <v>84</v>
      </c>
      <c r="AW135" s="14" t="s">
        <v>37</v>
      </c>
      <c r="AX135" s="14" t="s">
        <v>76</v>
      </c>
      <c r="AY135" s="254" t="s">
        <v>171</v>
      </c>
    </row>
    <row r="136" spans="1:63" s="12" customFormat="1" ht="22.8" customHeight="1">
      <c r="A136" s="12"/>
      <c r="B136" s="198"/>
      <c r="C136" s="199"/>
      <c r="D136" s="200" t="s">
        <v>75</v>
      </c>
      <c r="E136" s="212" t="s">
        <v>624</v>
      </c>
      <c r="F136" s="212" t="s">
        <v>625</v>
      </c>
      <c r="G136" s="199"/>
      <c r="H136" s="199"/>
      <c r="I136" s="202"/>
      <c r="J136" s="213">
        <f>BK136</f>
        <v>0</v>
      </c>
      <c r="K136" s="199"/>
      <c r="L136" s="204"/>
      <c r="M136" s="205"/>
      <c r="N136" s="206"/>
      <c r="O136" s="206"/>
      <c r="P136" s="207">
        <f>SUM(P137:P152)</f>
        <v>0</v>
      </c>
      <c r="Q136" s="206"/>
      <c r="R136" s="207">
        <f>SUM(R137:R152)</f>
        <v>0</v>
      </c>
      <c r="S136" s="206"/>
      <c r="T136" s="208">
        <f>SUM(T137:T152)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09" t="s">
        <v>22</v>
      </c>
      <c r="AT136" s="210" t="s">
        <v>75</v>
      </c>
      <c r="AU136" s="210" t="s">
        <v>22</v>
      </c>
      <c r="AY136" s="209" t="s">
        <v>171</v>
      </c>
      <c r="BK136" s="211">
        <f>SUM(BK137:BK152)</f>
        <v>0</v>
      </c>
    </row>
    <row r="137" spans="1:65" s="2" customFormat="1" ht="37.8" customHeight="1">
      <c r="A137" s="39"/>
      <c r="B137" s="40"/>
      <c r="C137" s="214" t="s">
        <v>227</v>
      </c>
      <c r="D137" s="214" t="s">
        <v>173</v>
      </c>
      <c r="E137" s="215" t="s">
        <v>627</v>
      </c>
      <c r="F137" s="216" t="s">
        <v>628</v>
      </c>
      <c r="G137" s="217" t="s">
        <v>244</v>
      </c>
      <c r="H137" s="218">
        <v>165.416</v>
      </c>
      <c r="I137" s="219"/>
      <c r="J137" s="220">
        <f>ROUND(I137*H137,2)</f>
        <v>0</v>
      </c>
      <c r="K137" s="216" t="s">
        <v>20</v>
      </c>
      <c r="L137" s="45"/>
      <c r="M137" s="221" t="s">
        <v>20</v>
      </c>
      <c r="N137" s="222" t="s">
        <v>47</v>
      </c>
      <c r="O137" s="85"/>
      <c r="P137" s="223">
        <f>O137*H137</f>
        <v>0</v>
      </c>
      <c r="Q137" s="223">
        <v>0</v>
      </c>
      <c r="R137" s="223">
        <f>Q137*H137</f>
        <v>0</v>
      </c>
      <c r="S137" s="223">
        <v>0</v>
      </c>
      <c r="T137" s="224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25" t="s">
        <v>178</v>
      </c>
      <c r="AT137" s="225" t="s">
        <v>173</v>
      </c>
      <c r="AU137" s="225" t="s">
        <v>84</v>
      </c>
      <c r="AY137" s="18" t="s">
        <v>171</v>
      </c>
      <c r="BE137" s="226">
        <f>IF(N137="základní",J137,0)</f>
        <v>0</v>
      </c>
      <c r="BF137" s="226">
        <f>IF(N137="snížená",J137,0)</f>
        <v>0</v>
      </c>
      <c r="BG137" s="226">
        <f>IF(N137="zákl. přenesená",J137,0)</f>
        <v>0</v>
      </c>
      <c r="BH137" s="226">
        <f>IF(N137="sníž. přenesená",J137,0)</f>
        <v>0</v>
      </c>
      <c r="BI137" s="226">
        <f>IF(N137="nulová",J137,0)</f>
        <v>0</v>
      </c>
      <c r="BJ137" s="18" t="s">
        <v>22</v>
      </c>
      <c r="BK137" s="226">
        <f>ROUND(I137*H137,2)</f>
        <v>0</v>
      </c>
      <c r="BL137" s="18" t="s">
        <v>178</v>
      </c>
      <c r="BM137" s="225" t="s">
        <v>725</v>
      </c>
    </row>
    <row r="138" spans="1:47" s="2" customFormat="1" ht="12">
      <c r="A138" s="39"/>
      <c r="B138" s="40"/>
      <c r="C138" s="41"/>
      <c r="D138" s="227" t="s">
        <v>180</v>
      </c>
      <c r="E138" s="41"/>
      <c r="F138" s="228" t="s">
        <v>630</v>
      </c>
      <c r="G138" s="41"/>
      <c r="H138" s="41"/>
      <c r="I138" s="229"/>
      <c r="J138" s="41"/>
      <c r="K138" s="41"/>
      <c r="L138" s="45"/>
      <c r="M138" s="230"/>
      <c r="N138" s="231"/>
      <c r="O138" s="85"/>
      <c r="P138" s="85"/>
      <c r="Q138" s="85"/>
      <c r="R138" s="85"/>
      <c r="S138" s="85"/>
      <c r="T138" s="86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T138" s="18" t="s">
        <v>180</v>
      </c>
      <c r="AU138" s="18" t="s">
        <v>84</v>
      </c>
    </row>
    <row r="139" spans="1:51" s="13" customFormat="1" ht="12">
      <c r="A139" s="13"/>
      <c r="B139" s="234"/>
      <c r="C139" s="235"/>
      <c r="D139" s="227" t="s">
        <v>184</v>
      </c>
      <c r="E139" s="236" t="s">
        <v>20</v>
      </c>
      <c r="F139" s="237" t="s">
        <v>632</v>
      </c>
      <c r="G139" s="235"/>
      <c r="H139" s="236" t="s">
        <v>20</v>
      </c>
      <c r="I139" s="238"/>
      <c r="J139" s="235"/>
      <c r="K139" s="235"/>
      <c r="L139" s="239"/>
      <c r="M139" s="240"/>
      <c r="N139" s="241"/>
      <c r="O139" s="241"/>
      <c r="P139" s="241"/>
      <c r="Q139" s="241"/>
      <c r="R139" s="241"/>
      <c r="S139" s="241"/>
      <c r="T139" s="242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3" t="s">
        <v>184</v>
      </c>
      <c r="AU139" s="243" t="s">
        <v>84</v>
      </c>
      <c r="AV139" s="13" t="s">
        <v>22</v>
      </c>
      <c r="AW139" s="13" t="s">
        <v>37</v>
      </c>
      <c r="AX139" s="13" t="s">
        <v>76</v>
      </c>
      <c r="AY139" s="243" t="s">
        <v>171</v>
      </c>
    </row>
    <row r="140" spans="1:51" s="14" customFormat="1" ht="12">
      <c r="A140" s="14"/>
      <c r="B140" s="244"/>
      <c r="C140" s="245"/>
      <c r="D140" s="227" t="s">
        <v>184</v>
      </c>
      <c r="E140" s="246" t="s">
        <v>20</v>
      </c>
      <c r="F140" s="247" t="s">
        <v>726</v>
      </c>
      <c r="G140" s="245"/>
      <c r="H140" s="248">
        <v>165.416</v>
      </c>
      <c r="I140" s="249"/>
      <c r="J140" s="245"/>
      <c r="K140" s="245"/>
      <c r="L140" s="250"/>
      <c r="M140" s="251"/>
      <c r="N140" s="252"/>
      <c r="O140" s="252"/>
      <c r="P140" s="252"/>
      <c r="Q140" s="252"/>
      <c r="R140" s="252"/>
      <c r="S140" s="252"/>
      <c r="T140" s="253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54" t="s">
        <v>184</v>
      </c>
      <c r="AU140" s="254" t="s">
        <v>84</v>
      </c>
      <c r="AV140" s="14" t="s">
        <v>84</v>
      </c>
      <c r="AW140" s="14" t="s">
        <v>37</v>
      </c>
      <c r="AX140" s="14" t="s">
        <v>76</v>
      </c>
      <c r="AY140" s="254" t="s">
        <v>171</v>
      </c>
    </row>
    <row r="141" spans="1:65" s="2" customFormat="1" ht="37.8" customHeight="1">
      <c r="A141" s="39"/>
      <c r="B141" s="40"/>
      <c r="C141" s="214" t="s">
        <v>235</v>
      </c>
      <c r="D141" s="214" t="s">
        <v>173</v>
      </c>
      <c r="E141" s="215" t="s">
        <v>727</v>
      </c>
      <c r="F141" s="216" t="s">
        <v>728</v>
      </c>
      <c r="G141" s="217" t="s">
        <v>244</v>
      </c>
      <c r="H141" s="218">
        <v>255.432</v>
      </c>
      <c r="I141" s="219"/>
      <c r="J141" s="220">
        <f>ROUND(I141*H141,2)</f>
        <v>0</v>
      </c>
      <c r="K141" s="216" t="s">
        <v>20</v>
      </c>
      <c r="L141" s="45"/>
      <c r="M141" s="221" t="s">
        <v>20</v>
      </c>
      <c r="N141" s="222" t="s">
        <v>47</v>
      </c>
      <c r="O141" s="85"/>
      <c r="P141" s="223">
        <f>O141*H141</f>
        <v>0</v>
      </c>
      <c r="Q141" s="223">
        <v>0</v>
      </c>
      <c r="R141" s="223">
        <f>Q141*H141</f>
        <v>0</v>
      </c>
      <c r="S141" s="223">
        <v>0</v>
      </c>
      <c r="T141" s="224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25" t="s">
        <v>178</v>
      </c>
      <c r="AT141" s="225" t="s">
        <v>173</v>
      </c>
      <c r="AU141" s="225" t="s">
        <v>84</v>
      </c>
      <c r="AY141" s="18" t="s">
        <v>171</v>
      </c>
      <c r="BE141" s="226">
        <f>IF(N141="základní",J141,0)</f>
        <v>0</v>
      </c>
      <c r="BF141" s="226">
        <f>IF(N141="snížená",J141,0)</f>
        <v>0</v>
      </c>
      <c r="BG141" s="226">
        <f>IF(N141="zákl. přenesená",J141,0)</f>
        <v>0</v>
      </c>
      <c r="BH141" s="226">
        <f>IF(N141="sníž. přenesená",J141,0)</f>
        <v>0</v>
      </c>
      <c r="BI141" s="226">
        <f>IF(N141="nulová",J141,0)</f>
        <v>0</v>
      </c>
      <c r="BJ141" s="18" t="s">
        <v>22</v>
      </c>
      <c r="BK141" s="226">
        <f>ROUND(I141*H141,2)</f>
        <v>0</v>
      </c>
      <c r="BL141" s="18" t="s">
        <v>178</v>
      </c>
      <c r="BM141" s="225" t="s">
        <v>729</v>
      </c>
    </row>
    <row r="142" spans="1:47" s="2" customFormat="1" ht="12">
      <c r="A142" s="39"/>
      <c r="B142" s="40"/>
      <c r="C142" s="41"/>
      <c r="D142" s="227" t="s">
        <v>180</v>
      </c>
      <c r="E142" s="41"/>
      <c r="F142" s="228" t="s">
        <v>730</v>
      </c>
      <c r="G142" s="41"/>
      <c r="H142" s="41"/>
      <c r="I142" s="229"/>
      <c r="J142" s="41"/>
      <c r="K142" s="41"/>
      <c r="L142" s="45"/>
      <c r="M142" s="230"/>
      <c r="N142" s="231"/>
      <c r="O142" s="85"/>
      <c r="P142" s="85"/>
      <c r="Q142" s="85"/>
      <c r="R142" s="85"/>
      <c r="S142" s="85"/>
      <c r="T142" s="86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T142" s="18" t="s">
        <v>180</v>
      </c>
      <c r="AU142" s="18" t="s">
        <v>84</v>
      </c>
    </row>
    <row r="143" spans="1:51" s="14" customFormat="1" ht="12">
      <c r="A143" s="14"/>
      <c r="B143" s="244"/>
      <c r="C143" s="245"/>
      <c r="D143" s="227" t="s">
        <v>184</v>
      </c>
      <c r="E143" s="246" t="s">
        <v>20</v>
      </c>
      <c r="F143" s="247" t="s">
        <v>731</v>
      </c>
      <c r="G143" s="245"/>
      <c r="H143" s="248">
        <v>255.432</v>
      </c>
      <c r="I143" s="249"/>
      <c r="J143" s="245"/>
      <c r="K143" s="245"/>
      <c r="L143" s="250"/>
      <c r="M143" s="251"/>
      <c r="N143" s="252"/>
      <c r="O143" s="252"/>
      <c r="P143" s="252"/>
      <c r="Q143" s="252"/>
      <c r="R143" s="252"/>
      <c r="S143" s="252"/>
      <c r="T143" s="253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54" t="s">
        <v>184</v>
      </c>
      <c r="AU143" s="254" t="s">
        <v>84</v>
      </c>
      <c r="AV143" s="14" t="s">
        <v>84</v>
      </c>
      <c r="AW143" s="14" t="s">
        <v>37</v>
      </c>
      <c r="AX143" s="14" t="s">
        <v>76</v>
      </c>
      <c r="AY143" s="254" t="s">
        <v>171</v>
      </c>
    </row>
    <row r="144" spans="1:65" s="2" customFormat="1" ht="24.15" customHeight="1">
      <c r="A144" s="39"/>
      <c r="B144" s="40"/>
      <c r="C144" s="214" t="s">
        <v>241</v>
      </c>
      <c r="D144" s="214" t="s">
        <v>173</v>
      </c>
      <c r="E144" s="215" t="s">
        <v>658</v>
      </c>
      <c r="F144" s="216" t="s">
        <v>659</v>
      </c>
      <c r="G144" s="217" t="s">
        <v>244</v>
      </c>
      <c r="H144" s="218">
        <v>165.416</v>
      </c>
      <c r="I144" s="219"/>
      <c r="J144" s="220">
        <f>ROUND(I144*H144,2)</f>
        <v>0</v>
      </c>
      <c r="K144" s="216" t="s">
        <v>177</v>
      </c>
      <c r="L144" s="45"/>
      <c r="M144" s="221" t="s">
        <v>20</v>
      </c>
      <c r="N144" s="222" t="s">
        <v>47</v>
      </c>
      <c r="O144" s="85"/>
      <c r="P144" s="223">
        <f>O144*H144</f>
        <v>0</v>
      </c>
      <c r="Q144" s="223">
        <v>0</v>
      </c>
      <c r="R144" s="223">
        <f>Q144*H144</f>
        <v>0</v>
      </c>
      <c r="S144" s="223">
        <v>0</v>
      </c>
      <c r="T144" s="224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25" t="s">
        <v>178</v>
      </c>
      <c r="AT144" s="225" t="s">
        <v>173</v>
      </c>
      <c r="AU144" s="225" t="s">
        <v>84</v>
      </c>
      <c r="AY144" s="18" t="s">
        <v>171</v>
      </c>
      <c r="BE144" s="226">
        <f>IF(N144="základní",J144,0)</f>
        <v>0</v>
      </c>
      <c r="BF144" s="226">
        <f>IF(N144="snížená",J144,0)</f>
        <v>0</v>
      </c>
      <c r="BG144" s="226">
        <f>IF(N144="zákl. přenesená",J144,0)</f>
        <v>0</v>
      </c>
      <c r="BH144" s="226">
        <f>IF(N144="sníž. přenesená",J144,0)</f>
        <v>0</v>
      </c>
      <c r="BI144" s="226">
        <f>IF(N144="nulová",J144,0)</f>
        <v>0</v>
      </c>
      <c r="BJ144" s="18" t="s">
        <v>22</v>
      </c>
      <c r="BK144" s="226">
        <f>ROUND(I144*H144,2)</f>
        <v>0</v>
      </c>
      <c r="BL144" s="18" t="s">
        <v>178</v>
      </c>
      <c r="BM144" s="225" t="s">
        <v>732</v>
      </c>
    </row>
    <row r="145" spans="1:47" s="2" customFormat="1" ht="12">
      <c r="A145" s="39"/>
      <c r="B145" s="40"/>
      <c r="C145" s="41"/>
      <c r="D145" s="227" t="s">
        <v>180</v>
      </c>
      <c r="E145" s="41"/>
      <c r="F145" s="228" t="s">
        <v>661</v>
      </c>
      <c r="G145" s="41"/>
      <c r="H145" s="41"/>
      <c r="I145" s="229"/>
      <c r="J145" s="41"/>
      <c r="K145" s="41"/>
      <c r="L145" s="45"/>
      <c r="M145" s="230"/>
      <c r="N145" s="231"/>
      <c r="O145" s="85"/>
      <c r="P145" s="85"/>
      <c r="Q145" s="85"/>
      <c r="R145" s="85"/>
      <c r="S145" s="85"/>
      <c r="T145" s="86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T145" s="18" t="s">
        <v>180</v>
      </c>
      <c r="AU145" s="18" t="s">
        <v>84</v>
      </c>
    </row>
    <row r="146" spans="1:47" s="2" customFormat="1" ht="12">
      <c r="A146" s="39"/>
      <c r="B146" s="40"/>
      <c r="C146" s="41"/>
      <c r="D146" s="232" t="s">
        <v>182</v>
      </c>
      <c r="E146" s="41"/>
      <c r="F146" s="233" t="s">
        <v>662</v>
      </c>
      <c r="G146" s="41"/>
      <c r="H146" s="41"/>
      <c r="I146" s="229"/>
      <c r="J146" s="41"/>
      <c r="K146" s="41"/>
      <c r="L146" s="45"/>
      <c r="M146" s="230"/>
      <c r="N146" s="231"/>
      <c r="O146" s="85"/>
      <c r="P146" s="85"/>
      <c r="Q146" s="85"/>
      <c r="R146" s="85"/>
      <c r="S146" s="85"/>
      <c r="T146" s="86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T146" s="18" t="s">
        <v>182</v>
      </c>
      <c r="AU146" s="18" t="s">
        <v>84</v>
      </c>
    </row>
    <row r="147" spans="1:51" s="13" customFormat="1" ht="12">
      <c r="A147" s="13"/>
      <c r="B147" s="234"/>
      <c r="C147" s="235"/>
      <c r="D147" s="227" t="s">
        <v>184</v>
      </c>
      <c r="E147" s="236" t="s">
        <v>20</v>
      </c>
      <c r="F147" s="237" t="s">
        <v>663</v>
      </c>
      <c r="G147" s="235"/>
      <c r="H147" s="236" t="s">
        <v>20</v>
      </c>
      <c r="I147" s="238"/>
      <c r="J147" s="235"/>
      <c r="K147" s="235"/>
      <c r="L147" s="239"/>
      <c r="M147" s="240"/>
      <c r="N147" s="241"/>
      <c r="O147" s="241"/>
      <c r="P147" s="241"/>
      <c r="Q147" s="241"/>
      <c r="R147" s="241"/>
      <c r="S147" s="241"/>
      <c r="T147" s="242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3" t="s">
        <v>184</v>
      </c>
      <c r="AU147" s="243" t="s">
        <v>84</v>
      </c>
      <c r="AV147" s="13" t="s">
        <v>22</v>
      </c>
      <c r="AW147" s="13" t="s">
        <v>37</v>
      </c>
      <c r="AX147" s="13" t="s">
        <v>76</v>
      </c>
      <c r="AY147" s="243" t="s">
        <v>171</v>
      </c>
    </row>
    <row r="148" spans="1:51" s="14" customFormat="1" ht="12">
      <c r="A148" s="14"/>
      <c r="B148" s="244"/>
      <c r="C148" s="245"/>
      <c r="D148" s="227" t="s">
        <v>184</v>
      </c>
      <c r="E148" s="246" t="s">
        <v>20</v>
      </c>
      <c r="F148" s="247" t="s">
        <v>726</v>
      </c>
      <c r="G148" s="245"/>
      <c r="H148" s="248">
        <v>165.416</v>
      </c>
      <c r="I148" s="249"/>
      <c r="J148" s="245"/>
      <c r="K148" s="245"/>
      <c r="L148" s="250"/>
      <c r="M148" s="251"/>
      <c r="N148" s="252"/>
      <c r="O148" s="252"/>
      <c r="P148" s="252"/>
      <c r="Q148" s="252"/>
      <c r="R148" s="252"/>
      <c r="S148" s="252"/>
      <c r="T148" s="253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54" t="s">
        <v>184</v>
      </c>
      <c r="AU148" s="254" t="s">
        <v>84</v>
      </c>
      <c r="AV148" s="14" t="s">
        <v>84</v>
      </c>
      <c r="AW148" s="14" t="s">
        <v>37</v>
      </c>
      <c r="AX148" s="14" t="s">
        <v>76</v>
      </c>
      <c r="AY148" s="254" t="s">
        <v>171</v>
      </c>
    </row>
    <row r="149" spans="1:65" s="2" customFormat="1" ht="44.25" customHeight="1">
      <c r="A149" s="39"/>
      <c r="B149" s="40"/>
      <c r="C149" s="214" t="s">
        <v>27</v>
      </c>
      <c r="D149" s="214" t="s">
        <v>173</v>
      </c>
      <c r="E149" s="215" t="s">
        <v>733</v>
      </c>
      <c r="F149" s="216" t="s">
        <v>734</v>
      </c>
      <c r="G149" s="217" t="s">
        <v>244</v>
      </c>
      <c r="H149" s="218">
        <v>255.432</v>
      </c>
      <c r="I149" s="219"/>
      <c r="J149" s="220">
        <f>ROUND(I149*H149,2)</f>
        <v>0</v>
      </c>
      <c r="K149" s="216" t="s">
        <v>177</v>
      </c>
      <c r="L149" s="45"/>
      <c r="M149" s="221" t="s">
        <v>20</v>
      </c>
      <c r="N149" s="222" t="s">
        <v>47</v>
      </c>
      <c r="O149" s="85"/>
      <c r="P149" s="223">
        <f>O149*H149</f>
        <v>0</v>
      </c>
      <c r="Q149" s="223">
        <v>0</v>
      </c>
      <c r="R149" s="223">
        <f>Q149*H149</f>
        <v>0</v>
      </c>
      <c r="S149" s="223">
        <v>0</v>
      </c>
      <c r="T149" s="224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25" t="s">
        <v>178</v>
      </c>
      <c r="AT149" s="225" t="s">
        <v>173</v>
      </c>
      <c r="AU149" s="225" t="s">
        <v>84</v>
      </c>
      <c r="AY149" s="18" t="s">
        <v>171</v>
      </c>
      <c r="BE149" s="226">
        <f>IF(N149="základní",J149,0)</f>
        <v>0</v>
      </c>
      <c r="BF149" s="226">
        <f>IF(N149="snížená",J149,0)</f>
        <v>0</v>
      </c>
      <c r="BG149" s="226">
        <f>IF(N149="zákl. přenesená",J149,0)</f>
        <v>0</v>
      </c>
      <c r="BH149" s="226">
        <f>IF(N149="sníž. přenesená",J149,0)</f>
        <v>0</v>
      </c>
      <c r="BI149" s="226">
        <f>IF(N149="nulová",J149,0)</f>
        <v>0</v>
      </c>
      <c r="BJ149" s="18" t="s">
        <v>22</v>
      </c>
      <c r="BK149" s="226">
        <f>ROUND(I149*H149,2)</f>
        <v>0</v>
      </c>
      <c r="BL149" s="18" t="s">
        <v>178</v>
      </c>
      <c r="BM149" s="225" t="s">
        <v>735</v>
      </c>
    </row>
    <row r="150" spans="1:47" s="2" customFormat="1" ht="12">
      <c r="A150" s="39"/>
      <c r="B150" s="40"/>
      <c r="C150" s="41"/>
      <c r="D150" s="227" t="s">
        <v>180</v>
      </c>
      <c r="E150" s="41"/>
      <c r="F150" s="228" t="s">
        <v>246</v>
      </c>
      <c r="G150" s="41"/>
      <c r="H150" s="41"/>
      <c r="I150" s="229"/>
      <c r="J150" s="41"/>
      <c r="K150" s="41"/>
      <c r="L150" s="45"/>
      <c r="M150" s="230"/>
      <c r="N150" s="231"/>
      <c r="O150" s="85"/>
      <c r="P150" s="85"/>
      <c r="Q150" s="85"/>
      <c r="R150" s="85"/>
      <c r="S150" s="85"/>
      <c r="T150" s="86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T150" s="18" t="s">
        <v>180</v>
      </c>
      <c r="AU150" s="18" t="s">
        <v>84</v>
      </c>
    </row>
    <row r="151" spans="1:47" s="2" customFormat="1" ht="12">
      <c r="A151" s="39"/>
      <c r="B151" s="40"/>
      <c r="C151" s="41"/>
      <c r="D151" s="232" t="s">
        <v>182</v>
      </c>
      <c r="E151" s="41"/>
      <c r="F151" s="233" t="s">
        <v>736</v>
      </c>
      <c r="G151" s="41"/>
      <c r="H151" s="41"/>
      <c r="I151" s="229"/>
      <c r="J151" s="41"/>
      <c r="K151" s="41"/>
      <c r="L151" s="45"/>
      <c r="M151" s="230"/>
      <c r="N151" s="231"/>
      <c r="O151" s="85"/>
      <c r="P151" s="85"/>
      <c r="Q151" s="85"/>
      <c r="R151" s="85"/>
      <c r="S151" s="85"/>
      <c r="T151" s="86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T151" s="18" t="s">
        <v>182</v>
      </c>
      <c r="AU151" s="18" t="s">
        <v>84</v>
      </c>
    </row>
    <row r="152" spans="1:51" s="14" customFormat="1" ht="12">
      <c r="A152" s="14"/>
      <c r="B152" s="244"/>
      <c r="C152" s="245"/>
      <c r="D152" s="227" t="s">
        <v>184</v>
      </c>
      <c r="E152" s="246" t="s">
        <v>20</v>
      </c>
      <c r="F152" s="247" t="s">
        <v>731</v>
      </c>
      <c r="G152" s="245"/>
      <c r="H152" s="248">
        <v>255.432</v>
      </c>
      <c r="I152" s="249"/>
      <c r="J152" s="245"/>
      <c r="K152" s="245"/>
      <c r="L152" s="250"/>
      <c r="M152" s="251"/>
      <c r="N152" s="252"/>
      <c r="O152" s="252"/>
      <c r="P152" s="252"/>
      <c r="Q152" s="252"/>
      <c r="R152" s="252"/>
      <c r="S152" s="252"/>
      <c r="T152" s="253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54" t="s">
        <v>184</v>
      </c>
      <c r="AU152" s="254" t="s">
        <v>84</v>
      </c>
      <c r="AV152" s="14" t="s">
        <v>84</v>
      </c>
      <c r="AW152" s="14" t="s">
        <v>37</v>
      </c>
      <c r="AX152" s="14" t="s">
        <v>76</v>
      </c>
      <c r="AY152" s="254" t="s">
        <v>171</v>
      </c>
    </row>
    <row r="153" spans="1:63" s="12" customFormat="1" ht="22.8" customHeight="1">
      <c r="A153" s="12"/>
      <c r="B153" s="198"/>
      <c r="C153" s="199"/>
      <c r="D153" s="200" t="s">
        <v>75</v>
      </c>
      <c r="E153" s="212" t="s">
        <v>670</v>
      </c>
      <c r="F153" s="212" t="s">
        <v>671</v>
      </c>
      <c r="G153" s="199"/>
      <c r="H153" s="199"/>
      <c r="I153" s="202"/>
      <c r="J153" s="213">
        <f>BK153</f>
        <v>0</v>
      </c>
      <c r="K153" s="199"/>
      <c r="L153" s="204"/>
      <c r="M153" s="205"/>
      <c r="N153" s="206"/>
      <c r="O153" s="206"/>
      <c r="P153" s="207">
        <f>SUM(P154:P159)</f>
        <v>0</v>
      </c>
      <c r="Q153" s="206"/>
      <c r="R153" s="207">
        <f>SUM(R154:R159)</f>
        <v>0</v>
      </c>
      <c r="S153" s="206"/>
      <c r="T153" s="208">
        <f>SUM(T154:T159)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209" t="s">
        <v>22</v>
      </c>
      <c r="AT153" s="210" t="s">
        <v>75</v>
      </c>
      <c r="AU153" s="210" t="s">
        <v>22</v>
      </c>
      <c r="AY153" s="209" t="s">
        <v>171</v>
      </c>
      <c r="BK153" s="211">
        <f>SUM(BK154:BK159)</f>
        <v>0</v>
      </c>
    </row>
    <row r="154" spans="1:65" s="2" customFormat="1" ht="33" customHeight="1">
      <c r="A154" s="39"/>
      <c r="B154" s="40"/>
      <c r="C154" s="214" t="s">
        <v>259</v>
      </c>
      <c r="D154" s="214" t="s">
        <v>173</v>
      </c>
      <c r="E154" s="215" t="s">
        <v>673</v>
      </c>
      <c r="F154" s="216" t="s">
        <v>674</v>
      </c>
      <c r="G154" s="217" t="s">
        <v>244</v>
      </c>
      <c r="H154" s="218">
        <v>139.209</v>
      </c>
      <c r="I154" s="219"/>
      <c r="J154" s="220">
        <f>ROUND(I154*H154,2)</f>
        <v>0</v>
      </c>
      <c r="K154" s="216" t="s">
        <v>177</v>
      </c>
      <c r="L154" s="45"/>
      <c r="M154" s="221" t="s">
        <v>20</v>
      </c>
      <c r="N154" s="222" t="s">
        <v>47</v>
      </c>
      <c r="O154" s="85"/>
      <c r="P154" s="223">
        <f>O154*H154</f>
        <v>0</v>
      </c>
      <c r="Q154" s="223">
        <v>0</v>
      </c>
      <c r="R154" s="223">
        <f>Q154*H154</f>
        <v>0</v>
      </c>
      <c r="S154" s="223">
        <v>0</v>
      </c>
      <c r="T154" s="224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25" t="s">
        <v>178</v>
      </c>
      <c r="AT154" s="225" t="s">
        <v>173</v>
      </c>
      <c r="AU154" s="225" t="s">
        <v>84</v>
      </c>
      <c r="AY154" s="18" t="s">
        <v>171</v>
      </c>
      <c r="BE154" s="226">
        <f>IF(N154="základní",J154,0)</f>
        <v>0</v>
      </c>
      <c r="BF154" s="226">
        <f>IF(N154="snížená",J154,0)</f>
        <v>0</v>
      </c>
      <c r="BG154" s="226">
        <f>IF(N154="zákl. přenesená",J154,0)</f>
        <v>0</v>
      </c>
      <c r="BH154" s="226">
        <f>IF(N154="sníž. přenesená",J154,0)</f>
        <v>0</v>
      </c>
      <c r="BI154" s="226">
        <f>IF(N154="nulová",J154,0)</f>
        <v>0</v>
      </c>
      <c r="BJ154" s="18" t="s">
        <v>22</v>
      </c>
      <c r="BK154" s="226">
        <f>ROUND(I154*H154,2)</f>
        <v>0</v>
      </c>
      <c r="BL154" s="18" t="s">
        <v>178</v>
      </c>
      <c r="BM154" s="225" t="s">
        <v>737</v>
      </c>
    </row>
    <row r="155" spans="1:47" s="2" customFormat="1" ht="12">
      <c r="A155" s="39"/>
      <c r="B155" s="40"/>
      <c r="C155" s="41"/>
      <c r="D155" s="227" t="s">
        <v>180</v>
      </c>
      <c r="E155" s="41"/>
      <c r="F155" s="228" t="s">
        <v>676</v>
      </c>
      <c r="G155" s="41"/>
      <c r="H155" s="41"/>
      <c r="I155" s="229"/>
      <c r="J155" s="41"/>
      <c r="K155" s="41"/>
      <c r="L155" s="45"/>
      <c r="M155" s="230"/>
      <c r="N155" s="231"/>
      <c r="O155" s="85"/>
      <c r="P155" s="85"/>
      <c r="Q155" s="85"/>
      <c r="R155" s="85"/>
      <c r="S155" s="85"/>
      <c r="T155" s="86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T155" s="18" t="s">
        <v>180</v>
      </c>
      <c r="AU155" s="18" t="s">
        <v>84</v>
      </c>
    </row>
    <row r="156" spans="1:47" s="2" customFormat="1" ht="12">
      <c r="A156" s="39"/>
      <c r="B156" s="40"/>
      <c r="C156" s="41"/>
      <c r="D156" s="232" t="s">
        <v>182</v>
      </c>
      <c r="E156" s="41"/>
      <c r="F156" s="233" t="s">
        <v>677</v>
      </c>
      <c r="G156" s="41"/>
      <c r="H156" s="41"/>
      <c r="I156" s="229"/>
      <c r="J156" s="41"/>
      <c r="K156" s="41"/>
      <c r="L156" s="45"/>
      <c r="M156" s="230"/>
      <c r="N156" s="231"/>
      <c r="O156" s="85"/>
      <c r="P156" s="85"/>
      <c r="Q156" s="85"/>
      <c r="R156" s="85"/>
      <c r="S156" s="85"/>
      <c r="T156" s="86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T156" s="18" t="s">
        <v>182</v>
      </c>
      <c r="AU156" s="18" t="s">
        <v>84</v>
      </c>
    </row>
    <row r="157" spans="1:65" s="2" customFormat="1" ht="33" customHeight="1">
      <c r="A157" s="39"/>
      <c r="B157" s="40"/>
      <c r="C157" s="214" t="s">
        <v>269</v>
      </c>
      <c r="D157" s="214" t="s">
        <v>173</v>
      </c>
      <c r="E157" s="215" t="s">
        <v>679</v>
      </c>
      <c r="F157" s="216" t="s">
        <v>680</v>
      </c>
      <c r="G157" s="217" t="s">
        <v>244</v>
      </c>
      <c r="H157" s="218">
        <v>139.209</v>
      </c>
      <c r="I157" s="219"/>
      <c r="J157" s="220">
        <f>ROUND(I157*H157,2)</f>
        <v>0</v>
      </c>
      <c r="K157" s="216" t="s">
        <v>177</v>
      </c>
      <c r="L157" s="45"/>
      <c r="M157" s="221" t="s">
        <v>20</v>
      </c>
      <c r="N157" s="222" t="s">
        <v>47</v>
      </c>
      <c r="O157" s="85"/>
      <c r="P157" s="223">
        <f>O157*H157</f>
        <v>0</v>
      </c>
      <c r="Q157" s="223">
        <v>0</v>
      </c>
      <c r="R157" s="223">
        <f>Q157*H157</f>
        <v>0</v>
      </c>
      <c r="S157" s="223">
        <v>0</v>
      </c>
      <c r="T157" s="224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25" t="s">
        <v>178</v>
      </c>
      <c r="AT157" s="225" t="s">
        <v>173</v>
      </c>
      <c r="AU157" s="225" t="s">
        <v>84</v>
      </c>
      <c r="AY157" s="18" t="s">
        <v>171</v>
      </c>
      <c r="BE157" s="226">
        <f>IF(N157="základní",J157,0)</f>
        <v>0</v>
      </c>
      <c r="BF157" s="226">
        <f>IF(N157="snížená",J157,0)</f>
        <v>0</v>
      </c>
      <c r="BG157" s="226">
        <f>IF(N157="zákl. přenesená",J157,0)</f>
        <v>0</v>
      </c>
      <c r="BH157" s="226">
        <f>IF(N157="sníž. přenesená",J157,0)</f>
        <v>0</v>
      </c>
      <c r="BI157" s="226">
        <f>IF(N157="nulová",J157,0)</f>
        <v>0</v>
      </c>
      <c r="BJ157" s="18" t="s">
        <v>22</v>
      </c>
      <c r="BK157" s="226">
        <f>ROUND(I157*H157,2)</f>
        <v>0</v>
      </c>
      <c r="BL157" s="18" t="s">
        <v>178</v>
      </c>
      <c r="BM157" s="225" t="s">
        <v>738</v>
      </c>
    </row>
    <row r="158" spans="1:47" s="2" customFormat="1" ht="12">
      <c r="A158" s="39"/>
      <c r="B158" s="40"/>
      <c r="C158" s="41"/>
      <c r="D158" s="227" t="s">
        <v>180</v>
      </c>
      <c r="E158" s="41"/>
      <c r="F158" s="228" t="s">
        <v>682</v>
      </c>
      <c r="G158" s="41"/>
      <c r="H158" s="41"/>
      <c r="I158" s="229"/>
      <c r="J158" s="41"/>
      <c r="K158" s="41"/>
      <c r="L158" s="45"/>
      <c r="M158" s="230"/>
      <c r="N158" s="231"/>
      <c r="O158" s="85"/>
      <c r="P158" s="85"/>
      <c r="Q158" s="85"/>
      <c r="R158" s="85"/>
      <c r="S158" s="85"/>
      <c r="T158" s="86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T158" s="18" t="s">
        <v>180</v>
      </c>
      <c r="AU158" s="18" t="s">
        <v>84</v>
      </c>
    </row>
    <row r="159" spans="1:47" s="2" customFormat="1" ht="12">
      <c r="A159" s="39"/>
      <c r="B159" s="40"/>
      <c r="C159" s="41"/>
      <c r="D159" s="232" t="s">
        <v>182</v>
      </c>
      <c r="E159" s="41"/>
      <c r="F159" s="233" t="s">
        <v>683</v>
      </c>
      <c r="G159" s="41"/>
      <c r="H159" s="41"/>
      <c r="I159" s="229"/>
      <c r="J159" s="41"/>
      <c r="K159" s="41"/>
      <c r="L159" s="45"/>
      <c r="M159" s="266"/>
      <c r="N159" s="267"/>
      <c r="O159" s="268"/>
      <c r="P159" s="268"/>
      <c r="Q159" s="268"/>
      <c r="R159" s="268"/>
      <c r="S159" s="268"/>
      <c r="T159" s="26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T159" s="18" t="s">
        <v>182</v>
      </c>
      <c r="AU159" s="18" t="s">
        <v>84</v>
      </c>
    </row>
    <row r="160" spans="1:31" s="2" customFormat="1" ht="6.95" customHeight="1">
      <c r="A160" s="39"/>
      <c r="B160" s="60"/>
      <c r="C160" s="61"/>
      <c r="D160" s="61"/>
      <c r="E160" s="61"/>
      <c r="F160" s="61"/>
      <c r="G160" s="61"/>
      <c r="H160" s="61"/>
      <c r="I160" s="61"/>
      <c r="J160" s="61"/>
      <c r="K160" s="61"/>
      <c r="L160" s="45"/>
      <c r="M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</row>
  </sheetData>
  <sheetProtection password="CC35" sheet="1" objects="1" scenarios="1" formatColumns="0" formatRows="0" autoFilter="0"/>
  <autoFilter ref="C90:K159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9:H79"/>
    <mergeCell ref="E81:H81"/>
    <mergeCell ref="E83:H83"/>
    <mergeCell ref="L2:V2"/>
  </mergeCells>
  <hyperlinks>
    <hyperlink ref="F96" r:id="rId1" display="https://podminky.urs.cz/item/CS_URS_2023_02/113107222"/>
    <hyperlink ref="F103" r:id="rId2" display="https://podminky.urs.cz/item/CS_URS_2023_02/181951112"/>
    <hyperlink ref="F111" r:id="rId3" display="https://podminky.urs.cz/item/CS_URS_2023_02/564871111"/>
    <hyperlink ref="F118" r:id="rId4" display="https://podminky.urs.cz/item/CS_URS_2023_02/564931412"/>
    <hyperlink ref="F132" r:id="rId5" display="https://podminky.urs.cz/item/CS_URS_2023_02/938902421"/>
    <hyperlink ref="F146" r:id="rId6" display="https://podminky.urs.cz/item/CS_URS_2023_02/997221611"/>
    <hyperlink ref="F151" r:id="rId7" display="https://podminky.urs.cz/item/CS_URS_2023_02/997221873"/>
    <hyperlink ref="F156" r:id="rId8" display="https://podminky.urs.cz/item/CS_URS_2023_02/998225111"/>
    <hyperlink ref="F159" r:id="rId9" display="https://podminky.urs.cz/item/CS_URS_2023_02/998225194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9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95</v>
      </c>
    </row>
    <row r="3" spans="2:46" s="1" customFormat="1" ht="6.95" customHeight="1">
      <c r="B3" s="140"/>
      <c r="C3" s="141"/>
      <c r="D3" s="141"/>
      <c r="E3" s="141"/>
      <c r="F3" s="141"/>
      <c r="G3" s="141"/>
      <c r="H3" s="141"/>
      <c r="I3" s="141"/>
      <c r="J3" s="141"/>
      <c r="K3" s="141"/>
      <c r="L3" s="21"/>
      <c r="AT3" s="18" t="s">
        <v>84</v>
      </c>
    </row>
    <row r="4" spans="2:46" s="1" customFormat="1" ht="24.95" customHeight="1">
      <c r="B4" s="21"/>
      <c r="D4" s="142" t="s">
        <v>140</v>
      </c>
      <c r="L4" s="21"/>
      <c r="M4" s="143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4" t="s">
        <v>16</v>
      </c>
      <c r="L6" s="21"/>
    </row>
    <row r="7" spans="2:12" s="1" customFormat="1" ht="16.5" customHeight="1">
      <c r="B7" s="21"/>
      <c r="E7" s="145" t="str">
        <f>'Rekapitulace stavby'!K6</f>
        <v>Rekonstrukce komunikace II/605, úsek č.3 - aktualizace (2023)</v>
      </c>
      <c r="F7" s="144"/>
      <c r="G7" s="144"/>
      <c r="H7" s="144"/>
      <c r="L7" s="21"/>
    </row>
    <row r="8" spans="2:12" s="1" customFormat="1" ht="12" customHeight="1">
      <c r="B8" s="21"/>
      <c r="D8" s="144" t="s">
        <v>141</v>
      </c>
      <c r="L8" s="21"/>
    </row>
    <row r="9" spans="1:31" s="2" customFormat="1" ht="16.5" customHeight="1">
      <c r="A9" s="39"/>
      <c r="B9" s="45"/>
      <c r="C9" s="39"/>
      <c r="D9" s="39"/>
      <c r="E9" s="145" t="s">
        <v>142</v>
      </c>
      <c r="F9" s="39"/>
      <c r="G9" s="39"/>
      <c r="H9" s="39"/>
      <c r="I9" s="39"/>
      <c r="J9" s="39"/>
      <c r="K9" s="39"/>
      <c r="L9" s="146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44" t="s">
        <v>143</v>
      </c>
      <c r="E10" s="39"/>
      <c r="F10" s="39"/>
      <c r="G10" s="39"/>
      <c r="H10" s="39"/>
      <c r="I10" s="39"/>
      <c r="J10" s="39"/>
      <c r="K10" s="39"/>
      <c r="L10" s="146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30" customHeight="1">
      <c r="A11" s="39"/>
      <c r="B11" s="45"/>
      <c r="C11" s="39"/>
      <c r="D11" s="39"/>
      <c r="E11" s="147" t="s">
        <v>739</v>
      </c>
      <c r="F11" s="39"/>
      <c r="G11" s="39"/>
      <c r="H11" s="39"/>
      <c r="I11" s="39"/>
      <c r="J11" s="39"/>
      <c r="K11" s="39"/>
      <c r="L11" s="146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146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44" t="s">
        <v>19</v>
      </c>
      <c r="E13" s="39"/>
      <c r="F13" s="134" t="s">
        <v>20</v>
      </c>
      <c r="G13" s="39"/>
      <c r="H13" s="39"/>
      <c r="I13" s="144" t="s">
        <v>21</v>
      </c>
      <c r="J13" s="134" t="s">
        <v>20</v>
      </c>
      <c r="K13" s="39"/>
      <c r="L13" s="146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4" t="s">
        <v>23</v>
      </c>
      <c r="E14" s="39"/>
      <c r="F14" s="134" t="s">
        <v>24</v>
      </c>
      <c r="G14" s="39"/>
      <c r="H14" s="39"/>
      <c r="I14" s="144" t="s">
        <v>25</v>
      </c>
      <c r="J14" s="148" t="str">
        <f>'Rekapitulace stavby'!AN8</f>
        <v>13. 12. 2023</v>
      </c>
      <c r="K14" s="39"/>
      <c r="L14" s="146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146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44" t="s">
        <v>29</v>
      </c>
      <c r="E16" s="39"/>
      <c r="F16" s="39"/>
      <c r="G16" s="39"/>
      <c r="H16" s="39"/>
      <c r="I16" s="144" t="s">
        <v>30</v>
      </c>
      <c r="J16" s="134" t="s">
        <v>20</v>
      </c>
      <c r="K16" s="39"/>
      <c r="L16" s="146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34" t="s">
        <v>31</v>
      </c>
      <c r="F17" s="39"/>
      <c r="G17" s="39"/>
      <c r="H17" s="39"/>
      <c r="I17" s="144" t="s">
        <v>32</v>
      </c>
      <c r="J17" s="134" t="s">
        <v>20</v>
      </c>
      <c r="K17" s="39"/>
      <c r="L17" s="146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146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44" t="s">
        <v>33</v>
      </c>
      <c r="E19" s="39"/>
      <c r="F19" s="39"/>
      <c r="G19" s="39"/>
      <c r="H19" s="39"/>
      <c r="I19" s="144" t="s">
        <v>30</v>
      </c>
      <c r="J19" s="34" t="str">
        <f>'Rekapitulace stavby'!AN13</f>
        <v>Vyplň údaj</v>
      </c>
      <c r="K19" s="39"/>
      <c r="L19" s="146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4"/>
      <c r="G20" s="134"/>
      <c r="H20" s="134"/>
      <c r="I20" s="144" t="s">
        <v>32</v>
      </c>
      <c r="J20" s="34" t="str">
        <f>'Rekapitulace stavby'!AN14</f>
        <v>Vyplň údaj</v>
      </c>
      <c r="K20" s="39"/>
      <c r="L20" s="146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146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44" t="s">
        <v>35</v>
      </c>
      <c r="E22" s="39"/>
      <c r="F22" s="39"/>
      <c r="G22" s="39"/>
      <c r="H22" s="39"/>
      <c r="I22" s="144" t="s">
        <v>30</v>
      </c>
      <c r="J22" s="134" t="s">
        <v>20</v>
      </c>
      <c r="K22" s="39"/>
      <c r="L22" s="146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34" t="s">
        <v>36</v>
      </c>
      <c r="F23" s="39"/>
      <c r="G23" s="39"/>
      <c r="H23" s="39"/>
      <c r="I23" s="144" t="s">
        <v>32</v>
      </c>
      <c r="J23" s="134" t="s">
        <v>20</v>
      </c>
      <c r="K23" s="39"/>
      <c r="L23" s="146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146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44" t="s">
        <v>38</v>
      </c>
      <c r="E25" s="39"/>
      <c r="F25" s="39"/>
      <c r="G25" s="39"/>
      <c r="H25" s="39"/>
      <c r="I25" s="144" t="s">
        <v>30</v>
      </c>
      <c r="J25" s="134" t="str">
        <f>IF('Rekapitulace stavby'!AN19="","",'Rekapitulace stavby'!AN19)</f>
        <v/>
      </c>
      <c r="K25" s="39"/>
      <c r="L25" s="146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34" t="str">
        <f>IF('Rekapitulace stavby'!E20="","",'Rekapitulace stavby'!E20)</f>
        <v xml:space="preserve"> </v>
      </c>
      <c r="F26" s="39"/>
      <c r="G26" s="39"/>
      <c r="H26" s="39"/>
      <c r="I26" s="144" t="s">
        <v>32</v>
      </c>
      <c r="J26" s="134" t="str">
        <f>IF('Rekapitulace stavby'!AN20="","",'Rekapitulace stavby'!AN20)</f>
        <v/>
      </c>
      <c r="K26" s="39"/>
      <c r="L26" s="146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146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44" t="s">
        <v>40</v>
      </c>
      <c r="E28" s="39"/>
      <c r="F28" s="39"/>
      <c r="G28" s="39"/>
      <c r="H28" s="39"/>
      <c r="I28" s="39"/>
      <c r="J28" s="39"/>
      <c r="K28" s="39"/>
      <c r="L28" s="146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71.25" customHeight="1">
      <c r="A29" s="149"/>
      <c r="B29" s="150"/>
      <c r="C29" s="149"/>
      <c r="D29" s="149"/>
      <c r="E29" s="151" t="s">
        <v>41</v>
      </c>
      <c r="F29" s="151"/>
      <c r="G29" s="151"/>
      <c r="H29" s="151"/>
      <c r="I29" s="149"/>
      <c r="J29" s="149"/>
      <c r="K29" s="149"/>
      <c r="L29" s="152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46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3"/>
      <c r="E31" s="153"/>
      <c r="F31" s="153"/>
      <c r="G31" s="153"/>
      <c r="H31" s="153"/>
      <c r="I31" s="153"/>
      <c r="J31" s="153"/>
      <c r="K31" s="153"/>
      <c r="L31" s="146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54" t="s">
        <v>42</v>
      </c>
      <c r="E32" s="39"/>
      <c r="F32" s="39"/>
      <c r="G32" s="39"/>
      <c r="H32" s="39"/>
      <c r="I32" s="39"/>
      <c r="J32" s="155">
        <f>ROUND(J91,2)</f>
        <v>0</v>
      </c>
      <c r="K32" s="39"/>
      <c r="L32" s="146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3"/>
      <c r="E33" s="153"/>
      <c r="F33" s="153"/>
      <c r="G33" s="153"/>
      <c r="H33" s="153"/>
      <c r="I33" s="153"/>
      <c r="J33" s="153"/>
      <c r="K33" s="153"/>
      <c r="L33" s="146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56" t="s">
        <v>44</v>
      </c>
      <c r="G34" s="39"/>
      <c r="H34" s="39"/>
      <c r="I34" s="156" t="s">
        <v>43</v>
      </c>
      <c r="J34" s="156" t="s">
        <v>45</v>
      </c>
      <c r="K34" s="39"/>
      <c r="L34" s="146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57" t="s">
        <v>46</v>
      </c>
      <c r="E35" s="144" t="s">
        <v>47</v>
      </c>
      <c r="F35" s="158">
        <f>ROUND((SUM(BE91:BE295)),2)</f>
        <v>0</v>
      </c>
      <c r="G35" s="39"/>
      <c r="H35" s="39"/>
      <c r="I35" s="159">
        <v>0.21</v>
      </c>
      <c r="J35" s="158">
        <f>ROUND(((SUM(BE91:BE295))*I35),2)</f>
        <v>0</v>
      </c>
      <c r="K35" s="39"/>
      <c r="L35" s="146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44" t="s">
        <v>48</v>
      </c>
      <c r="F36" s="158">
        <f>ROUND((SUM(BF91:BF295)),2)</f>
        <v>0</v>
      </c>
      <c r="G36" s="39"/>
      <c r="H36" s="39"/>
      <c r="I36" s="159">
        <v>0.15</v>
      </c>
      <c r="J36" s="158">
        <f>ROUND(((SUM(BF91:BF295))*I36),2)</f>
        <v>0</v>
      </c>
      <c r="K36" s="39"/>
      <c r="L36" s="146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4" t="s">
        <v>49</v>
      </c>
      <c r="F37" s="158">
        <f>ROUND((SUM(BG91:BG295)),2)</f>
        <v>0</v>
      </c>
      <c r="G37" s="39"/>
      <c r="H37" s="39"/>
      <c r="I37" s="159">
        <v>0.21</v>
      </c>
      <c r="J37" s="158">
        <f>0</f>
        <v>0</v>
      </c>
      <c r="K37" s="39"/>
      <c r="L37" s="146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44" t="s">
        <v>50</v>
      </c>
      <c r="F38" s="158">
        <f>ROUND((SUM(BH91:BH295)),2)</f>
        <v>0</v>
      </c>
      <c r="G38" s="39"/>
      <c r="H38" s="39"/>
      <c r="I38" s="159">
        <v>0.15</v>
      </c>
      <c r="J38" s="158">
        <f>0</f>
        <v>0</v>
      </c>
      <c r="K38" s="39"/>
      <c r="L38" s="146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4" t="s">
        <v>51</v>
      </c>
      <c r="F39" s="158">
        <f>ROUND((SUM(BI91:BI295)),2)</f>
        <v>0</v>
      </c>
      <c r="G39" s="39"/>
      <c r="H39" s="39"/>
      <c r="I39" s="159">
        <v>0</v>
      </c>
      <c r="J39" s="158">
        <f>0</f>
        <v>0</v>
      </c>
      <c r="K39" s="39"/>
      <c r="L39" s="146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146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60"/>
      <c r="D41" s="161" t="s">
        <v>52</v>
      </c>
      <c r="E41" s="162"/>
      <c r="F41" s="162"/>
      <c r="G41" s="163" t="s">
        <v>53</v>
      </c>
      <c r="H41" s="164" t="s">
        <v>54</v>
      </c>
      <c r="I41" s="162"/>
      <c r="J41" s="165">
        <f>SUM(J32:J39)</f>
        <v>0</v>
      </c>
      <c r="K41" s="166"/>
      <c r="L41" s="146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167"/>
      <c r="C42" s="168"/>
      <c r="D42" s="168"/>
      <c r="E42" s="168"/>
      <c r="F42" s="168"/>
      <c r="G42" s="168"/>
      <c r="H42" s="168"/>
      <c r="I42" s="168"/>
      <c r="J42" s="168"/>
      <c r="K42" s="168"/>
      <c r="L42" s="146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pans="1:31" s="2" customFormat="1" ht="6.95" customHeight="1">
      <c r="A46" s="39"/>
      <c r="B46" s="169"/>
      <c r="C46" s="170"/>
      <c r="D46" s="170"/>
      <c r="E46" s="170"/>
      <c r="F46" s="170"/>
      <c r="G46" s="170"/>
      <c r="H46" s="170"/>
      <c r="I46" s="170"/>
      <c r="J46" s="170"/>
      <c r="K46" s="170"/>
      <c r="L46" s="146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24.95" customHeight="1">
      <c r="A47" s="39"/>
      <c r="B47" s="40"/>
      <c r="C47" s="24" t="s">
        <v>145</v>
      </c>
      <c r="D47" s="41"/>
      <c r="E47" s="41"/>
      <c r="F47" s="41"/>
      <c r="G47" s="41"/>
      <c r="H47" s="41"/>
      <c r="I47" s="41"/>
      <c r="J47" s="41"/>
      <c r="K47" s="41"/>
      <c r="L47" s="146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146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16</v>
      </c>
      <c r="D49" s="41"/>
      <c r="E49" s="41"/>
      <c r="F49" s="41"/>
      <c r="G49" s="41"/>
      <c r="H49" s="41"/>
      <c r="I49" s="41"/>
      <c r="J49" s="41"/>
      <c r="K49" s="41"/>
      <c r="L49" s="146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171" t="str">
        <f>E7</f>
        <v>Rekonstrukce komunikace II/605, úsek č.3 - aktualizace (2023)</v>
      </c>
      <c r="F50" s="33"/>
      <c r="G50" s="33"/>
      <c r="H50" s="33"/>
      <c r="I50" s="41"/>
      <c r="J50" s="41"/>
      <c r="K50" s="41"/>
      <c r="L50" s="146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2:12" s="1" customFormat="1" ht="12" customHeight="1">
      <c r="B51" s="22"/>
      <c r="C51" s="33" t="s">
        <v>141</v>
      </c>
      <c r="D51" s="23"/>
      <c r="E51" s="23"/>
      <c r="F51" s="23"/>
      <c r="G51" s="23"/>
      <c r="H51" s="23"/>
      <c r="I51" s="23"/>
      <c r="J51" s="23"/>
      <c r="K51" s="23"/>
      <c r="L51" s="21"/>
    </row>
    <row r="52" spans="1:31" s="2" customFormat="1" ht="16.5" customHeight="1">
      <c r="A52" s="39"/>
      <c r="B52" s="40"/>
      <c r="C52" s="41"/>
      <c r="D52" s="41"/>
      <c r="E52" s="171" t="s">
        <v>142</v>
      </c>
      <c r="F52" s="41"/>
      <c r="G52" s="41"/>
      <c r="H52" s="41"/>
      <c r="I52" s="41"/>
      <c r="J52" s="41"/>
      <c r="K52" s="41"/>
      <c r="L52" s="146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12" customHeight="1">
      <c r="A53" s="39"/>
      <c r="B53" s="40"/>
      <c r="C53" s="33" t="s">
        <v>143</v>
      </c>
      <c r="D53" s="41"/>
      <c r="E53" s="41"/>
      <c r="F53" s="41"/>
      <c r="G53" s="41"/>
      <c r="H53" s="41"/>
      <c r="I53" s="41"/>
      <c r="J53" s="41"/>
      <c r="K53" s="41"/>
      <c r="L53" s="146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30" customHeight="1">
      <c r="A54" s="39"/>
      <c r="B54" s="40"/>
      <c r="C54" s="41"/>
      <c r="D54" s="41"/>
      <c r="E54" s="70" t="str">
        <f>E11</f>
        <v>SO 103.1c - Rekonstrukce komunikace - část c _ Nezpůsobilé výdaje projektu</v>
      </c>
      <c r="F54" s="41"/>
      <c r="G54" s="41"/>
      <c r="H54" s="41"/>
      <c r="I54" s="41"/>
      <c r="J54" s="41"/>
      <c r="K54" s="41"/>
      <c r="L54" s="146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6.95" customHeight="1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146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2" customHeight="1">
      <c r="A56" s="39"/>
      <c r="B56" s="40"/>
      <c r="C56" s="33" t="s">
        <v>23</v>
      </c>
      <c r="D56" s="41"/>
      <c r="E56" s="41"/>
      <c r="F56" s="28" t="str">
        <f>F14</f>
        <v>sil. II/605</v>
      </c>
      <c r="G56" s="41"/>
      <c r="H56" s="41"/>
      <c r="I56" s="33" t="s">
        <v>25</v>
      </c>
      <c r="J56" s="73" t="str">
        <f>IF(J14="","",J14)</f>
        <v>13. 12. 2023</v>
      </c>
      <c r="K56" s="41"/>
      <c r="L56" s="146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6.95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146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5.15" customHeight="1">
      <c r="A58" s="39"/>
      <c r="B58" s="40"/>
      <c r="C58" s="33" t="s">
        <v>29</v>
      </c>
      <c r="D58" s="41"/>
      <c r="E58" s="41"/>
      <c r="F58" s="28" t="str">
        <f>E17</f>
        <v>Správa a údržba silnic Plzeňského kraje, p.o.</v>
      </c>
      <c r="G58" s="41"/>
      <c r="H58" s="41"/>
      <c r="I58" s="33" t="s">
        <v>35</v>
      </c>
      <c r="J58" s="37" t="str">
        <f>E23</f>
        <v>Sweco a.s.</v>
      </c>
      <c r="K58" s="41"/>
      <c r="L58" s="146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s="2" customFormat="1" ht="15.15" customHeight="1">
      <c r="A59" s="39"/>
      <c r="B59" s="40"/>
      <c r="C59" s="33" t="s">
        <v>33</v>
      </c>
      <c r="D59" s="41"/>
      <c r="E59" s="41"/>
      <c r="F59" s="28" t="str">
        <f>IF(E20="","",E20)</f>
        <v>Vyplň údaj</v>
      </c>
      <c r="G59" s="41"/>
      <c r="H59" s="41"/>
      <c r="I59" s="33" t="s">
        <v>38</v>
      </c>
      <c r="J59" s="37" t="str">
        <f>E26</f>
        <v xml:space="preserve"> </v>
      </c>
      <c r="K59" s="41"/>
      <c r="L59" s="146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s="2" customFormat="1" ht="10.3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146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31" s="2" customFormat="1" ht="29.25" customHeight="1">
      <c r="A61" s="39"/>
      <c r="B61" s="40"/>
      <c r="C61" s="172" t="s">
        <v>146</v>
      </c>
      <c r="D61" s="173"/>
      <c r="E61" s="173"/>
      <c r="F61" s="173"/>
      <c r="G61" s="173"/>
      <c r="H61" s="173"/>
      <c r="I61" s="173"/>
      <c r="J61" s="174" t="s">
        <v>147</v>
      </c>
      <c r="K61" s="173"/>
      <c r="L61" s="146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10.3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46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47" s="2" customFormat="1" ht="22.8" customHeight="1">
      <c r="A63" s="39"/>
      <c r="B63" s="40"/>
      <c r="C63" s="175" t="s">
        <v>74</v>
      </c>
      <c r="D63" s="41"/>
      <c r="E63" s="41"/>
      <c r="F63" s="41"/>
      <c r="G63" s="41"/>
      <c r="H63" s="41"/>
      <c r="I63" s="41"/>
      <c r="J63" s="103">
        <f>J91</f>
        <v>0</v>
      </c>
      <c r="K63" s="41"/>
      <c r="L63" s="146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8" t="s">
        <v>148</v>
      </c>
    </row>
    <row r="64" spans="1:31" s="9" customFormat="1" ht="24.95" customHeight="1">
      <c r="A64" s="9"/>
      <c r="B64" s="176"/>
      <c r="C64" s="177"/>
      <c r="D64" s="178" t="s">
        <v>149</v>
      </c>
      <c r="E64" s="179"/>
      <c r="F64" s="179"/>
      <c r="G64" s="179"/>
      <c r="H64" s="179"/>
      <c r="I64" s="179"/>
      <c r="J64" s="180">
        <f>J92</f>
        <v>0</v>
      </c>
      <c r="K64" s="177"/>
      <c r="L64" s="181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2"/>
      <c r="C65" s="126"/>
      <c r="D65" s="183" t="s">
        <v>150</v>
      </c>
      <c r="E65" s="184"/>
      <c r="F65" s="184"/>
      <c r="G65" s="184"/>
      <c r="H65" s="184"/>
      <c r="I65" s="184"/>
      <c r="J65" s="185">
        <f>J93</f>
        <v>0</v>
      </c>
      <c r="K65" s="126"/>
      <c r="L65" s="18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2"/>
      <c r="C66" s="126"/>
      <c r="D66" s="183" t="s">
        <v>151</v>
      </c>
      <c r="E66" s="184"/>
      <c r="F66" s="184"/>
      <c r="G66" s="184"/>
      <c r="H66" s="184"/>
      <c r="I66" s="184"/>
      <c r="J66" s="185">
        <f>J102</f>
        <v>0</v>
      </c>
      <c r="K66" s="126"/>
      <c r="L66" s="186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2"/>
      <c r="C67" s="126"/>
      <c r="D67" s="183" t="s">
        <v>153</v>
      </c>
      <c r="E67" s="184"/>
      <c r="F67" s="184"/>
      <c r="G67" s="184"/>
      <c r="H67" s="184"/>
      <c r="I67" s="184"/>
      <c r="J67" s="185">
        <f>J195</f>
        <v>0</v>
      </c>
      <c r="K67" s="126"/>
      <c r="L67" s="186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2"/>
      <c r="C68" s="126"/>
      <c r="D68" s="183" t="s">
        <v>154</v>
      </c>
      <c r="E68" s="184"/>
      <c r="F68" s="184"/>
      <c r="G68" s="184"/>
      <c r="H68" s="184"/>
      <c r="I68" s="184"/>
      <c r="J68" s="185">
        <f>J270</f>
        <v>0</v>
      </c>
      <c r="K68" s="126"/>
      <c r="L68" s="186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2"/>
      <c r="C69" s="126"/>
      <c r="D69" s="183" t="s">
        <v>155</v>
      </c>
      <c r="E69" s="184"/>
      <c r="F69" s="184"/>
      <c r="G69" s="184"/>
      <c r="H69" s="184"/>
      <c r="I69" s="184"/>
      <c r="J69" s="185">
        <f>J288</f>
        <v>0</v>
      </c>
      <c r="K69" s="126"/>
      <c r="L69" s="186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2" customFormat="1" ht="21.8" customHeight="1">
      <c r="A70" s="39"/>
      <c r="B70" s="40"/>
      <c r="C70" s="41"/>
      <c r="D70" s="41"/>
      <c r="E70" s="41"/>
      <c r="F70" s="41"/>
      <c r="G70" s="41"/>
      <c r="H70" s="41"/>
      <c r="I70" s="41"/>
      <c r="J70" s="41"/>
      <c r="K70" s="41"/>
      <c r="L70" s="146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6.95" customHeight="1">
      <c r="A71" s="39"/>
      <c r="B71" s="60"/>
      <c r="C71" s="61"/>
      <c r="D71" s="61"/>
      <c r="E71" s="61"/>
      <c r="F71" s="61"/>
      <c r="G71" s="61"/>
      <c r="H71" s="61"/>
      <c r="I71" s="61"/>
      <c r="J71" s="61"/>
      <c r="K71" s="61"/>
      <c r="L71" s="146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5" spans="1:31" s="2" customFormat="1" ht="6.95" customHeight="1">
      <c r="A75" s="39"/>
      <c r="B75" s="62"/>
      <c r="C75" s="63"/>
      <c r="D75" s="63"/>
      <c r="E75" s="63"/>
      <c r="F75" s="63"/>
      <c r="G75" s="63"/>
      <c r="H75" s="63"/>
      <c r="I75" s="63"/>
      <c r="J75" s="63"/>
      <c r="K75" s="63"/>
      <c r="L75" s="146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24.95" customHeight="1">
      <c r="A76" s="39"/>
      <c r="B76" s="40"/>
      <c r="C76" s="24" t="s">
        <v>156</v>
      </c>
      <c r="D76" s="41"/>
      <c r="E76" s="41"/>
      <c r="F76" s="41"/>
      <c r="G76" s="41"/>
      <c r="H76" s="41"/>
      <c r="I76" s="41"/>
      <c r="J76" s="41"/>
      <c r="K76" s="41"/>
      <c r="L76" s="146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6.95" customHeight="1">
      <c r="A77" s="39"/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146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2" customHeight="1">
      <c r="A78" s="39"/>
      <c r="B78" s="40"/>
      <c r="C78" s="33" t="s">
        <v>16</v>
      </c>
      <c r="D78" s="41"/>
      <c r="E78" s="41"/>
      <c r="F78" s="41"/>
      <c r="G78" s="41"/>
      <c r="H78" s="41"/>
      <c r="I78" s="41"/>
      <c r="J78" s="41"/>
      <c r="K78" s="41"/>
      <c r="L78" s="146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6.5" customHeight="1">
      <c r="A79" s="39"/>
      <c r="B79" s="40"/>
      <c r="C79" s="41"/>
      <c r="D79" s="41"/>
      <c r="E79" s="171" t="str">
        <f>E7</f>
        <v>Rekonstrukce komunikace II/605, úsek č.3 - aktualizace (2023)</v>
      </c>
      <c r="F79" s="33"/>
      <c r="G79" s="33"/>
      <c r="H79" s="33"/>
      <c r="I79" s="41"/>
      <c r="J79" s="41"/>
      <c r="K79" s="41"/>
      <c r="L79" s="146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2:12" s="1" customFormat="1" ht="12" customHeight="1">
      <c r="B80" s="22"/>
      <c r="C80" s="33" t="s">
        <v>141</v>
      </c>
      <c r="D80" s="23"/>
      <c r="E80" s="23"/>
      <c r="F80" s="23"/>
      <c r="G80" s="23"/>
      <c r="H80" s="23"/>
      <c r="I80" s="23"/>
      <c r="J80" s="23"/>
      <c r="K80" s="23"/>
      <c r="L80" s="21"/>
    </row>
    <row r="81" spans="1:31" s="2" customFormat="1" ht="16.5" customHeight="1">
      <c r="A81" s="39"/>
      <c r="B81" s="40"/>
      <c r="C81" s="41"/>
      <c r="D81" s="41"/>
      <c r="E81" s="171" t="s">
        <v>142</v>
      </c>
      <c r="F81" s="41"/>
      <c r="G81" s="41"/>
      <c r="H81" s="41"/>
      <c r="I81" s="41"/>
      <c r="J81" s="41"/>
      <c r="K81" s="41"/>
      <c r="L81" s="146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2" customHeight="1">
      <c r="A82" s="39"/>
      <c r="B82" s="40"/>
      <c r="C82" s="33" t="s">
        <v>143</v>
      </c>
      <c r="D82" s="41"/>
      <c r="E82" s="41"/>
      <c r="F82" s="41"/>
      <c r="G82" s="41"/>
      <c r="H82" s="41"/>
      <c r="I82" s="41"/>
      <c r="J82" s="41"/>
      <c r="K82" s="41"/>
      <c r="L82" s="146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30" customHeight="1">
      <c r="A83" s="39"/>
      <c r="B83" s="40"/>
      <c r="C83" s="41"/>
      <c r="D83" s="41"/>
      <c r="E83" s="70" t="str">
        <f>E11</f>
        <v>SO 103.1c - Rekonstrukce komunikace - část c _ Nezpůsobilé výdaje projektu</v>
      </c>
      <c r="F83" s="41"/>
      <c r="G83" s="41"/>
      <c r="H83" s="41"/>
      <c r="I83" s="41"/>
      <c r="J83" s="41"/>
      <c r="K83" s="41"/>
      <c r="L83" s="146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6.95" customHeight="1">
      <c r="A84" s="39"/>
      <c r="B84" s="40"/>
      <c r="C84" s="41"/>
      <c r="D84" s="41"/>
      <c r="E84" s="41"/>
      <c r="F84" s="41"/>
      <c r="G84" s="41"/>
      <c r="H84" s="41"/>
      <c r="I84" s="41"/>
      <c r="J84" s="41"/>
      <c r="K84" s="41"/>
      <c r="L84" s="146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2" customHeight="1">
      <c r="A85" s="39"/>
      <c r="B85" s="40"/>
      <c r="C85" s="33" t="s">
        <v>23</v>
      </c>
      <c r="D85" s="41"/>
      <c r="E85" s="41"/>
      <c r="F85" s="28" t="str">
        <f>F14</f>
        <v>sil. II/605</v>
      </c>
      <c r="G85" s="41"/>
      <c r="H85" s="41"/>
      <c r="I85" s="33" t="s">
        <v>25</v>
      </c>
      <c r="J85" s="73" t="str">
        <f>IF(J14="","",J14)</f>
        <v>13. 12. 2023</v>
      </c>
      <c r="K85" s="41"/>
      <c r="L85" s="146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6.95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146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5.15" customHeight="1">
      <c r="A87" s="39"/>
      <c r="B87" s="40"/>
      <c r="C87" s="33" t="s">
        <v>29</v>
      </c>
      <c r="D87" s="41"/>
      <c r="E87" s="41"/>
      <c r="F87" s="28" t="str">
        <f>E17</f>
        <v>Správa a údržba silnic Plzeňského kraje, p.o.</v>
      </c>
      <c r="G87" s="41"/>
      <c r="H87" s="41"/>
      <c r="I87" s="33" t="s">
        <v>35</v>
      </c>
      <c r="J87" s="37" t="str">
        <f>E23</f>
        <v>Sweco a.s.</v>
      </c>
      <c r="K87" s="41"/>
      <c r="L87" s="146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5.15" customHeight="1">
      <c r="A88" s="39"/>
      <c r="B88" s="40"/>
      <c r="C88" s="33" t="s">
        <v>33</v>
      </c>
      <c r="D88" s="41"/>
      <c r="E88" s="41"/>
      <c r="F88" s="28" t="str">
        <f>IF(E20="","",E20)</f>
        <v>Vyplň údaj</v>
      </c>
      <c r="G88" s="41"/>
      <c r="H88" s="41"/>
      <c r="I88" s="33" t="s">
        <v>38</v>
      </c>
      <c r="J88" s="37" t="str">
        <f>E26</f>
        <v xml:space="preserve"> </v>
      </c>
      <c r="K88" s="41"/>
      <c r="L88" s="146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0.3" customHeight="1">
      <c r="A89" s="39"/>
      <c r="B89" s="40"/>
      <c r="C89" s="41"/>
      <c r="D89" s="41"/>
      <c r="E89" s="41"/>
      <c r="F89" s="41"/>
      <c r="G89" s="41"/>
      <c r="H89" s="41"/>
      <c r="I89" s="41"/>
      <c r="J89" s="41"/>
      <c r="K89" s="41"/>
      <c r="L89" s="146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11" customFormat="1" ht="29.25" customHeight="1">
      <c r="A90" s="187"/>
      <c r="B90" s="188"/>
      <c r="C90" s="189" t="s">
        <v>157</v>
      </c>
      <c r="D90" s="190" t="s">
        <v>61</v>
      </c>
      <c r="E90" s="190" t="s">
        <v>57</v>
      </c>
      <c r="F90" s="190" t="s">
        <v>58</v>
      </c>
      <c r="G90" s="190" t="s">
        <v>158</v>
      </c>
      <c r="H90" s="190" t="s">
        <v>159</v>
      </c>
      <c r="I90" s="190" t="s">
        <v>160</v>
      </c>
      <c r="J90" s="190" t="s">
        <v>147</v>
      </c>
      <c r="K90" s="191" t="s">
        <v>161</v>
      </c>
      <c r="L90" s="192"/>
      <c r="M90" s="93" t="s">
        <v>20</v>
      </c>
      <c r="N90" s="94" t="s">
        <v>46</v>
      </c>
      <c r="O90" s="94" t="s">
        <v>162</v>
      </c>
      <c r="P90" s="94" t="s">
        <v>163</v>
      </c>
      <c r="Q90" s="94" t="s">
        <v>164</v>
      </c>
      <c r="R90" s="94" t="s">
        <v>165</v>
      </c>
      <c r="S90" s="94" t="s">
        <v>166</v>
      </c>
      <c r="T90" s="95" t="s">
        <v>167</v>
      </c>
      <c r="U90" s="187"/>
      <c r="V90" s="187"/>
      <c r="W90" s="187"/>
      <c r="X90" s="187"/>
      <c r="Y90" s="187"/>
      <c r="Z90" s="187"/>
      <c r="AA90" s="187"/>
      <c r="AB90" s="187"/>
      <c r="AC90" s="187"/>
      <c r="AD90" s="187"/>
      <c r="AE90" s="187"/>
    </row>
    <row r="91" spans="1:63" s="2" customFormat="1" ht="22.8" customHeight="1">
      <c r="A91" s="39"/>
      <c r="B91" s="40"/>
      <c r="C91" s="100" t="s">
        <v>168</v>
      </c>
      <c r="D91" s="41"/>
      <c r="E91" s="41"/>
      <c r="F91" s="41"/>
      <c r="G91" s="41"/>
      <c r="H91" s="41"/>
      <c r="I91" s="41"/>
      <c r="J91" s="193">
        <f>BK91</f>
        <v>0</v>
      </c>
      <c r="K91" s="41"/>
      <c r="L91" s="45"/>
      <c r="M91" s="96"/>
      <c r="N91" s="194"/>
      <c r="O91" s="97"/>
      <c r="P91" s="195">
        <f>P92</f>
        <v>0</v>
      </c>
      <c r="Q91" s="97"/>
      <c r="R91" s="195">
        <f>R92</f>
        <v>23.681303428</v>
      </c>
      <c r="S91" s="97"/>
      <c r="T91" s="196">
        <f>T92</f>
        <v>186.7684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T91" s="18" t="s">
        <v>75</v>
      </c>
      <c r="AU91" s="18" t="s">
        <v>148</v>
      </c>
      <c r="BK91" s="197">
        <f>BK92</f>
        <v>0</v>
      </c>
    </row>
    <row r="92" spans="1:63" s="12" customFormat="1" ht="25.9" customHeight="1">
      <c r="A92" s="12"/>
      <c r="B92" s="198"/>
      <c r="C92" s="199"/>
      <c r="D92" s="200" t="s">
        <v>75</v>
      </c>
      <c r="E92" s="201" t="s">
        <v>169</v>
      </c>
      <c r="F92" s="201" t="s">
        <v>170</v>
      </c>
      <c r="G92" s="199"/>
      <c r="H92" s="199"/>
      <c r="I92" s="202"/>
      <c r="J92" s="203">
        <f>BK92</f>
        <v>0</v>
      </c>
      <c r="K92" s="199"/>
      <c r="L92" s="204"/>
      <c r="M92" s="205"/>
      <c r="N92" s="206"/>
      <c r="O92" s="206"/>
      <c r="P92" s="207">
        <f>P93+P102+P195+P270+P288</f>
        <v>0</v>
      </c>
      <c r="Q92" s="206"/>
      <c r="R92" s="207">
        <f>R93+R102+R195+R270+R288</f>
        <v>23.681303428</v>
      </c>
      <c r="S92" s="206"/>
      <c r="T92" s="208">
        <f>T93+T102+T195+T270+T288</f>
        <v>186.7684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09" t="s">
        <v>22</v>
      </c>
      <c r="AT92" s="210" t="s">
        <v>75</v>
      </c>
      <c r="AU92" s="210" t="s">
        <v>76</v>
      </c>
      <c r="AY92" s="209" t="s">
        <v>171</v>
      </c>
      <c r="BK92" s="211">
        <f>BK93+BK102+BK195+BK270+BK288</f>
        <v>0</v>
      </c>
    </row>
    <row r="93" spans="1:63" s="12" customFormat="1" ht="22.8" customHeight="1">
      <c r="A93" s="12"/>
      <c r="B93" s="198"/>
      <c r="C93" s="199"/>
      <c r="D93" s="200" t="s">
        <v>75</v>
      </c>
      <c r="E93" s="212" t="s">
        <v>22</v>
      </c>
      <c r="F93" s="212" t="s">
        <v>172</v>
      </c>
      <c r="G93" s="199"/>
      <c r="H93" s="199"/>
      <c r="I93" s="202"/>
      <c r="J93" s="213">
        <f>BK93</f>
        <v>0</v>
      </c>
      <c r="K93" s="199"/>
      <c r="L93" s="204"/>
      <c r="M93" s="205"/>
      <c r="N93" s="206"/>
      <c r="O93" s="206"/>
      <c r="P93" s="207">
        <f>SUM(P94:P101)</f>
        <v>0</v>
      </c>
      <c r="Q93" s="206"/>
      <c r="R93" s="207">
        <f>SUM(R94:R101)</f>
        <v>0.09584442</v>
      </c>
      <c r="S93" s="206"/>
      <c r="T93" s="208">
        <f>SUM(T94:T101)</f>
        <v>186.76000000000002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09" t="s">
        <v>22</v>
      </c>
      <c r="AT93" s="210" t="s">
        <v>75</v>
      </c>
      <c r="AU93" s="210" t="s">
        <v>22</v>
      </c>
      <c r="AY93" s="209" t="s">
        <v>171</v>
      </c>
      <c r="BK93" s="211">
        <f>SUM(BK94:BK101)</f>
        <v>0</v>
      </c>
    </row>
    <row r="94" spans="1:65" s="2" customFormat="1" ht="33" customHeight="1">
      <c r="A94" s="39"/>
      <c r="B94" s="40"/>
      <c r="C94" s="214" t="s">
        <v>22</v>
      </c>
      <c r="D94" s="214" t="s">
        <v>173</v>
      </c>
      <c r="E94" s="215" t="s">
        <v>211</v>
      </c>
      <c r="F94" s="216" t="s">
        <v>212</v>
      </c>
      <c r="G94" s="217" t="s">
        <v>176</v>
      </c>
      <c r="H94" s="218">
        <v>406</v>
      </c>
      <c r="I94" s="219"/>
      <c r="J94" s="220">
        <f>ROUND(I94*H94,2)</f>
        <v>0</v>
      </c>
      <c r="K94" s="216" t="s">
        <v>177</v>
      </c>
      <c r="L94" s="45"/>
      <c r="M94" s="221" t="s">
        <v>20</v>
      </c>
      <c r="N94" s="222" t="s">
        <v>47</v>
      </c>
      <c r="O94" s="85"/>
      <c r="P94" s="223">
        <f>O94*H94</f>
        <v>0</v>
      </c>
      <c r="Q94" s="223">
        <v>0.00023607</v>
      </c>
      <c r="R94" s="223">
        <f>Q94*H94</f>
        <v>0.09584442</v>
      </c>
      <c r="S94" s="223">
        <v>0.46</v>
      </c>
      <c r="T94" s="224">
        <f>S94*H94</f>
        <v>186.76000000000002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225" t="s">
        <v>178</v>
      </c>
      <c r="AT94" s="225" t="s">
        <v>173</v>
      </c>
      <c r="AU94" s="225" t="s">
        <v>84</v>
      </c>
      <c r="AY94" s="18" t="s">
        <v>171</v>
      </c>
      <c r="BE94" s="226">
        <f>IF(N94="základní",J94,0)</f>
        <v>0</v>
      </c>
      <c r="BF94" s="226">
        <f>IF(N94="snížená",J94,0)</f>
        <v>0</v>
      </c>
      <c r="BG94" s="226">
        <f>IF(N94="zákl. přenesená",J94,0)</f>
        <v>0</v>
      </c>
      <c r="BH94" s="226">
        <f>IF(N94="sníž. přenesená",J94,0)</f>
        <v>0</v>
      </c>
      <c r="BI94" s="226">
        <f>IF(N94="nulová",J94,0)</f>
        <v>0</v>
      </c>
      <c r="BJ94" s="18" t="s">
        <v>22</v>
      </c>
      <c r="BK94" s="226">
        <f>ROUND(I94*H94,2)</f>
        <v>0</v>
      </c>
      <c r="BL94" s="18" t="s">
        <v>178</v>
      </c>
      <c r="BM94" s="225" t="s">
        <v>213</v>
      </c>
    </row>
    <row r="95" spans="1:47" s="2" customFormat="1" ht="12">
      <c r="A95" s="39"/>
      <c r="B95" s="40"/>
      <c r="C95" s="41"/>
      <c r="D95" s="227" t="s">
        <v>180</v>
      </c>
      <c r="E95" s="41"/>
      <c r="F95" s="228" t="s">
        <v>214</v>
      </c>
      <c r="G95" s="41"/>
      <c r="H95" s="41"/>
      <c r="I95" s="229"/>
      <c r="J95" s="41"/>
      <c r="K95" s="41"/>
      <c r="L95" s="45"/>
      <c r="M95" s="230"/>
      <c r="N95" s="231"/>
      <c r="O95" s="85"/>
      <c r="P95" s="85"/>
      <c r="Q95" s="85"/>
      <c r="R95" s="85"/>
      <c r="S95" s="85"/>
      <c r="T95" s="86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T95" s="18" t="s">
        <v>180</v>
      </c>
      <c r="AU95" s="18" t="s">
        <v>84</v>
      </c>
    </row>
    <row r="96" spans="1:47" s="2" customFormat="1" ht="12">
      <c r="A96" s="39"/>
      <c r="B96" s="40"/>
      <c r="C96" s="41"/>
      <c r="D96" s="232" t="s">
        <v>182</v>
      </c>
      <c r="E96" s="41"/>
      <c r="F96" s="233" t="s">
        <v>215</v>
      </c>
      <c r="G96" s="41"/>
      <c r="H96" s="41"/>
      <c r="I96" s="229"/>
      <c r="J96" s="41"/>
      <c r="K96" s="41"/>
      <c r="L96" s="45"/>
      <c r="M96" s="230"/>
      <c r="N96" s="231"/>
      <c r="O96" s="85"/>
      <c r="P96" s="85"/>
      <c r="Q96" s="85"/>
      <c r="R96" s="85"/>
      <c r="S96" s="85"/>
      <c r="T96" s="86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T96" s="18" t="s">
        <v>182</v>
      </c>
      <c r="AU96" s="18" t="s">
        <v>84</v>
      </c>
    </row>
    <row r="97" spans="1:51" s="13" customFormat="1" ht="12">
      <c r="A97" s="13"/>
      <c r="B97" s="234"/>
      <c r="C97" s="235"/>
      <c r="D97" s="227" t="s">
        <v>184</v>
      </c>
      <c r="E97" s="236" t="s">
        <v>20</v>
      </c>
      <c r="F97" s="237" t="s">
        <v>740</v>
      </c>
      <c r="G97" s="235"/>
      <c r="H97" s="236" t="s">
        <v>20</v>
      </c>
      <c r="I97" s="238"/>
      <c r="J97" s="235"/>
      <c r="K97" s="235"/>
      <c r="L97" s="239"/>
      <c r="M97" s="240"/>
      <c r="N97" s="241"/>
      <c r="O97" s="241"/>
      <c r="P97" s="241"/>
      <c r="Q97" s="241"/>
      <c r="R97" s="241"/>
      <c r="S97" s="241"/>
      <c r="T97" s="242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43" t="s">
        <v>184</v>
      </c>
      <c r="AU97" s="243" t="s">
        <v>84</v>
      </c>
      <c r="AV97" s="13" t="s">
        <v>22</v>
      </c>
      <c r="AW97" s="13" t="s">
        <v>37</v>
      </c>
      <c r="AX97" s="13" t="s">
        <v>76</v>
      </c>
      <c r="AY97" s="243" t="s">
        <v>171</v>
      </c>
    </row>
    <row r="98" spans="1:51" s="13" customFormat="1" ht="12">
      <c r="A98" s="13"/>
      <c r="B98" s="234"/>
      <c r="C98" s="235"/>
      <c r="D98" s="227" t="s">
        <v>184</v>
      </c>
      <c r="E98" s="236" t="s">
        <v>20</v>
      </c>
      <c r="F98" s="237" t="s">
        <v>186</v>
      </c>
      <c r="G98" s="235"/>
      <c r="H98" s="236" t="s">
        <v>20</v>
      </c>
      <c r="I98" s="238"/>
      <c r="J98" s="235"/>
      <c r="K98" s="235"/>
      <c r="L98" s="239"/>
      <c r="M98" s="240"/>
      <c r="N98" s="241"/>
      <c r="O98" s="241"/>
      <c r="P98" s="241"/>
      <c r="Q98" s="241"/>
      <c r="R98" s="241"/>
      <c r="S98" s="241"/>
      <c r="T98" s="242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43" t="s">
        <v>184</v>
      </c>
      <c r="AU98" s="243" t="s">
        <v>84</v>
      </c>
      <c r="AV98" s="13" t="s">
        <v>22</v>
      </c>
      <c r="AW98" s="13" t="s">
        <v>37</v>
      </c>
      <c r="AX98" s="13" t="s">
        <v>76</v>
      </c>
      <c r="AY98" s="243" t="s">
        <v>171</v>
      </c>
    </row>
    <row r="99" spans="1:51" s="13" customFormat="1" ht="12">
      <c r="A99" s="13"/>
      <c r="B99" s="234"/>
      <c r="C99" s="235"/>
      <c r="D99" s="227" t="s">
        <v>184</v>
      </c>
      <c r="E99" s="236" t="s">
        <v>20</v>
      </c>
      <c r="F99" s="237" t="s">
        <v>216</v>
      </c>
      <c r="G99" s="235"/>
      <c r="H99" s="236" t="s">
        <v>20</v>
      </c>
      <c r="I99" s="238"/>
      <c r="J99" s="235"/>
      <c r="K99" s="235"/>
      <c r="L99" s="239"/>
      <c r="M99" s="240"/>
      <c r="N99" s="241"/>
      <c r="O99" s="241"/>
      <c r="P99" s="241"/>
      <c r="Q99" s="241"/>
      <c r="R99" s="241"/>
      <c r="S99" s="241"/>
      <c r="T99" s="242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43" t="s">
        <v>184</v>
      </c>
      <c r="AU99" s="243" t="s">
        <v>84</v>
      </c>
      <c r="AV99" s="13" t="s">
        <v>22</v>
      </c>
      <c r="AW99" s="13" t="s">
        <v>37</v>
      </c>
      <c r="AX99" s="13" t="s">
        <v>76</v>
      </c>
      <c r="AY99" s="243" t="s">
        <v>171</v>
      </c>
    </row>
    <row r="100" spans="1:51" s="13" customFormat="1" ht="12">
      <c r="A100" s="13"/>
      <c r="B100" s="234"/>
      <c r="C100" s="235"/>
      <c r="D100" s="227" t="s">
        <v>184</v>
      </c>
      <c r="E100" s="236" t="s">
        <v>20</v>
      </c>
      <c r="F100" s="237" t="s">
        <v>195</v>
      </c>
      <c r="G100" s="235"/>
      <c r="H100" s="236" t="s">
        <v>20</v>
      </c>
      <c r="I100" s="238"/>
      <c r="J100" s="235"/>
      <c r="K100" s="235"/>
      <c r="L100" s="239"/>
      <c r="M100" s="240"/>
      <c r="N100" s="241"/>
      <c r="O100" s="241"/>
      <c r="P100" s="241"/>
      <c r="Q100" s="241"/>
      <c r="R100" s="241"/>
      <c r="S100" s="241"/>
      <c r="T100" s="242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43" t="s">
        <v>184</v>
      </c>
      <c r="AU100" s="243" t="s">
        <v>84</v>
      </c>
      <c r="AV100" s="13" t="s">
        <v>22</v>
      </c>
      <c r="AW100" s="13" t="s">
        <v>37</v>
      </c>
      <c r="AX100" s="13" t="s">
        <v>76</v>
      </c>
      <c r="AY100" s="243" t="s">
        <v>171</v>
      </c>
    </row>
    <row r="101" spans="1:51" s="14" customFormat="1" ht="12">
      <c r="A101" s="14"/>
      <c r="B101" s="244"/>
      <c r="C101" s="245"/>
      <c r="D101" s="227" t="s">
        <v>184</v>
      </c>
      <c r="E101" s="246" t="s">
        <v>20</v>
      </c>
      <c r="F101" s="247" t="s">
        <v>741</v>
      </c>
      <c r="G101" s="245"/>
      <c r="H101" s="248">
        <v>406</v>
      </c>
      <c r="I101" s="249"/>
      <c r="J101" s="245"/>
      <c r="K101" s="245"/>
      <c r="L101" s="250"/>
      <c r="M101" s="251"/>
      <c r="N101" s="252"/>
      <c r="O101" s="252"/>
      <c r="P101" s="252"/>
      <c r="Q101" s="252"/>
      <c r="R101" s="252"/>
      <c r="S101" s="252"/>
      <c r="T101" s="253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54" t="s">
        <v>184</v>
      </c>
      <c r="AU101" s="254" t="s">
        <v>84</v>
      </c>
      <c r="AV101" s="14" t="s">
        <v>84</v>
      </c>
      <c r="AW101" s="14" t="s">
        <v>37</v>
      </c>
      <c r="AX101" s="14" t="s">
        <v>76</v>
      </c>
      <c r="AY101" s="254" t="s">
        <v>171</v>
      </c>
    </row>
    <row r="102" spans="1:63" s="12" customFormat="1" ht="22.8" customHeight="1">
      <c r="A102" s="12"/>
      <c r="B102" s="198"/>
      <c r="C102" s="199"/>
      <c r="D102" s="200" t="s">
        <v>75</v>
      </c>
      <c r="E102" s="212" t="s">
        <v>210</v>
      </c>
      <c r="F102" s="212" t="s">
        <v>249</v>
      </c>
      <c r="G102" s="199"/>
      <c r="H102" s="199"/>
      <c r="I102" s="202"/>
      <c r="J102" s="213">
        <f>BK102</f>
        <v>0</v>
      </c>
      <c r="K102" s="199"/>
      <c r="L102" s="204"/>
      <c r="M102" s="205"/>
      <c r="N102" s="206"/>
      <c r="O102" s="206"/>
      <c r="P102" s="207">
        <f>SUM(P103:P194)</f>
        <v>0</v>
      </c>
      <c r="Q102" s="206"/>
      <c r="R102" s="207">
        <f>SUM(R103:R194)</f>
        <v>23.166</v>
      </c>
      <c r="S102" s="206"/>
      <c r="T102" s="208">
        <f>SUM(T103:T194)</f>
        <v>0</v>
      </c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R102" s="209" t="s">
        <v>22</v>
      </c>
      <c r="AT102" s="210" t="s">
        <v>75</v>
      </c>
      <c r="AU102" s="210" t="s">
        <v>22</v>
      </c>
      <c r="AY102" s="209" t="s">
        <v>171</v>
      </c>
      <c r="BK102" s="211">
        <f>SUM(BK103:BK194)</f>
        <v>0</v>
      </c>
    </row>
    <row r="103" spans="1:65" s="2" customFormat="1" ht="21.75" customHeight="1">
      <c r="A103" s="39"/>
      <c r="B103" s="40"/>
      <c r="C103" s="214" t="s">
        <v>84</v>
      </c>
      <c r="D103" s="214" t="s">
        <v>173</v>
      </c>
      <c r="E103" s="215" t="s">
        <v>250</v>
      </c>
      <c r="F103" s="216" t="s">
        <v>251</v>
      </c>
      <c r="G103" s="217" t="s">
        <v>176</v>
      </c>
      <c r="H103" s="218">
        <v>446.6</v>
      </c>
      <c r="I103" s="219"/>
      <c r="J103" s="220">
        <f>ROUND(I103*H103,2)</f>
        <v>0</v>
      </c>
      <c r="K103" s="216" t="s">
        <v>177</v>
      </c>
      <c r="L103" s="45"/>
      <c r="M103" s="221" t="s">
        <v>20</v>
      </c>
      <c r="N103" s="222" t="s">
        <v>47</v>
      </c>
      <c r="O103" s="85"/>
      <c r="P103" s="223">
        <f>O103*H103</f>
        <v>0</v>
      </c>
      <c r="Q103" s="223">
        <v>0</v>
      </c>
      <c r="R103" s="223">
        <f>Q103*H103</f>
        <v>0</v>
      </c>
      <c r="S103" s="223">
        <v>0</v>
      </c>
      <c r="T103" s="224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25" t="s">
        <v>178</v>
      </c>
      <c r="AT103" s="225" t="s">
        <v>173</v>
      </c>
      <c r="AU103" s="225" t="s">
        <v>84</v>
      </c>
      <c r="AY103" s="18" t="s">
        <v>171</v>
      </c>
      <c r="BE103" s="226">
        <f>IF(N103="základní",J103,0)</f>
        <v>0</v>
      </c>
      <c r="BF103" s="226">
        <f>IF(N103="snížená",J103,0)</f>
        <v>0</v>
      </c>
      <c r="BG103" s="226">
        <f>IF(N103="zákl. přenesená",J103,0)</f>
        <v>0</v>
      </c>
      <c r="BH103" s="226">
        <f>IF(N103="sníž. přenesená",J103,0)</f>
        <v>0</v>
      </c>
      <c r="BI103" s="226">
        <f>IF(N103="nulová",J103,0)</f>
        <v>0</v>
      </c>
      <c r="BJ103" s="18" t="s">
        <v>22</v>
      </c>
      <c r="BK103" s="226">
        <f>ROUND(I103*H103,2)</f>
        <v>0</v>
      </c>
      <c r="BL103" s="18" t="s">
        <v>178</v>
      </c>
      <c r="BM103" s="225" t="s">
        <v>252</v>
      </c>
    </row>
    <row r="104" spans="1:47" s="2" customFormat="1" ht="12">
      <c r="A104" s="39"/>
      <c r="B104" s="40"/>
      <c r="C104" s="41"/>
      <c r="D104" s="227" t="s">
        <v>180</v>
      </c>
      <c r="E104" s="41"/>
      <c r="F104" s="228" t="s">
        <v>253</v>
      </c>
      <c r="G104" s="41"/>
      <c r="H104" s="41"/>
      <c r="I104" s="229"/>
      <c r="J104" s="41"/>
      <c r="K104" s="41"/>
      <c r="L104" s="45"/>
      <c r="M104" s="230"/>
      <c r="N104" s="231"/>
      <c r="O104" s="85"/>
      <c r="P104" s="85"/>
      <c r="Q104" s="85"/>
      <c r="R104" s="85"/>
      <c r="S104" s="85"/>
      <c r="T104" s="86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T104" s="18" t="s">
        <v>180</v>
      </c>
      <c r="AU104" s="18" t="s">
        <v>84</v>
      </c>
    </row>
    <row r="105" spans="1:47" s="2" customFormat="1" ht="12">
      <c r="A105" s="39"/>
      <c r="B105" s="40"/>
      <c r="C105" s="41"/>
      <c r="D105" s="232" t="s">
        <v>182</v>
      </c>
      <c r="E105" s="41"/>
      <c r="F105" s="233" t="s">
        <v>254</v>
      </c>
      <c r="G105" s="41"/>
      <c r="H105" s="41"/>
      <c r="I105" s="229"/>
      <c r="J105" s="41"/>
      <c r="K105" s="41"/>
      <c r="L105" s="45"/>
      <c r="M105" s="230"/>
      <c r="N105" s="231"/>
      <c r="O105" s="85"/>
      <c r="P105" s="85"/>
      <c r="Q105" s="85"/>
      <c r="R105" s="85"/>
      <c r="S105" s="85"/>
      <c r="T105" s="86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T105" s="18" t="s">
        <v>182</v>
      </c>
      <c r="AU105" s="18" t="s">
        <v>84</v>
      </c>
    </row>
    <row r="106" spans="1:51" s="13" customFormat="1" ht="12">
      <c r="A106" s="13"/>
      <c r="B106" s="234"/>
      <c r="C106" s="235"/>
      <c r="D106" s="227" t="s">
        <v>184</v>
      </c>
      <c r="E106" s="236" t="s">
        <v>20</v>
      </c>
      <c r="F106" s="237" t="s">
        <v>283</v>
      </c>
      <c r="G106" s="235"/>
      <c r="H106" s="236" t="s">
        <v>20</v>
      </c>
      <c r="I106" s="238"/>
      <c r="J106" s="235"/>
      <c r="K106" s="235"/>
      <c r="L106" s="239"/>
      <c r="M106" s="240"/>
      <c r="N106" s="241"/>
      <c r="O106" s="241"/>
      <c r="P106" s="241"/>
      <c r="Q106" s="241"/>
      <c r="R106" s="241"/>
      <c r="S106" s="241"/>
      <c r="T106" s="242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43" t="s">
        <v>184</v>
      </c>
      <c r="AU106" s="243" t="s">
        <v>84</v>
      </c>
      <c r="AV106" s="13" t="s">
        <v>22</v>
      </c>
      <c r="AW106" s="13" t="s">
        <v>37</v>
      </c>
      <c r="AX106" s="13" t="s">
        <v>76</v>
      </c>
      <c r="AY106" s="243" t="s">
        <v>171</v>
      </c>
    </row>
    <row r="107" spans="1:51" s="13" customFormat="1" ht="12">
      <c r="A107" s="13"/>
      <c r="B107" s="234"/>
      <c r="C107" s="235"/>
      <c r="D107" s="227" t="s">
        <v>184</v>
      </c>
      <c r="E107" s="236" t="s">
        <v>20</v>
      </c>
      <c r="F107" s="237" t="s">
        <v>256</v>
      </c>
      <c r="G107" s="235"/>
      <c r="H107" s="236" t="s">
        <v>20</v>
      </c>
      <c r="I107" s="238"/>
      <c r="J107" s="235"/>
      <c r="K107" s="235"/>
      <c r="L107" s="239"/>
      <c r="M107" s="240"/>
      <c r="N107" s="241"/>
      <c r="O107" s="241"/>
      <c r="P107" s="241"/>
      <c r="Q107" s="241"/>
      <c r="R107" s="241"/>
      <c r="S107" s="241"/>
      <c r="T107" s="242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43" t="s">
        <v>184</v>
      </c>
      <c r="AU107" s="243" t="s">
        <v>84</v>
      </c>
      <c r="AV107" s="13" t="s">
        <v>22</v>
      </c>
      <c r="AW107" s="13" t="s">
        <v>37</v>
      </c>
      <c r="AX107" s="13" t="s">
        <v>76</v>
      </c>
      <c r="AY107" s="243" t="s">
        <v>171</v>
      </c>
    </row>
    <row r="108" spans="1:51" s="13" customFormat="1" ht="12">
      <c r="A108" s="13"/>
      <c r="B108" s="234"/>
      <c r="C108" s="235"/>
      <c r="D108" s="227" t="s">
        <v>184</v>
      </c>
      <c r="E108" s="236" t="s">
        <v>20</v>
      </c>
      <c r="F108" s="237" t="s">
        <v>257</v>
      </c>
      <c r="G108" s="235"/>
      <c r="H108" s="236" t="s">
        <v>20</v>
      </c>
      <c r="I108" s="238"/>
      <c r="J108" s="235"/>
      <c r="K108" s="235"/>
      <c r="L108" s="239"/>
      <c r="M108" s="240"/>
      <c r="N108" s="241"/>
      <c r="O108" s="241"/>
      <c r="P108" s="241"/>
      <c r="Q108" s="241"/>
      <c r="R108" s="241"/>
      <c r="S108" s="241"/>
      <c r="T108" s="242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43" t="s">
        <v>184</v>
      </c>
      <c r="AU108" s="243" t="s">
        <v>84</v>
      </c>
      <c r="AV108" s="13" t="s">
        <v>22</v>
      </c>
      <c r="AW108" s="13" t="s">
        <v>37</v>
      </c>
      <c r="AX108" s="13" t="s">
        <v>76</v>
      </c>
      <c r="AY108" s="243" t="s">
        <v>171</v>
      </c>
    </row>
    <row r="109" spans="1:51" s="13" customFormat="1" ht="12">
      <c r="A109" s="13"/>
      <c r="B109" s="234"/>
      <c r="C109" s="235"/>
      <c r="D109" s="227" t="s">
        <v>184</v>
      </c>
      <c r="E109" s="236" t="s">
        <v>20</v>
      </c>
      <c r="F109" s="237" t="s">
        <v>195</v>
      </c>
      <c r="G109" s="235"/>
      <c r="H109" s="236" t="s">
        <v>20</v>
      </c>
      <c r="I109" s="238"/>
      <c r="J109" s="235"/>
      <c r="K109" s="235"/>
      <c r="L109" s="239"/>
      <c r="M109" s="240"/>
      <c r="N109" s="241"/>
      <c r="O109" s="241"/>
      <c r="P109" s="241"/>
      <c r="Q109" s="241"/>
      <c r="R109" s="241"/>
      <c r="S109" s="241"/>
      <c r="T109" s="242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43" t="s">
        <v>184</v>
      </c>
      <c r="AU109" s="243" t="s">
        <v>84</v>
      </c>
      <c r="AV109" s="13" t="s">
        <v>22</v>
      </c>
      <c r="AW109" s="13" t="s">
        <v>37</v>
      </c>
      <c r="AX109" s="13" t="s">
        <v>76</v>
      </c>
      <c r="AY109" s="243" t="s">
        <v>171</v>
      </c>
    </row>
    <row r="110" spans="1:51" s="14" customFormat="1" ht="12">
      <c r="A110" s="14"/>
      <c r="B110" s="244"/>
      <c r="C110" s="245"/>
      <c r="D110" s="227" t="s">
        <v>184</v>
      </c>
      <c r="E110" s="246" t="s">
        <v>20</v>
      </c>
      <c r="F110" s="247" t="s">
        <v>742</v>
      </c>
      <c r="G110" s="245"/>
      <c r="H110" s="248">
        <v>446.6</v>
      </c>
      <c r="I110" s="249"/>
      <c r="J110" s="245"/>
      <c r="K110" s="245"/>
      <c r="L110" s="250"/>
      <c r="M110" s="251"/>
      <c r="N110" s="252"/>
      <c r="O110" s="252"/>
      <c r="P110" s="252"/>
      <c r="Q110" s="252"/>
      <c r="R110" s="252"/>
      <c r="S110" s="252"/>
      <c r="T110" s="253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54" t="s">
        <v>184</v>
      </c>
      <c r="AU110" s="254" t="s">
        <v>84</v>
      </c>
      <c r="AV110" s="14" t="s">
        <v>84</v>
      </c>
      <c r="AW110" s="14" t="s">
        <v>37</v>
      </c>
      <c r="AX110" s="14" t="s">
        <v>76</v>
      </c>
      <c r="AY110" s="254" t="s">
        <v>171</v>
      </c>
    </row>
    <row r="111" spans="1:65" s="2" customFormat="1" ht="33" customHeight="1">
      <c r="A111" s="39"/>
      <c r="B111" s="40"/>
      <c r="C111" s="214" t="s">
        <v>107</v>
      </c>
      <c r="D111" s="214" t="s">
        <v>173</v>
      </c>
      <c r="E111" s="215" t="s">
        <v>260</v>
      </c>
      <c r="F111" s="216" t="s">
        <v>261</v>
      </c>
      <c r="G111" s="217" t="s">
        <v>176</v>
      </c>
      <c r="H111" s="218">
        <v>424.3</v>
      </c>
      <c r="I111" s="219"/>
      <c r="J111" s="220">
        <f>ROUND(I111*H111,2)</f>
        <v>0</v>
      </c>
      <c r="K111" s="216" t="s">
        <v>177</v>
      </c>
      <c r="L111" s="45"/>
      <c r="M111" s="221" t="s">
        <v>20</v>
      </c>
      <c r="N111" s="222" t="s">
        <v>47</v>
      </c>
      <c r="O111" s="85"/>
      <c r="P111" s="223">
        <f>O111*H111</f>
        <v>0</v>
      </c>
      <c r="Q111" s="223">
        <v>0</v>
      </c>
      <c r="R111" s="223">
        <f>Q111*H111</f>
        <v>0</v>
      </c>
      <c r="S111" s="223">
        <v>0</v>
      </c>
      <c r="T111" s="224">
        <f>S111*H111</f>
        <v>0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25" t="s">
        <v>178</v>
      </c>
      <c r="AT111" s="225" t="s">
        <v>173</v>
      </c>
      <c r="AU111" s="225" t="s">
        <v>84</v>
      </c>
      <c r="AY111" s="18" t="s">
        <v>171</v>
      </c>
      <c r="BE111" s="226">
        <f>IF(N111="základní",J111,0)</f>
        <v>0</v>
      </c>
      <c r="BF111" s="226">
        <f>IF(N111="snížená",J111,0)</f>
        <v>0</v>
      </c>
      <c r="BG111" s="226">
        <f>IF(N111="zákl. přenesená",J111,0)</f>
        <v>0</v>
      </c>
      <c r="BH111" s="226">
        <f>IF(N111="sníž. přenesená",J111,0)</f>
        <v>0</v>
      </c>
      <c r="BI111" s="226">
        <f>IF(N111="nulová",J111,0)</f>
        <v>0</v>
      </c>
      <c r="BJ111" s="18" t="s">
        <v>22</v>
      </c>
      <c r="BK111" s="226">
        <f>ROUND(I111*H111,2)</f>
        <v>0</v>
      </c>
      <c r="BL111" s="18" t="s">
        <v>178</v>
      </c>
      <c r="BM111" s="225" t="s">
        <v>262</v>
      </c>
    </row>
    <row r="112" spans="1:47" s="2" customFormat="1" ht="12">
      <c r="A112" s="39"/>
      <c r="B112" s="40"/>
      <c r="C112" s="41"/>
      <c r="D112" s="227" t="s">
        <v>180</v>
      </c>
      <c r="E112" s="41"/>
      <c r="F112" s="228" t="s">
        <v>263</v>
      </c>
      <c r="G112" s="41"/>
      <c r="H112" s="41"/>
      <c r="I112" s="229"/>
      <c r="J112" s="41"/>
      <c r="K112" s="41"/>
      <c r="L112" s="45"/>
      <c r="M112" s="230"/>
      <c r="N112" s="231"/>
      <c r="O112" s="85"/>
      <c r="P112" s="85"/>
      <c r="Q112" s="85"/>
      <c r="R112" s="85"/>
      <c r="S112" s="85"/>
      <c r="T112" s="86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T112" s="18" t="s">
        <v>180</v>
      </c>
      <c r="AU112" s="18" t="s">
        <v>84</v>
      </c>
    </row>
    <row r="113" spans="1:47" s="2" customFormat="1" ht="12">
      <c r="A113" s="39"/>
      <c r="B113" s="40"/>
      <c r="C113" s="41"/>
      <c r="D113" s="232" t="s">
        <v>182</v>
      </c>
      <c r="E113" s="41"/>
      <c r="F113" s="233" t="s">
        <v>264</v>
      </c>
      <c r="G113" s="41"/>
      <c r="H113" s="41"/>
      <c r="I113" s="229"/>
      <c r="J113" s="41"/>
      <c r="K113" s="41"/>
      <c r="L113" s="45"/>
      <c r="M113" s="230"/>
      <c r="N113" s="231"/>
      <c r="O113" s="85"/>
      <c r="P113" s="85"/>
      <c r="Q113" s="85"/>
      <c r="R113" s="85"/>
      <c r="S113" s="85"/>
      <c r="T113" s="86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T113" s="18" t="s">
        <v>182</v>
      </c>
      <c r="AU113" s="18" t="s">
        <v>84</v>
      </c>
    </row>
    <row r="114" spans="1:51" s="13" customFormat="1" ht="12">
      <c r="A114" s="13"/>
      <c r="B114" s="234"/>
      <c r="C114" s="235"/>
      <c r="D114" s="227" t="s">
        <v>184</v>
      </c>
      <c r="E114" s="236" t="s">
        <v>20</v>
      </c>
      <c r="F114" s="237" t="s">
        <v>743</v>
      </c>
      <c r="G114" s="235"/>
      <c r="H114" s="236" t="s">
        <v>20</v>
      </c>
      <c r="I114" s="238"/>
      <c r="J114" s="235"/>
      <c r="K114" s="235"/>
      <c r="L114" s="239"/>
      <c r="M114" s="240"/>
      <c r="N114" s="241"/>
      <c r="O114" s="241"/>
      <c r="P114" s="241"/>
      <c r="Q114" s="241"/>
      <c r="R114" s="241"/>
      <c r="S114" s="241"/>
      <c r="T114" s="242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43" t="s">
        <v>184</v>
      </c>
      <c r="AU114" s="243" t="s">
        <v>84</v>
      </c>
      <c r="AV114" s="13" t="s">
        <v>22</v>
      </c>
      <c r="AW114" s="13" t="s">
        <v>37</v>
      </c>
      <c r="AX114" s="13" t="s">
        <v>76</v>
      </c>
      <c r="AY114" s="243" t="s">
        <v>171</v>
      </c>
    </row>
    <row r="115" spans="1:51" s="13" customFormat="1" ht="12">
      <c r="A115" s="13"/>
      <c r="B115" s="234"/>
      <c r="C115" s="235"/>
      <c r="D115" s="227" t="s">
        <v>184</v>
      </c>
      <c r="E115" s="236" t="s">
        <v>20</v>
      </c>
      <c r="F115" s="237" t="s">
        <v>266</v>
      </c>
      <c r="G115" s="235"/>
      <c r="H115" s="236" t="s">
        <v>20</v>
      </c>
      <c r="I115" s="238"/>
      <c r="J115" s="235"/>
      <c r="K115" s="235"/>
      <c r="L115" s="239"/>
      <c r="M115" s="240"/>
      <c r="N115" s="241"/>
      <c r="O115" s="241"/>
      <c r="P115" s="241"/>
      <c r="Q115" s="241"/>
      <c r="R115" s="241"/>
      <c r="S115" s="241"/>
      <c r="T115" s="242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43" t="s">
        <v>184</v>
      </c>
      <c r="AU115" s="243" t="s">
        <v>84</v>
      </c>
      <c r="AV115" s="13" t="s">
        <v>22</v>
      </c>
      <c r="AW115" s="13" t="s">
        <v>37</v>
      </c>
      <c r="AX115" s="13" t="s">
        <v>76</v>
      </c>
      <c r="AY115" s="243" t="s">
        <v>171</v>
      </c>
    </row>
    <row r="116" spans="1:51" s="13" customFormat="1" ht="12">
      <c r="A116" s="13"/>
      <c r="B116" s="234"/>
      <c r="C116" s="235"/>
      <c r="D116" s="227" t="s">
        <v>184</v>
      </c>
      <c r="E116" s="236" t="s">
        <v>20</v>
      </c>
      <c r="F116" s="237" t="s">
        <v>267</v>
      </c>
      <c r="G116" s="235"/>
      <c r="H116" s="236" t="s">
        <v>20</v>
      </c>
      <c r="I116" s="238"/>
      <c r="J116" s="235"/>
      <c r="K116" s="235"/>
      <c r="L116" s="239"/>
      <c r="M116" s="240"/>
      <c r="N116" s="241"/>
      <c r="O116" s="241"/>
      <c r="P116" s="241"/>
      <c r="Q116" s="241"/>
      <c r="R116" s="241"/>
      <c r="S116" s="241"/>
      <c r="T116" s="242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43" t="s">
        <v>184</v>
      </c>
      <c r="AU116" s="243" t="s">
        <v>84</v>
      </c>
      <c r="AV116" s="13" t="s">
        <v>22</v>
      </c>
      <c r="AW116" s="13" t="s">
        <v>37</v>
      </c>
      <c r="AX116" s="13" t="s">
        <v>76</v>
      </c>
      <c r="AY116" s="243" t="s">
        <v>171</v>
      </c>
    </row>
    <row r="117" spans="1:51" s="13" customFormat="1" ht="12">
      <c r="A117" s="13"/>
      <c r="B117" s="234"/>
      <c r="C117" s="235"/>
      <c r="D117" s="227" t="s">
        <v>184</v>
      </c>
      <c r="E117" s="236" t="s">
        <v>20</v>
      </c>
      <c r="F117" s="237" t="s">
        <v>195</v>
      </c>
      <c r="G117" s="235"/>
      <c r="H117" s="236" t="s">
        <v>20</v>
      </c>
      <c r="I117" s="238"/>
      <c r="J117" s="235"/>
      <c r="K117" s="235"/>
      <c r="L117" s="239"/>
      <c r="M117" s="240"/>
      <c r="N117" s="241"/>
      <c r="O117" s="241"/>
      <c r="P117" s="241"/>
      <c r="Q117" s="241"/>
      <c r="R117" s="241"/>
      <c r="S117" s="241"/>
      <c r="T117" s="242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43" t="s">
        <v>184</v>
      </c>
      <c r="AU117" s="243" t="s">
        <v>84</v>
      </c>
      <c r="AV117" s="13" t="s">
        <v>22</v>
      </c>
      <c r="AW117" s="13" t="s">
        <v>37</v>
      </c>
      <c r="AX117" s="13" t="s">
        <v>76</v>
      </c>
      <c r="AY117" s="243" t="s">
        <v>171</v>
      </c>
    </row>
    <row r="118" spans="1:51" s="14" customFormat="1" ht="12">
      <c r="A118" s="14"/>
      <c r="B118" s="244"/>
      <c r="C118" s="245"/>
      <c r="D118" s="227" t="s">
        <v>184</v>
      </c>
      <c r="E118" s="246" t="s">
        <v>20</v>
      </c>
      <c r="F118" s="247" t="s">
        <v>744</v>
      </c>
      <c r="G118" s="245"/>
      <c r="H118" s="248">
        <v>424.3</v>
      </c>
      <c r="I118" s="249"/>
      <c r="J118" s="245"/>
      <c r="K118" s="245"/>
      <c r="L118" s="250"/>
      <c r="M118" s="251"/>
      <c r="N118" s="252"/>
      <c r="O118" s="252"/>
      <c r="P118" s="252"/>
      <c r="Q118" s="252"/>
      <c r="R118" s="252"/>
      <c r="S118" s="252"/>
      <c r="T118" s="253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54" t="s">
        <v>184</v>
      </c>
      <c r="AU118" s="254" t="s">
        <v>84</v>
      </c>
      <c r="AV118" s="14" t="s">
        <v>84</v>
      </c>
      <c r="AW118" s="14" t="s">
        <v>37</v>
      </c>
      <c r="AX118" s="14" t="s">
        <v>76</v>
      </c>
      <c r="AY118" s="254" t="s">
        <v>171</v>
      </c>
    </row>
    <row r="119" spans="1:65" s="2" customFormat="1" ht="37.8" customHeight="1">
      <c r="A119" s="39"/>
      <c r="B119" s="40"/>
      <c r="C119" s="214" t="s">
        <v>178</v>
      </c>
      <c r="D119" s="214" t="s">
        <v>173</v>
      </c>
      <c r="E119" s="215" t="s">
        <v>270</v>
      </c>
      <c r="F119" s="216" t="s">
        <v>271</v>
      </c>
      <c r="G119" s="217" t="s">
        <v>176</v>
      </c>
      <c r="H119" s="218">
        <v>446.6</v>
      </c>
      <c r="I119" s="219"/>
      <c r="J119" s="220">
        <f>ROUND(I119*H119,2)</f>
        <v>0</v>
      </c>
      <c r="K119" s="216" t="s">
        <v>177</v>
      </c>
      <c r="L119" s="45"/>
      <c r="M119" s="221" t="s">
        <v>20</v>
      </c>
      <c r="N119" s="222" t="s">
        <v>47</v>
      </c>
      <c r="O119" s="85"/>
      <c r="P119" s="223">
        <f>O119*H119</f>
        <v>0</v>
      </c>
      <c r="Q119" s="223">
        <v>0</v>
      </c>
      <c r="R119" s="223">
        <f>Q119*H119</f>
        <v>0</v>
      </c>
      <c r="S119" s="223">
        <v>0</v>
      </c>
      <c r="T119" s="224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25" t="s">
        <v>178</v>
      </c>
      <c r="AT119" s="225" t="s">
        <v>173</v>
      </c>
      <c r="AU119" s="225" t="s">
        <v>84</v>
      </c>
      <c r="AY119" s="18" t="s">
        <v>171</v>
      </c>
      <c r="BE119" s="226">
        <f>IF(N119="základní",J119,0)</f>
        <v>0</v>
      </c>
      <c r="BF119" s="226">
        <f>IF(N119="snížená",J119,0)</f>
        <v>0</v>
      </c>
      <c r="BG119" s="226">
        <f>IF(N119="zákl. přenesená",J119,0)</f>
        <v>0</v>
      </c>
      <c r="BH119" s="226">
        <f>IF(N119="sníž. přenesená",J119,0)</f>
        <v>0</v>
      </c>
      <c r="BI119" s="226">
        <f>IF(N119="nulová",J119,0)</f>
        <v>0</v>
      </c>
      <c r="BJ119" s="18" t="s">
        <v>22</v>
      </c>
      <c r="BK119" s="226">
        <f>ROUND(I119*H119,2)</f>
        <v>0</v>
      </c>
      <c r="BL119" s="18" t="s">
        <v>178</v>
      </c>
      <c r="BM119" s="225" t="s">
        <v>272</v>
      </c>
    </row>
    <row r="120" spans="1:47" s="2" customFormat="1" ht="12">
      <c r="A120" s="39"/>
      <c r="B120" s="40"/>
      <c r="C120" s="41"/>
      <c r="D120" s="227" t="s">
        <v>180</v>
      </c>
      <c r="E120" s="41"/>
      <c r="F120" s="228" t="s">
        <v>273</v>
      </c>
      <c r="G120" s="41"/>
      <c r="H120" s="41"/>
      <c r="I120" s="229"/>
      <c r="J120" s="41"/>
      <c r="K120" s="41"/>
      <c r="L120" s="45"/>
      <c r="M120" s="230"/>
      <c r="N120" s="231"/>
      <c r="O120" s="85"/>
      <c r="P120" s="85"/>
      <c r="Q120" s="85"/>
      <c r="R120" s="85"/>
      <c r="S120" s="85"/>
      <c r="T120" s="86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T120" s="18" t="s">
        <v>180</v>
      </c>
      <c r="AU120" s="18" t="s">
        <v>84</v>
      </c>
    </row>
    <row r="121" spans="1:47" s="2" customFormat="1" ht="12">
      <c r="A121" s="39"/>
      <c r="B121" s="40"/>
      <c r="C121" s="41"/>
      <c r="D121" s="232" t="s">
        <v>182</v>
      </c>
      <c r="E121" s="41"/>
      <c r="F121" s="233" t="s">
        <v>274</v>
      </c>
      <c r="G121" s="41"/>
      <c r="H121" s="41"/>
      <c r="I121" s="229"/>
      <c r="J121" s="41"/>
      <c r="K121" s="41"/>
      <c r="L121" s="45"/>
      <c r="M121" s="230"/>
      <c r="N121" s="231"/>
      <c r="O121" s="85"/>
      <c r="P121" s="85"/>
      <c r="Q121" s="85"/>
      <c r="R121" s="85"/>
      <c r="S121" s="85"/>
      <c r="T121" s="86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8" t="s">
        <v>182</v>
      </c>
      <c r="AU121" s="18" t="s">
        <v>84</v>
      </c>
    </row>
    <row r="122" spans="1:47" s="2" customFormat="1" ht="12">
      <c r="A122" s="39"/>
      <c r="B122" s="40"/>
      <c r="C122" s="41"/>
      <c r="D122" s="227" t="s">
        <v>224</v>
      </c>
      <c r="E122" s="41"/>
      <c r="F122" s="255" t="s">
        <v>282</v>
      </c>
      <c r="G122" s="41"/>
      <c r="H122" s="41"/>
      <c r="I122" s="229"/>
      <c r="J122" s="41"/>
      <c r="K122" s="41"/>
      <c r="L122" s="45"/>
      <c r="M122" s="230"/>
      <c r="N122" s="231"/>
      <c r="O122" s="85"/>
      <c r="P122" s="85"/>
      <c r="Q122" s="85"/>
      <c r="R122" s="85"/>
      <c r="S122" s="85"/>
      <c r="T122" s="86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224</v>
      </c>
      <c r="AU122" s="18" t="s">
        <v>84</v>
      </c>
    </row>
    <row r="123" spans="1:51" s="13" customFormat="1" ht="12">
      <c r="A123" s="13"/>
      <c r="B123" s="234"/>
      <c r="C123" s="235"/>
      <c r="D123" s="227" t="s">
        <v>184</v>
      </c>
      <c r="E123" s="236" t="s">
        <v>20</v>
      </c>
      <c r="F123" s="237" t="s">
        <v>283</v>
      </c>
      <c r="G123" s="235"/>
      <c r="H123" s="236" t="s">
        <v>20</v>
      </c>
      <c r="I123" s="238"/>
      <c r="J123" s="235"/>
      <c r="K123" s="235"/>
      <c r="L123" s="239"/>
      <c r="M123" s="240"/>
      <c r="N123" s="241"/>
      <c r="O123" s="241"/>
      <c r="P123" s="241"/>
      <c r="Q123" s="241"/>
      <c r="R123" s="241"/>
      <c r="S123" s="241"/>
      <c r="T123" s="242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43" t="s">
        <v>184</v>
      </c>
      <c r="AU123" s="243" t="s">
        <v>84</v>
      </c>
      <c r="AV123" s="13" t="s">
        <v>22</v>
      </c>
      <c r="AW123" s="13" t="s">
        <v>37</v>
      </c>
      <c r="AX123" s="13" t="s">
        <v>76</v>
      </c>
      <c r="AY123" s="243" t="s">
        <v>171</v>
      </c>
    </row>
    <row r="124" spans="1:51" s="13" customFormat="1" ht="12">
      <c r="A124" s="13"/>
      <c r="B124" s="234"/>
      <c r="C124" s="235"/>
      <c r="D124" s="227" t="s">
        <v>184</v>
      </c>
      <c r="E124" s="236" t="s">
        <v>20</v>
      </c>
      <c r="F124" s="237" t="s">
        <v>256</v>
      </c>
      <c r="G124" s="235"/>
      <c r="H124" s="236" t="s">
        <v>20</v>
      </c>
      <c r="I124" s="238"/>
      <c r="J124" s="235"/>
      <c r="K124" s="235"/>
      <c r="L124" s="239"/>
      <c r="M124" s="240"/>
      <c r="N124" s="241"/>
      <c r="O124" s="241"/>
      <c r="P124" s="241"/>
      <c r="Q124" s="241"/>
      <c r="R124" s="241"/>
      <c r="S124" s="241"/>
      <c r="T124" s="242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43" t="s">
        <v>184</v>
      </c>
      <c r="AU124" s="243" t="s">
        <v>84</v>
      </c>
      <c r="AV124" s="13" t="s">
        <v>22</v>
      </c>
      <c r="AW124" s="13" t="s">
        <v>37</v>
      </c>
      <c r="AX124" s="13" t="s">
        <v>76</v>
      </c>
      <c r="AY124" s="243" t="s">
        <v>171</v>
      </c>
    </row>
    <row r="125" spans="1:51" s="13" customFormat="1" ht="12">
      <c r="A125" s="13"/>
      <c r="B125" s="234"/>
      <c r="C125" s="235"/>
      <c r="D125" s="227" t="s">
        <v>184</v>
      </c>
      <c r="E125" s="236" t="s">
        <v>20</v>
      </c>
      <c r="F125" s="237" t="s">
        <v>275</v>
      </c>
      <c r="G125" s="235"/>
      <c r="H125" s="236" t="s">
        <v>20</v>
      </c>
      <c r="I125" s="238"/>
      <c r="J125" s="235"/>
      <c r="K125" s="235"/>
      <c r="L125" s="239"/>
      <c r="M125" s="240"/>
      <c r="N125" s="241"/>
      <c r="O125" s="241"/>
      <c r="P125" s="241"/>
      <c r="Q125" s="241"/>
      <c r="R125" s="241"/>
      <c r="S125" s="241"/>
      <c r="T125" s="242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43" t="s">
        <v>184</v>
      </c>
      <c r="AU125" s="243" t="s">
        <v>84</v>
      </c>
      <c r="AV125" s="13" t="s">
        <v>22</v>
      </c>
      <c r="AW125" s="13" t="s">
        <v>37</v>
      </c>
      <c r="AX125" s="13" t="s">
        <v>76</v>
      </c>
      <c r="AY125" s="243" t="s">
        <v>171</v>
      </c>
    </row>
    <row r="126" spans="1:51" s="13" customFormat="1" ht="12">
      <c r="A126" s="13"/>
      <c r="B126" s="234"/>
      <c r="C126" s="235"/>
      <c r="D126" s="227" t="s">
        <v>184</v>
      </c>
      <c r="E126" s="236" t="s">
        <v>20</v>
      </c>
      <c r="F126" s="237" t="s">
        <v>195</v>
      </c>
      <c r="G126" s="235"/>
      <c r="H126" s="236" t="s">
        <v>20</v>
      </c>
      <c r="I126" s="238"/>
      <c r="J126" s="235"/>
      <c r="K126" s="235"/>
      <c r="L126" s="239"/>
      <c r="M126" s="240"/>
      <c r="N126" s="241"/>
      <c r="O126" s="241"/>
      <c r="P126" s="241"/>
      <c r="Q126" s="241"/>
      <c r="R126" s="241"/>
      <c r="S126" s="241"/>
      <c r="T126" s="242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3" t="s">
        <v>184</v>
      </c>
      <c r="AU126" s="243" t="s">
        <v>84</v>
      </c>
      <c r="AV126" s="13" t="s">
        <v>22</v>
      </c>
      <c r="AW126" s="13" t="s">
        <v>37</v>
      </c>
      <c r="AX126" s="13" t="s">
        <v>76</v>
      </c>
      <c r="AY126" s="243" t="s">
        <v>171</v>
      </c>
    </row>
    <row r="127" spans="1:51" s="14" customFormat="1" ht="12">
      <c r="A127" s="14"/>
      <c r="B127" s="244"/>
      <c r="C127" s="245"/>
      <c r="D127" s="227" t="s">
        <v>184</v>
      </c>
      <c r="E127" s="246" t="s">
        <v>20</v>
      </c>
      <c r="F127" s="247" t="s">
        <v>742</v>
      </c>
      <c r="G127" s="245"/>
      <c r="H127" s="248">
        <v>446.6</v>
      </c>
      <c r="I127" s="249"/>
      <c r="J127" s="245"/>
      <c r="K127" s="245"/>
      <c r="L127" s="250"/>
      <c r="M127" s="251"/>
      <c r="N127" s="252"/>
      <c r="O127" s="252"/>
      <c r="P127" s="252"/>
      <c r="Q127" s="252"/>
      <c r="R127" s="252"/>
      <c r="S127" s="252"/>
      <c r="T127" s="253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54" t="s">
        <v>184</v>
      </c>
      <c r="AU127" s="254" t="s">
        <v>84</v>
      </c>
      <c r="AV127" s="14" t="s">
        <v>84</v>
      </c>
      <c r="AW127" s="14" t="s">
        <v>37</v>
      </c>
      <c r="AX127" s="14" t="s">
        <v>76</v>
      </c>
      <c r="AY127" s="254" t="s">
        <v>171</v>
      </c>
    </row>
    <row r="128" spans="1:65" s="2" customFormat="1" ht="37.8" customHeight="1">
      <c r="A128" s="39"/>
      <c r="B128" s="40"/>
      <c r="C128" s="214" t="s">
        <v>210</v>
      </c>
      <c r="D128" s="214" t="s">
        <v>173</v>
      </c>
      <c r="E128" s="215" t="s">
        <v>277</v>
      </c>
      <c r="F128" s="216" t="s">
        <v>278</v>
      </c>
      <c r="G128" s="217" t="s">
        <v>176</v>
      </c>
      <c r="H128" s="218">
        <v>446.6</v>
      </c>
      <c r="I128" s="219"/>
      <c r="J128" s="220">
        <f>ROUND(I128*H128,2)</f>
        <v>0</v>
      </c>
      <c r="K128" s="216" t="s">
        <v>177</v>
      </c>
      <c r="L128" s="45"/>
      <c r="M128" s="221" t="s">
        <v>20</v>
      </c>
      <c r="N128" s="222" t="s">
        <v>47</v>
      </c>
      <c r="O128" s="85"/>
      <c r="P128" s="223">
        <f>O128*H128</f>
        <v>0</v>
      </c>
      <c r="Q128" s="223">
        <v>0</v>
      </c>
      <c r="R128" s="223">
        <f>Q128*H128</f>
        <v>0</v>
      </c>
      <c r="S128" s="223">
        <v>0</v>
      </c>
      <c r="T128" s="224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25" t="s">
        <v>178</v>
      </c>
      <c r="AT128" s="225" t="s">
        <v>173</v>
      </c>
      <c r="AU128" s="225" t="s">
        <v>84</v>
      </c>
      <c r="AY128" s="18" t="s">
        <v>171</v>
      </c>
      <c r="BE128" s="226">
        <f>IF(N128="základní",J128,0)</f>
        <v>0</v>
      </c>
      <c r="BF128" s="226">
        <f>IF(N128="snížená",J128,0)</f>
        <v>0</v>
      </c>
      <c r="BG128" s="226">
        <f>IF(N128="zákl. přenesená",J128,0)</f>
        <v>0</v>
      </c>
      <c r="BH128" s="226">
        <f>IF(N128="sníž. přenesená",J128,0)</f>
        <v>0</v>
      </c>
      <c r="BI128" s="226">
        <f>IF(N128="nulová",J128,0)</f>
        <v>0</v>
      </c>
      <c r="BJ128" s="18" t="s">
        <v>22</v>
      </c>
      <c r="BK128" s="226">
        <f>ROUND(I128*H128,2)</f>
        <v>0</v>
      </c>
      <c r="BL128" s="18" t="s">
        <v>178</v>
      </c>
      <c r="BM128" s="225" t="s">
        <v>745</v>
      </c>
    </row>
    <row r="129" spans="1:47" s="2" customFormat="1" ht="12">
      <c r="A129" s="39"/>
      <c r="B129" s="40"/>
      <c r="C129" s="41"/>
      <c r="D129" s="227" t="s">
        <v>180</v>
      </c>
      <c r="E129" s="41"/>
      <c r="F129" s="228" t="s">
        <v>280</v>
      </c>
      <c r="G129" s="41"/>
      <c r="H129" s="41"/>
      <c r="I129" s="229"/>
      <c r="J129" s="41"/>
      <c r="K129" s="41"/>
      <c r="L129" s="45"/>
      <c r="M129" s="230"/>
      <c r="N129" s="231"/>
      <c r="O129" s="85"/>
      <c r="P129" s="85"/>
      <c r="Q129" s="85"/>
      <c r="R129" s="85"/>
      <c r="S129" s="85"/>
      <c r="T129" s="86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180</v>
      </c>
      <c r="AU129" s="18" t="s">
        <v>84</v>
      </c>
    </row>
    <row r="130" spans="1:47" s="2" customFormat="1" ht="12">
      <c r="A130" s="39"/>
      <c r="B130" s="40"/>
      <c r="C130" s="41"/>
      <c r="D130" s="232" t="s">
        <v>182</v>
      </c>
      <c r="E130" s="41"/>
      <c r="F130" s="233" t="s">
        <v>281</v>
      </c>
      <c r="G130" s="41"/>
      <c r="H130" s="41"/>
      <c r="I130" s="229"/>
      <c r="J130" s="41"/>
      <c r="K130" s="41"/>
      <c r="L130" s="45"/>
      <c r="M130" s="230"/>
      <c r="N130" s="231"/>
      <c r="O130" s="85"/>
      <c r="P130" s="85"/>
      <c r="Q130" s="85"/>
      <c r="R130" s="85"/>
      <c r="S130" s="85"/>
      <c r="T130" s="86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T130" s="18" t="s">
        <v>182</v>
      </c>
      <c r="AU130" s="18" t="s">
        <v>84</v>
      </c>
    </row>
    <row r="131" spans="1:47" s="2" customFormat="1" ht="12">
      <c r="A131" s="39"/>
      <c r="B131" s="40"/>
      <c r="C131" s="41"/>
      <c r="D131" s="227" t="s">
        <v>224</v>
      </c>
      <c r="E131" s="41"/>
      <c r="F131" s="255" t="s">
        <v>282</v>
      </c>
      <c r="G131" s="41"/>
      <c r="H131" s="41"/>
      <c r="I131" s="229"/>
      <c r="J131" s="41"/>
      <c r="K131" s="41"/>
      <c r="L131" s="45"/>
      <c r="M131" s="230"/>
      <c r="N131" s="231"/>
      <c r="O131" s="85"/>
      <c r="P131" s="85"/>
      <c r="Q131" s="85"/>
      <c r="R131" s="85"/>
      <c r="S131" s="85"/>
      <c r="T131" s="86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8" t="s">
        <v>224</v>
      </c>
      <c r="AU131" s="18" t="s">
        <v>84</v>
      </c>
    </row>
    <row r="132" spans="1:51" s="13" customFormat="1" ht="12">
      <c r="A132" s="13"/>
      <c r="B132" s="234"/>
      <c r="C132" s="235"/>
      <c r="D132" s="227" t="s">
        <v>184</v>
      </c>
      <c r="E132" s="236" t="s">
        <v>20</v>
      </c>
      <c r="F132" s="237" t="s">
        <v>283</v>
      </c>
      <c r="G132" s="235"/>
      <c r="H132" s="236" t="s">
        <v>20</v>
      </c>
      <c r="I132" s="238"/>
      <c r="J132" s="235"/>
      <c r="K132" s="235"/>
      <c r="L132" s="239"/>
      <c r="M132" s="240"/>
      <c r="N132" s="241"/>
      <c r="O132" s="241"/>
      <c r="P132" s="241"/>
      <c r="Q132" s="241"/>
      <c r="R132" s="241"/>
      <c r="S132" s="241"/>
      <c r="T132" s="242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3" t="s">
        <v>184</v>
      </c>
      <c r="AU132" s="243" t="s">
        <v>84</v>
      </c>
      <c r="AV132" s="13" t="s">
        <v>22</v>
      </c>
      <c r="AW132" s="13" t="s">
        <v>37</v>
      </c>
      <c r="AX132" s="13" t="s">
        <v>76</v>
      </c>
      <c r="AY132" s="243" t="s">
        <v>171</v>
      </c>
    </row>
    <row r="133" spans="1:51" s="13" customFormat="1" ht="12">
      <c r="A133" s="13"/>
      <c r="B133" s="234"/>
      <c r="C133" s="235"/>
      <c r="D133" s="227" t="s">
        <v>184</v>
      </c>
      <c r="E133" s="236" t="s">
        <v>20</v>
      </c>
      <c r="F133" s="237" t="s">
        <v>256</v>
      </c>
      <c r="G133" s="235"/>
      <c r="H133" s="236" t="s">
        <v>20</v>
      </c>
      <c r="I133" s="238"/>
      <c r="J133" s="235"/>
      <c r="K133" s="235"/>
      <c r="L133" s="239"/>
      <c r="M133" s="240"/>
      <c r="N133" s="241"/>
      <c r="O133" s="241"/>
      <c r="P133" s="241"/>
      <c r="Q133" s="241"/>
      <c r="R133" s="241"/>
      <c r="S133" s="241"/>
      <c r="T133" s="242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3" t="s">
        <v>184</v>
      </c>
      <c r="AU133" s="243" t="s">
        <v>84</v>
      </c>
      <c r="AV133" s="13" t="s">
        <v>22</v>
      </c>
      <c r="AW133" s="13" t="s">
        <v>37</v>
      </c>
      <c r="AX133" s="13" t="s">
        <v>76</v>
      </c>
      <c r="AY133" s="243" t="s">
        <v>171</v>
      </c>
    </row>
    <row r="134" spans="1:51" s="13" customFormat="1" ht="12">
      <c r="A134" s="13"/>
      <c r="B134" s="234"/>
      <c r="C134" s="235"/>
      <c r="D134" s="227" t="s">
        <v>184</v>
      </c>
      <c r="E134" s="236" t="s">
        <v>20</v>
      </c>
      <c r="F134" s="237" t="s">
        <v>284</v>
      </c>
      <c r="G134" s="235"/>
      <c r="H134" s="236" t="s">
        <v>20</v>
      </c>
      <c r="I134" s="238"/>
      <c r="J134" s="235"/>
      <c r="K134" s="235"/>
      <c r="L134" s="239"/>
      <c r="M134" s="240"/>
      <c r="N134" s="241"/>
      <c r="O134" s="241"/>
      <c r="P134" s="241"/>
      <c r="Q134" s="241"/>
      <c r="R134" s="241"/>
      <c r="S134" s="241"/>
      <c r="T134" s="242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3" t="s">
        <v>184</v>
      </c>
      <c r="AU134" s="243" t="s">
        <v>84</v>
      </c>
      <c r="AV134" s="13" t="s">
        <v>22</v>
      </c>
      <c r="AW134" s="13" t="s">
        <v>37</v>
      </c>
      <c r="AX134" s="13" t="s">
        <v>76</v>
      </c>
      <c r="AY134" s="243" t="s">
        <v>171</v>
      </c>
    </row>
    <row r="135" spans="1:51" s="13" customFormat="1" ht="12">
      <c r="A135" s="13"/>
      <c r="B135" s="234"/>
      <c r="C135" s="235"/>
      <c r="D135" s="227" t="s">
        <v>184</v>
      </c>
      <c r="E135" s="236" t="s">
        <v>20</v>
      </c>
      <c r="F135" s="237" t="s">
        <v>195</v>
      </c>
      <c r="G135" s="235"/>
      <c r="H135" s="236" t="s">
        <v>20</v>
      </c>
      <c r="I135" s="238"/>
      <c r="J135" s="235"/>
      <c r="K135" s="235"/>
      <c r="L135" s="239"/>
      <c r="M135" s="240"/>
      <c r="N135" s="241"/>
      <c r="O135" s="241"/>
      <c r="P135" s="241"/>
      <c r="Q135" s="241"/>
      <c r="R135" s="241"/>
      <c r="S135" s="241"/>
      <c r="T135" s="242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3" t="s">
        <v>184</v>
      </c>
      <c r="AU135" s="243" t="s">
        <v>84</v>
      </c>
      <c r="AV135" s="13" t="s">
        <v>22</v>
      </c>
      <c r="AW135" s="13" t="s">
        <v>37</v>
      </c>
      <c r="AX135" s="13" t="s">
        <v>76</v>
      </c>
      <c r="AY135" s="243" t="s">
        <v>171</v>
      </c>
    </row>
    <row r="136" spans="1:51" s="14" customFormat="1" ht="12">
      <c r="A136" s="14"/>
      <c r="B136" s="244"/>
      <c r="C136" s="245"/>
      <c r="D136" s="227" t="s">
        <v>184</v>
      </c>
      <c r="E136" s="246" t="s">
        <v>20</v>
      </c>
      <c r="F136" s="247" t="s">
        <v>742</v>
      </c>
      <c r="G136" s="245"/>
      <c r="H136" s="248">
        <v>446.6</v>
      </c>
      <c r="I136" s="249"/>
      <c r="J136" s="245"/>
      <c r="K136" s="245"/>
      <c r="L136" s="250"/>
      <c r="M136" s="251"/>
      <c r="N136" s="252"/>
      <c r="O136" s="252"/>
      <c r="P136" s="252"/>
      <c r="Q136" s="252"/>
      <c r="R136" s="252"/>
      <c r="S136" s="252"/>
      <c r="T136" s="253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54" t="s">
        <v>184</v>
      </c>
      <c r="AU136" s="254" t="s">
        <v>84</v>
      </c>
      <c r="AV136" s="14" t="s">
        <v>84</v>
      </c>
      <c r="AW136" s="14" t="s">
        <v>37</v>
      </c>
      <c r="AX136" s="14" t="s">
        <v>76</v>
      </c>
      <c r="AY136" s="254" t="s">
        <v>171</v>
      </c>
    </row>
    <row r="137" spans="1:65" s="2" customFormat="1" ht="21.75" customHeight="1">
      <c r="A137" s="39"/>
      <c r="B137" s="40"/>
      <c r="C137" s="256" t="s">
        <v>218</v>
      </c>
      <c r="D137" s="256" t="s">
        <v>286</v>
      </c>
      <c r="E137" s="257" t="s">
        <v>287</v>
      </c>
      <c r="F137" s="258" t="s">
        <v>288</v>
      </c>
      <c r="G137" s="259" t="s">
        <v>244</v>
      </c>
      <c r="H137" s="260">
        <v>5.189</v>
      </c>
      <c r="I137" s="261"/>
      <c r="J137" s="262">
        <f>ROUND(I137*H137,2)</f>
        <v>0</v>
      </c>
      <c r="K137" s="258" t="s">
        <v>177</v>
      </c>
      <c r="L137" s="263"/>
      <c r="M137" s="264" t="s">
        <v>20</v>
      </c>
      <c r="N137" s="265" t="s">
        <v>47</v>
      </c>
      <c r="O137" s="85"/>
      <c r="P137" s="223">
        <f>O137*H137</f>
        <v>0</v>
      </c>
      <c r="Q137" s="223">
        <v>0</v>
      </c>
      <c r="R137" s="223">
        <f>Q137*H137</f>
        <v>0</v>
      </c>
      <c r="S137" s="223">
        <v>0</v>
      </c>
      <c r="T137" s="224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25" t="s">
        <v>235</v>
      </c>
      <c r="AT137" s="225" t="s">
        <v>286</v>
      </c>
      <c r="AU137" s="225" t="s">
        <v>84</v>
      </c>
      <c r="AY137" s="18" t="s">
        <v>171</v>
      </c>
      <c r="BE137" s="226">
        <f>IF(N137="základní",J137,0)</f>
        <v>0</v>
      </c>
      <c r="BF137" s="226">
        <f>IF(N137="snížená",J137,0)</f>
        <v>0</v>
      </c>
      <c r="BG137" s="226">
        <f>IF(N137="zákl. přenesená",J137,0)</f>
        <v>0</v>
      </c>
      <c r="BH137" s="226">
        <f>IF(N137="sníž. přenesená",J137,0)</f>
        <v>0</v>
      </c>
      <c r="BI137" s="226">
        <f>IF(N137="nulová",J137,0)</f>
        <v>0</v>
      </c>
      <c r="BJ137" s="18" t="s">
        <v>22</v>
      </c>
      <c r="BK137" s="226">
        <f>ROUND(I137*H137,2)</f>
        <v>0</v>
      </c>
      <c r="BL137" s="18" t="s">
        <v>178</v>
      </c>
      <c r="BM137" s="225" t="s">
        <v>289</v>
      </c>
    </row>
    <row r="138" spans="1:47" s="2" customFormat="1" ht="12">
      <c r="A138" s="39"/>
      <c r="B138" s="40"/>
      <c r="C138" s="41"/>
      <c r="D138" s="227" t="s">
        <v>180</v>
      </c>
      <c r="E138" s="41"/>
      <c r="F138" s="228" t="s">
        <v>288</v>
      </c>
      <c r="G138" s="41"/>
      <c r="H138" s="41"/>
      <c r="I138" s="229"/>
      <c r="J138" s="41"/>
      <c r="K138" s="41"/>
      <c r="L138" s="45"/>
      <c r="M138" s="230"/>
      <c r="N138" s="231"/>
      <c r="O138" s="85"/>
      <c r="P138" s="85"/>
      <c r="Q138" s="85"/>
      <c r="R138" s="85"/>
      <c r="S138" s="85"/>
      <c r="T138" s="86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T138" s="18" t="s">
        <v>180</v>
      </c>
      <c r="AU138" s="18" t="s">
        <v>84</v>
      </c>
    </row>
    <row r="139" spans="1:47" s="2" customFormat="1" ht="12">
      <c r="A139" s="39"/>
      <c r="B139" s="40"/>
      <c r="C139" s="41"/>
      <c r="D139" s="227" t="s">
        <v>224</v>
      </c>
      <c r="E139" s="41"/>
      <c r="F139" s="255" t="s">
        <v>290</v>
      </c>
      <c r="G139" s="41"/>
      <c r="H139" s="41"/>
      <c r="I139" s="229"/>
      <c r="J139" s="41"/>
      <c r="K139" s="41"/>
      <c r="L139" s="45"/>
      <c r="M139" s="230"/>
      <c r="N139" s="231"/>
      <c r="O139" s="85"/>
      <c r="P139" s="85"/>
      <c r="Q139" s="85"/>
      <c r="R139" s="85"/>
      <c r="S139" s="85"/>
      <c r="T139" s="86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T139" s="18" t="s">
        <v>224</v>
      </c>
      <c r="AU139" s="18" t="s">
        <v>84</v>
      </c>
    </row>
    <row r="140" spans="1:51" s="13" customFormat="1" ht="12">
      <c r="A140" s="13"/>
      <c r="B140" s="234"/>
      <c r="C140" s="235"/>
      <c r="D140" s="227" t="s">
        <v>184</v>
      </c>
      <c r="E140" s="236" t="s">
        <v>20</v>
      </c>
      <c r="F140" s="237" t="s">
        <v>283</v>
      </c>
      <c r="G140" s="235"/>
      <c r="H140" s="236" t="s">
        <v>20</v>
      </c>
      <c r="I140" s="238"/>
      <c r="J140" s="235"/>
      <c r="K140" s="235"/>
      <c r="L140" s="239"/>
      <c r="M140" s="240"/>
      <c r="N140" s="241"/>
      <c r="O140" s="241"/>
      <c r="P140" s="241"/>
      <c r="Q140" s="241"/>
      <c r="R140" s="241"/>
      <c r="S140" s="241"/>
      <c r="T140" s="242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3" t="s">
        <v>184</v>
      </c>
      <c r="AU140" s="243" t="s">
        <v>84</v>
      </c>
      <c r="AV140" s="13" t="s">
        <v>22</v>
      </c>
      <c r="AW140" s="13" t="s">
        <v>37</v>
      </c>
      <c r="AX140" s="13" t="s">
        <v>76</v>
      </c>
      <c r="AY140" s="243" t="s">
        <v>171</v>
      </c>
    </row>
    <row r="141" spans="1:51" s="13" customFormat="1" ht="12">
      <c r="A141" s="13"/>
      <c r="B141" s="234"/>
      <c r="C141" s="235"/>
      <c r="D141" s="227" t="s">
        <v>184</v>
      </c>
      <c r="E141" s="236" t="s">
        <v>20</v>
      </c>
      <c r="F141" s="237" t="s">
        <v>256</v>
      </c>
      <c r="G141" s="235"/>
      <c r="H141" s="236" t="s">
        <v>20</v>
      </c>
      <c r="I141" s="238"/>
      <c r="J141" s="235"/>
      <c r="K141" s="235"/>
      <c r="L141" s="239"/>
      <c r="M141" s="240"/>
      <c r="N141" s="241"/>
      <c r="O141" s="241"/>
      <c r="P141" s="241"/>
      <c r="Q141" s="241"/>
      <c r="R141" s="241"/>
      <c r="S141" s="241"/>
      <c r="T141" s="242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3" t="s">
        <v>184</v>
      </c>
      <c r="AU141" s="243" t="s">
        <v>84</v>
      </c>
      <c r="AV141" s="13" t="s">
        <v>22</v>
      </c>
      <c r="AW141" s="13" t="s">
        <v>37</v>
      </c>
      <c r="AX141" s="13" t="s">
        <v>76</v>
      </c>
      <c r="AY141" s="243" t="s">
        <v>171</v>
      </c>
    </row>
    <row r="142" spans="1:51" s="13" customFormat="1" ht="12">
      <c r="A142" s="13"/>
      <c r="B142" s="234"/>
      <c r="C142" s="235"/>
      <c r="D142" s="227" t="s">
        <v>184</v>
      </c>
      <c r="E142" s="236" t="s">
        <v>20</v>
      </c>
      <c r="F142" s="237" t="s">
        <v>291</v>
      </c>
      <c r="G142" s="235"/>
      <c r="H142" s="236" t="s">
        <v>20</v>
      </c>
      <c r="I142" s="238"/>
      <c r="J142" s="235"/>
      <c r="K142" s="235"/>
      <c r="L142" s="239"/>
      <c r="M142" s="240"/>
      <c r="N142" s="241"/>
      <c r="O142" s="241"/>
      <c r="P142" s="241"/>
      <c r="Q142" s="241"/>
      <c r="R142" s="241"/>
      <c r="S142" s="241"/>
      <c r="T142" s="242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3" t="s">
        <v>184</v>
      </c>
      <c r="AU142" s="243" t="s">
        <v>84</v>
      </c>
      <c r="AV142" s="13" t="s">
        <v>22</v>
      </c>
      <c r="AW142" s="13" t="s">
        <v>37</v>
      </c>
      <c r="AX142" s="13" t="s">
        <v>76</v>
      </c>
      <c r="AY142" s="243" t="s">
        <v>171</v>
      </c>
    </row>
    <row r="143" spans="1:51" s="13" customFormat="1" ht="12">
      <c r="A143" s="13"/>
      <c r="B143" s="234"/>
      <c r="C143" s="235"/>
      <c r="D143" s="227" t="s">
        <v>184</v>
      </c>
      <c r="E143" s="236" t="s">
        <v>20</v>
      </c>
      <c r="F143" s="237" t="s">
        <v>195</v>
      </c>
      <c r="G143" s="235"/>
      <c r="H143" s="236" t="s">
        <v>20</v>
      </c>
      <c r="I143" s="238"/>
      <c r="J143" s="235"/>
      <c r="K143" s="235"/>
      <c r="L143" s="239"/>
      <c r="M143" s="240"/>
      <c r="N143" s="241"/>
      <c r="O143" s="241"/>
      <c r="P143" s="241"/>
      <c r="Q143" s="241"/>
      <c r="R143" s="241"/>
      <c r="S143" s="241"/>
      <c r="T143" s="242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3" t="s">
        <v>184</v>
      </c>
      <c r="AU143" s="243" t="s">
        <v>84</v>
      </c>
      <c r="AV143" s="13" t="s">
        <v>22</v>
      </c>
      <c r="AW143" s="13" t="s">
        <v>37</v>
      </c>
      <c r="AX143" s="13" t="s">
        <v>76</v>
      </c>
      <c r="AY143" s="243" t="s">
        <v>171</v>
      </c>
    </row>
    <row r="144" spans="1:51" s="14" customFormat="1" ht="12">
      <c r="A144" s="14"/>
      <c r="B144" s="244"/>
      <c r="C144" s="245"/>
      <c r="D144" s="227" t="s">
        <v>184</v>
      </c>
      <c r="E144" s="246" t="s">
        <v>20</v>
      </c>
      <c r="F144" s="247" t="s">
        <v>746</v>
      </c>
      <c r="G144" s="245"/>
      <c r="H144" s="248">
        <v>5.189</v>
      </c>
      <c r="I144" s="249"/>
      <c r="J144" s="245"/>
      <c r="K144" s="245"/>
      <c r="L144" s="250"/>
      <c r="M144" s="251"/>
      <c r="N144" s="252"/>
      <c r="O144" s="252"/>
      <c r="P144" s="252"/>
      <c r="Q144" s="252"/>
      <c r="R144" s="252"/>
      <c r="S144" s="252"/>
      <c r="T144" s="253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54" t="s">
        <v>184</v>
      </c>
      <c r="AU144" s="254" t="s">
        <v>84</v>
      </c>
      <c r="AV144" s="14" t="s">
        <v>84</v>
      </c>
      <c r="AW144" s="14" t="s">
        <v>37</v>
      </c>
      <c r="AX144" s="14" t="s">
        <v>76</v>
      </c>
      <c r="AY144" s="254" t="s">
        <v>171</v>
      </c>
    </row>
    <row r="145" spans="1:65" s="2" customFormat="1" ht="16.5" customHeight="1">
      <c r="A145" s="39"/>
      <c r="B145" s="40"/>
      <c r="C145" s="256" t="s">
        <v>227</v>
      </c>
      <c r="D145" s="256" t="s">
        <v>286</v>
      </c>
      <c r="E145" s="257" t="s">
        <v>293</v>
      </c>
      <c r="F145" s="258" t="s">
        <v>294</v>
      </c>
      <c r="G145" s="259" t="s">
        <v>244</v>
      </c>
      <c r="H145" s="260">
        <v>8.298</v>
      </c>
      <c r="I145" s="261"/>
      <c r="J145" s="262">
        <f>ROUND(I145*H145,2)</f>
        <v>0</v>
      </c>
      <c r="K145" s="258" t="s">
        <v>177</v>
      </c>
      <c r="L145" s="263"/>
      <c r="M145" s="264" t="s">
        <v>20</v>
      </c>
      <c r="N145" s="265" t="s">
        <v>47</v>
      </c>
      <c r="O145" s="85"/>
      <c r="P145" s="223">
        <f>O145*H145</f>
        <v>0</v>
      </c>
      <c r="Q145" s="223">
        <v>0</v>
      </c>
      <c r="R145" s="223">
        <f>Q145*H145</f>
        <v>0</v>
      </c>
      <c r="S145" s="223">
        <v>0</v>
      </c>
      <c r="T145" s="224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25" t="s">
        <v>235</v>
      </c>
      <c r="AT145" s="225" t="s">
        <v>286</v>
      </c>
      <c r="AU145" s="225" t="s">
        <v>84</v>
      </c>
      <c r="AY145" s="18" t="s">
        <v>171</v>
      </c>
      <c r="BE145" s="226">
        <f>IF(N145="základní",J145,0)</f>
        <v>0</v>
      </c>
      <c r="BF145" s="226">
        <f>IF(N145="snížená",J145,0)</f>
        <v>0</v>
      </c>
      <c r="BG145" s="226">
        <f>IF(N145="zákl. přenesená",J145,0)</f>
        <v>0</v>
      </c>
      <c r="BH145" s="226">
        <f>IF(N145="sníž. přenesená",J145,0)</f>
        <v>0</v>
      </c>
      <c r="BI145" s="226">
        <f>IF(N145="nulová",J145,0)</f>
        <v>0</v>
      </c>
      <c r="BJ145" s="18" t="s">
        <v>22</v>
      </c>
      <c r="BK145" s="226">
        <f>ROUND(I145*H145,2)</f>
        <v>0</v>
      </c>
      <c r="BL145" s="18" t="s">
        <v>178</v>
      </c>
      <c r="BM145" s="225" t="s">
        <v>295</v>
      </c>
    </row>
    <row r="146" spans="1:47" s="2" customFormat="1" ht="12">
      <c r="A146" s="39"/>
      <c r="B146" s="40"/>
      <c r="C146" s="41"/>
      <c r="D146" s="227" t="s">
        <v>180</v>
      </c>
      <c r="E146" s="41"/>
      <c r="F146" s="228" t="s">
        <v>294</v>
      </c>
      <c r="G146" s="41"/>
      <c r="H146" s="41"/>
      <c r="I146" s="229"/>
      <c r="J146" s="41"/>
      <c r="K146" s="41"/>
      <c r="L146" s="45"/>
      <c r="M146" s="230"/>
      <c r="N146" s="231"/>
      <c r="O146" s="85"/>
      <c r="P146" s="85"/>
      <c r="Q146" s="85"/>
      <c r="R146" s="85"/>
      <c r="S146" s="85"/>
      <c r="T146" s="86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T146" s="18" t="s">
        <v>180</v>
      </c>
      <c r="AU146" s="18" t="s">
        <v>84</v>
      </c>
    </row>
    <row r="147" spans="1:47" s="2" customFormat="1" ht="12">
      <c r="A147" s="39"/>
      <c r="B147" s="40"/>
      <c r="C147" s="41"/>
      <c r="D147" s="227" t="s">
        <v>224</v>
      </c>
      <c r="E147" s="41"/>
      <c r="F147" s="255" t="s">
        <v>290</v>
      </c>
      <c r="G147" s="41"/>
      <c r="H147" s="41"/>
      <c r="I147" s="229"/>
      <c r="J147" s="41"/>
      <c r="K147" s="41"/>
      <c r="L147" s="45"/>
      <c r="M147" s="230"/>
      <c r="N147" s="231"/>
      <c r="O147" s="85"/>
      <c r="P147" s="85"/>
      <c r="Q147" s="85"/>
      <c r="R147" s="85"/>
      <c r="S147" s="85"/>
      <c r="T147" s="86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T147" s="18" t="s">
        <v>224</v>
      </c>
      <c r="AU147" s="18" t="s">
        <v>84</v>
      </c>
    </row>
    <row r="148" spans="1:51" s="13" customFormat="1" ht="12">
      <c r="A148" s="13"/>
      <c r="B148" s="234"/>
      <c r="C148" s="235"/>
      <c r="D148" s="227" t="s">
        <v>184</v>
      </c>
      <c r="E148" s="236" t="s">
        <v>20</v>
      </c>
      <c r="F148" s="237" t="s">
        <v>283</v>
      </c>
      <c r="G148" s="235"/>
      <c r="H148" s="236" t="s">
        <v>20</v>
      </c>
      <c r="I148" s="238"/>
      <c r="J148" s="235"/>
      <c r="K148" s="235"/>
      <c r="L148" s="239"/>
      <c r="M148" s="240"/>
      <c r="N148" s="241"/>
      <c r="O148" s="241"/>
      <c r="P148" s="241"/>
      <c r="Q148" s="241"/>
      <c r="R148" s="241"/>
      <c r="S148" s="241"/>
      <c r="T148" s="242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3" t="s">
        <v>184</v>
      </c>
      <c r="AU148" s="243" t="s">
        <v>84</v>
      </c>
      <c r="AV148" s="13" t="s">
        <v>22</v>
      </c>
      <c r="AW148" s="13" t="s">
        <v>37</v>
      </c>
      <c r="AX148" s="13" t="s">
        <v>76</v>
      </c>
      <c r="AY148" s="243" t="s">
        <v>171</v>
      </c>
    </row>
    <row r="149" spans="1:51" s="13" customFormat="1" ht="12">
      <c r="A149" s="13"/>
      <c r="B149" s="234"/>
      <c r="C149" s="235"/>
      <c r="D149" s="227" t="s">
        <v>184</v>
      </c>
      <c r="E149" s="236" t="s">
        <v>20</v>
      </c>
      <c r="F149" s="237" t="s">
        <v>256</v>
      </c>
      <c r="G149" s="235"/>
      <c r="H149" s="236" t="s">
        <v>20</v>
      </c>
      <c r="I149" s="238"/>
      <c r="J149" s="235"/>
      <c r="K149" s="235"/>
      <c r="L149" s="239"/>
      <c r="M149" s="240"/>
      <c r="N149" s="241"/>
      <c r="O149" s="241"/>
      <c r="P149" s="241"/>
      <c r="Q149" s="241"/>
      <c r="R149" s="241"/>
      <c r="S149" s="241"/>
      <c r="T149" s="242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3" t="s">
        <v>184</v>
      </c>
      <c r="AU149" s="243" t="s">
        <v>84</v>
      </c>
      <c r="AV149" s="13" t="s">
        <v>22</v>
      </c>
      <c r="AW149" s="13" t="s">
        <v>37</v>
      </c>
      <c r="AX149" s="13" t="s">
        <v>76</v>
      </c>
      <c r="AY149" s="243" t="s">
        <v>171</v>
      </c>
    </row>
    <row r="150" spans="1:51" s="13" customFormat="1" ht="12">
      <c r="A150" s="13"/>
      <c r="B150" s="234"/>
      <c r="C150" s="235"/>
      <c r="D150" s="227" t="s">
        <v>184</v>
      </c>
      <c r="E150" s="236" t="s">
        <v>20</v>
      </c>
      <c r="F150" s="237" t="s">
        <v>296</v>
      </c>
      <c r="G150" s="235"/>
      <c r="H150" s="236" t="s">
        <v>20</v>
      </c>
      <c r="I150" s="238"/>
      <c r="J150" s="235"/>
      <c r="K150" s="235"/>
      <c r="L150" s="239"/>
      <c r="M150" s="240"/>
      <c r="N150" s="241"/>
      <c r="O150" s="241"/>
      <c r="P150" s="241"/>
      <c r="Q150" s="241"/>
      <c r="R150" s="241"/>
      <c r="S150" s="241"/>
      <c r="T150" s="242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3" t="s">
        <v>184</v>
      </c>
      <c r="AU150" s="243" t="s">
        <v>84</v>
      </c>
      <c r="AV150" s="13" t="s">
        <v>22</v>
      </c>
      <c r="AW150" s="13" t="s">
        <v>37</v>
      </c>
      <c r="AX150" s="13" t="s">
        <v>76</v>
      </c>
      <c r="AY150" s="243" t="s">
        <v>171</v>
      </c>
    </row>
    <row r="151" spans="1:51" s="13" customFormat="1" ht="12">
      <c r="A151" s="13"/>
      <c r="B151" s="234"/>
      <c r="C151" s="235"/>
      <c r="D151" s="227" t="s">
        <v>184</v>
      </c>
      <c r="E151" s="236" t="s">
        <v>20</v>
      </c>
      <c r="F151" s="237" t="s">
        <v>195</v>
      </c>
      <c r="G151" s="235"/>
      <c r="H151" s="236" t="s">
        <v>20</v>
      </c>
      <c r="I151" s="238"/>
      <c r="J151" s="235"/>
      <c r="K151" s="235"/>
      <c r="L151" s="239"/>
      <c r="M151" s="240"/>
      <c r="N151" s="241"/>
      <c r="O151" s="241"/>
      <c r="P151" s="241"/>
      <c r="Q151" s="241"/>
      <c r="R151" s="241"/>
      <c r="S151" s="241"/>
      <c r="T151" s="242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3" t="s">
        <v>184</v>
      </c>
      <c r="AU151" s="243" t="s">
        <v>84</v>
      </c>
      <c r="AV151" s="13" t="s">
        <v>22</v>
      </c>
      <c r="AW151" s="13" t="s">
        <v>37</v>
      </c>
      <c r="AX151" s="13" t="s">
        <v>76</v>
      </c>
      <c r="AY151" s="243" t="s">
        <v>171</v>
      </c>
    </row>
    <row r="152" spans="1:51" s="14" customFormat="1" ht="12">
      <c r="A152" s="14"/>
      <c r="B152" s="244"/>
      <c r="C152" s="245"/>
      <c r="D152" s="227" t="s">
        <v>184</v>
      </c>
      <c r="E152" s="246" t="s">
        <v>20</v>
      </c>
      <c r="F152" s="247" t="s">
        <v>747</v>
      </c>
      <c r="G152" s="245"/>
      <c r="H152" s="248">
        <v>8.298</v>
      </c>
      <c r="I152" s="249"/>
      <c r="J152" s="245"/>
      <c r="K152" s="245"/>
      <c r="L152" s="250"/>
      <c r="M152" s="251"/>
      <c r="N152" s="252"/>
      <c r="O152" s="252"/>
      <c r="P152" s="252"/>
      <c r="Q152" s="252"/>
      <c r="R152" s="252"/>
      <c r="S152" s="252"/>
      <c r="T152" s="253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54" t="s">
        <v>184</v>
      </c>
      <c r="AU152" s="254" t="s">
        <v>84</v>
      </c>
      <c r="AV152" s="14" t="s">
        <v>84</v>
      </c>
      <c r="AW152" s="14" t="s">
        <v>37</v>
      </c>
      <c r="AX152" s="14" t="s">
        <v>76</v>
      </c>
      <c r="AY152" s="254" t="s">
        <v>171</v>
      </c>
    </row>
    <row r="153" spans="1:65" s="2" customFormat="1" ht="21.75" customHeight="1">
      <c r="A153" s="39"/>
      <c r="B153" s="40"/>
      <c r="C153" s="214" t="s">
        <v>235</v>
      </c>
      <c r="D153" s="214" t="s">
        <v>173</v>
      </c>
      <c r="E153" s="215" t="s">
        <v>299</v>
      </c>
      <c r="F153" s="216" t="s">
        <v>300</v>
      </c>
      <c r="G153" s="217" t="s">
        <v>176</v>
      </c>
      <c r="H153" s="218">
        <v>71.5</v>
      </c>
      <c r="I153" s="219"/>
      <c r="J153" s="220">
        <f>ROUND(I153*H153,2)</f>
        <v>0</v>
      </c>
      <c r="K153" s="216" t="s">
        <v>177</v>
      </c>
      <c r="L153" s="45"/>
      <c r="M153" s="221" t="s">
        <v>20</v>
      </c>
      <c r="N153" s="222" t="s">
        <v>47</v>
      </c>
      <c r="O153" s="85"/>
      <c r="P153" s="223">
        <f>O153*H153</f>
        <v>0</v>
      </c>
      <c r="Q153" s="223">
        <v>0.324</v>
      </c>
      <c r="R153" s="223">
        <f>Q153*H153</f>
        <v>23.166</v>
      </c>
      <c r="S153" s="223">
        <v>0</v>
      </c>
      <c r="T153" s="224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25" t="s">
        <v>178</v>
      </c>
      <c r="AT153" s="225" t="s">
        <v>173</v>
      </c>
      <c r="AU153" s="225" t="s">
        <v>84</v>
      </c>
      <c r="AY153" s="18" t="s">
        <v>171</v>
      </c>
      <c r="BE153" s="226">
        <f>IF(N153="základní",J153,0)</f>
        <v>0</v>
      </c>
      <c r="BF153" s="226">
        <f>IF(N153="snížená",J153,0)</f>
        <v>0</v>
      </c>
      <c r="BG153" s="226">
        <f>IF(N153="zákl. přenesená",J153,0)</f>
        <v>0</v>
      </c>
      <c r="BH153" s="226">
        <f>IF(N153="sníž. přenesená",J153,0)</f>
        <v>0</v>
      </c>
      <c r="BI153" s="226">
        <f>IF(N153="nulová",J153,0)</f>
        <v>0</v>
      </c>
      <c r="BJ153" s="18" t="s">
        <v>22</v>
      </c>
      <c r="BK153" s="226">
        <f>ROUND(I153*H153,2)</f>
        <v>0</v>
      </c>
      <c r="BL153" s="18" t="s">
        <v>178</v>
      </c>
      <c r="BM153" s="225" t="s">
        <v>301</v>
      </c>
    </row>
    <row r="154" spans="1:47" s="2" customFormat="1" ht="12">
      <c r="A154" s="39"/>
      <c r="B154" s="40"/>
      <c r="C154" s="41"/>
      <c r="D154" s="227" t="s">
        <v>180</v>
      </c>
      <c r="E154" s="41"/>
      <c r="F154" s="228" t="s">
        <v>302</v>
      </c>
      <c r="G154" s="41"/>
      <c r="H154" s="41"/>
      <c r="I154" s="229"/>
      <c r="J154" s="41"/>
      <c r="K154" s="41"/>
      <c r="L154" s="45"/>
      <c r="M154" s="230"/>
      <c r="N154" s="231"/>
      <c r="O154" s="85"/>
      <c r="P154" s="85"/>
      <c r="Q154" s="85"/>
      <c r="R154" s="85"/>
      <c r="S154" s="85"/>
      <c r="T154" s="86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T154" s="18" t="s">
        <v>180</v>
      </c>
      <c r="AU154" s="18" t="s">
        <v>84</v>
      </c>
    </row>
    <row r="155" spans="1:47" s="2" customFormat="1" ht="12">
      <c r="A155" s="39"/>
      <c r="B155" s="40"/>
      <c r="C155" s="41"/>
      <c r="D155" s="232" t="s">
        <v>182</v>
      </c>
      <c r="E155" s="41"/>
      <c r="F155" s="233" t="s">
        <v>303</v>
      </c>
      <c r="G155" s="41"/>
      <c r="H155" s="41"/>
      <c r="I155" s="229"/>
      <c r="J155" s="41"/>
      <c r="K155" s="41"/>
      <c r="L155" s="45"/>
      <c r="M155" s="230"/>
      <c r="N155" s="231"/>
      <c r="O155" s="85"/>
      <c r="P155" s="85"/>
      <c r="Q155" s="85"/>
      <c r="R155" s="85"/>
      <c r="S155" s="85"/>
      <c r="T155" s="86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T155" s="18" t="s">
        <v>182</v>
      </c>
      <c r="AU155" s="18" t="s">
        <v>84</v>
      </c>
    </row>
    <row r="156" spans="1:51" s="13" customFormat="1" ht="12">
      <c r="A156" s="13"/>
      <c r="B156" s="234"/>
      <c r="C156" s="235"/>
      <c r="D156" s="227" t="s">
        <v>184</v>
      </c>
      <c r="E156" s="236" t="s">
        <v>20</v>
      </c>
      <c r="F156" s="237" t="s">
        <v>748</v>
      </c>
      <c r="G156" s="235"/>
      <c r="H156" s="236" t="s">
        <v>20</v>
      </c>
      <c r="I156" s="238"/>
      <c r="J156" s="235"/>
      <c r="K156" s="235"/>
      <c r="L156" s="239"/>
      <c r="M156" s="240"/>
      <c r="N156" s="241"/>
      <c r="O156" s="241"/>
      <c r="P156" s="241"/>
      <c r="Q156" s="241"/>
      <c r="R156" s="241"/>
      <c r="S156" s="241"/>
      <c r="T156" s="242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3" t="s">
        <v>184</v>
      </c>
      <c r="AU156" s="243" t="s">
        <v>84</v>
      </c>
      <c r="AV156" s="13" t="s">
        <v>22</v>
      </c>
      <c r="AW156" s="13" t="s">
        <v>37</v>
      </c>
      <c r="AX156" s="13" t="s">
        <v>76</v>
      </c>
      <c r="AY156" s="243" t="s">
        <v>171</v>
      </c>
    </row>
    <row r="157" spans="1:51" s="13" customFormat="1" ht="12">
      <c r="A157" s="13"/>
      <c r="B157" s="234"/>
      <c r="C157" s="235"/>
      <c r="D157" s="227" t="s">
        <v>184</v>
      </c>
      <c r="E157" s="236" t="s">
        <v>20</v>
      </c>
      <c r="F157" s="237" t="s">
        <v>305</v>
      </c>
      <c r="G157" s="235"/>
      <c r="H157" s="236" t="s">
        <v>20</v>
      </c>
      <c r="I157" s="238"/>
      <c r="J157" s="235"/>
      <c r="K157" s="235"/>
      <c r="L157" s="239"/>
      <c r="M157" s="240"/>
      <c r="N157" s="241"/>
      <c r="O157" s="241"/>
      <c r="P157" s="241"/>
      <c r="Q157" s="241"/>
      <c r="R157" s="241"/>
      <c r="S157" s="241"/>
      <c r="T157" s="242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3" t="s">
        <v>184</v>
      </c>
      <c r="AU157" s="243" t="s">
        <v>84</v>
      </c>
      <c r="AV157" s="13" t="s">
        <v>22</v>
      </c>
      <c r="AW157" s="13" t="s">
        <v>37</v>
      </c>
      <c r="AX157" s="13" t="s">
        <v>76</v>
      </c>
      <c r="AY157" s="243" t="s">
        <v>171</v>
      </c>
    </row>
    <row r="158" spans="1:51" s="13" customFormat="1" ht="12">
      <c r="A158" s="13"/>
      <c r="B158" s="234"/>
      <c r="C158" s="235"/>
      <c r="D158" s="227" t="s">
        <v>184</v>
      </c>
      <c r="E158" s="236" t="s">
        <v>20</v>
      </c>
      <c r="F158" s="237" t="s">
        <v>306</v>
      </c>
      <c r="G158" s="235"/>
      <c r="H158" s="236" t="s">
        <v>20</v>
      </c>
      <c r="I158" s="238"/>
      <c r="J158" s="235"/>
      <c r="K158" s="235"/>
      <c r="L158" s="239"/>
      <c r="M158" s="240"/>
      <c r="N158" s="241"/>
      <c r="O158" s="241"/>
      <c r="P158" s="241"/>
      <c r="Q158" s="241"/>
      <c r="R158" s="241"/>
      <c r="S158" s="241"/>
      <c r="T158" s="242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3" t="s">
        <v>184</v>
      </c>
      <c r="AU158" s="243" t="s">
        <v>84</v>
      </c>
      <c r="AV158" s="13" t="s">
        <v>22</v>
      </c>
      <c r="AW158" s="13" t="s">
        <v>37</v>
      </c>
      <c r="AX158" s="13" t="s">
        <v>76</v>
      </c>
      <c r="AY158" s="243" t="s">
        <v>171</v>
      </c>
    </row>
    <row r="159" spans="1:51" s="14" customFormat="1" ht="12">
      <c r="A159" s="14"/>
      <c r="B159" s="244"/>
      <c r="C159" s="245"/>
      <c r="D159" s="227" t="s">
        <v>184</v>
      </c>
      <c r="E159" s="246" t="s">
        <v>20</v>
      </c>
      <c r="F159" s="247" t="s">
        <v>749</v>
      </c>
      <c r="G159" s="245"/>
      <c r="H159" s="248">
        <v>71.5</v>
      </c>
      <c r="I159" s="249"/>
      <c r="J159" s="245"/>
      <c r="K159" s="245"/>
      <c r="L159" s="250"/>
      <c r="M159" s="251"/>
      <c r="N159" s="252"/>
      <c r="O159" s="252"/>
      <c r="P159" s="252"/>
      <c r="Q159" s="252"/>
      <c r="R159" s="252"/>
      <c r="S159" s="252"/>
      <c r="T159" s="253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54" t="s">
        <v>184</v>
      </c>
      <c r="AU159" s="254" t="s">
        <v>84</v>
      </c>
      <c r="AV159" s="14" t="s">
        <v>84</v>
      </c>
      <c r="AW159" s="14" t="s">
        <v>37</v>
      </c>
      <c r="AX159" s="14" t="s">
        <v>76</v>
      </c>
      <c r="AY159" s="254" t="s">
        <v>171</v>
      </c>
    </row>
    <row r="160" spans="1:65" s="2" customFormat="1" ht="24.15" customHeight="1">
      <c r="A160" s="39"/>
      <c r="B160" s="40"/>
      <c r="C160" s="214" t="s">
        <v>241</v>
      </c>
      <c r="D160" s="214" t="s">
        <v>173</v>
      </c>
      <c r="E160" s="215" t="s">
        <v>309</v>
      </c>
      <c r="F160" s="216" t="s">
        <v>310</v>
      </c>
      <c r="G160" s="217" t="s">
        <v>176</v>
      </c>
      <c r="H160" s="218">
        <v>446.6</v>
      </c>
      <c r="I160" s="219"/>
      <c r="J160" s="220">
        <f>ROUND(I160*H160,2)</f>
        <v>0</v>
      </c>
      <c r="K160" s="216" t="s">
        <v>177</v>
      </c>
      <c r="L160" s="45"/>
      <c r="M160" s="221" t="s">
        <v>20</v>
      </c>
      <c r="N160" s="222" t="s">
        <v>47</v>
      </c>
      <c r="O160" s="85"/>
      <c r="P160" s="223">
        <f>O160*H160</f>
        <v>0</v>
      </c>
      <c r="Q160" s="223">
        <v>0</v>
      </c>
      <c r="R160" s="223">
        <f>Q160*H160</f>
        <v>0</v>
      </c>
      <c r="S160" s="223">
        <v>0</v>
      </c>
      <c r="T160" s="224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25" t="s">
        <v>178</v>
      </c>
      <c r="AT160" s="225" t="s">
        <v>173</v>
      </c>
      <c r="AU160" s="225" t="s">
        <v>84</v>
      </c>
      <c r="AY160" s="18" t="s">
        <v>171</v>
      </c>
      <c r="BE160" s="226">
        <f>IF(N160="základní",J160,0)</f>
        <v>0</v>
      </c>
      <c r="BF160" s="226">
        <f>IF(N160="snížená",J160,0)</f>
        <v>0</v>
      </c>
      <c r="BG160" s="226">
        <f>IF(N160="zákl. přenesená",J160,0)</f>
        <v>0</v>
      </c>
      <c r="BH160" s="226">
        <f>IF(N160="sníž. přenesená",J160,0)</f>
        <v>0</v>
      </c>
      <c r="BI160" s="226">
        <f>IF(N160="nulová",J160,0)</f>
        <v>0</v>
      </c>
      <c r="BJ160" s="18" t="s">
        <v>22</v>
      </c>
      <c r="BK160" s="226">
        <f>ROUND(I160*H160,2)</f>
        <v>0</v>
      </c>
      <c r="BL160" s="18" t="s">
        <v>178</v>
      </c>
      <c r="BM160" s="225" t="s">
        <v>311</v>
      </c>
    </row>
    <row r="161" spans="1:47" s="2" customFormat="1" ht="12">
      <c r="A161" s="39"/>
      <c r="B161" s="40"/>
      <c r="C161" s="41"/>
      <c r="D161" s="227" t="s">
        <v>180</v>
      </c>
      <c r="E161" s="41"/>
      <c r="F161" s="228" t="s">
        <v>312</v>
      </c>
      <c r="G161" s="41"/>
      <c r="H161" s="41"/>
      <c r="I161" s="229"/>
      <c r="J161" s="41"/>
      <c r="K161" s="41"/>
      <c r="L161" s="45"/>
      <c r="M161" s="230"/>
      <c r="N161" s="231"/>
      <c r="O161" s="85"/>
      <c r="P161" s="85"/>
      <c r="Q161" s="85"/>
      <c r="R161" s="85"/>
      <c r="S161" s="85"/>
      <c r="T161" s="86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T161" s="18" t="s">
        <v>180</v>
      </c>
      <c r="AU161" s="18" t="s">
        <v>84</v>
      </c>
    </row>
    <row r="162" spans="1:47" s="2" customFormat="1" ht="12">
      <c r="A162" s="39"/>
      <c r="B162" s="40"/>
      <c r="C162" s="41"/>
      <c r="D162" s="232" t="s">
        <v>182</v>
      </c>
      <c r="E162" s="41"/>
      <c r="F162" s="233" t="s">
        <v>313</v>
      </c>
      <c r="G162" s="41"/>
      <c r="H162" s="41"/>
      <c r="I162" s="229"/>
      <c r="J162" s="41"/>
      <c r="K162" s="41"/>
      <c r="L162" s="45"/>
      <c r="M162" s="230"/>
      <c r="N162" s="231"/>
      <c r="O162" s="85"/>
      <c r="P162" s="85"/>
      <c r="Q162" s="85"/>
      <c r="R162" s="85"/>
      <c r="S162" s="85"/>
      <c r="T162" s="86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T162" s="18" t="s">
        <v>182</v>
      </c>
      <c r="AU162" s="18" t="s">
        <v>84</v>
      </c>
    </row>
    <row r="163" spans="1:51" s="13" customFormat="1" ht="12">
      <c r="A163" s="13"/>
      <c r="B163" s="234"/>
      <c r="C163" s="235"/>
      <c r="D163" s="227" t="s">
        <v>184</v>
      </c>
      <c r="E163" s="236" t="s">
        <v>20</v>
      </c>
      <c r="F163" s="237" t="s">
        <v>743</v>
      </c>
      <c r="G163" s="235"/>
      <c r="H163" s="236" t="s">
        <v>20</v>
      </c>
      <c r="I163" s="238"/>
      <c r="J163" s="235"/>
      <c r="K163" s="235"/>
      <c r="L163" s="239"/>
      <c r="M163" s="240"/>
      <c r="N163" s="241"/>
      <c r="O163" s="241"/>
      <c r="P163" s="241"/>
      <c r="Q163" s="241"/>
      <c r="R163" s="241"/>
      <c r="S163" s="241"/>
      <c r="T163" s="242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3" t="s">
        <v>184</v>
      </c>
      <c r="AU163" s="243" t="s">
        <v>84</v>
      </c>
      <c r="AV163" s="13" t="s">
        <v>22</v>
      </c>
      <c r="AW163" s="13" t="s">
        <v>37</v>
      </c>
      <c r="AX163" s="13" t="s">
        <v>76</v>
      </c>
      <c r="AY163" s="243" t="s">
        <v>171</v>
      </c>
    </row>
    <row r="164" spans="1:51" s="13" customFormat="1" ht="12">
      <c r="A164" s="13"/>
      <c r="B164" s="234"/>
      <c r="C164" s="235"/>
      <c r="D164" s="227" t="s">
        <v>184</v>
      </c>
      <c r="E164" s="236" t="s">
        <v>20</v>
      </c>
      <c r="F164" s="237" t="s">
        <v>314</v>
      </c>
      <c r="G164" s="235"/>
      <c r="H164" s="236" t="s">
        <v>20</v>
      </c>
      <c r="I164" s="238"/>
      <c r="J164" s="235"/>
      <c r="K164" s="235"/>
      <c r="L164" s="239"/>
      <c r="M164" s="240"/>
      <c r="N164" s="241"/>
      <c r="O164" s="241"/>
      <c r="P164" s="241"/>
      <c r="Q164" s="241"/>
      <c r="R164" s="241"/>
      <c r="S164" s="241"/>
      <c r="T164" s="242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3" t="s">
        <v>184</v>
      </c>
      <c r="AU164" s="243" t="s">
        <v>84</v>
      </c>
      <c r="AV164" s="13" t="s">
        <v>22</v>
      </c>
      <c r="AW164" s="13" t="s">
        <v>37</v>
      </c>
      <c r="AX164" s="13" t="s">
        <v>76</v>
      </c>
      <c r="AY164" s="243" t="s">
        <v>171</v>
      </c>
    </row>
    <row r="165" spans="1:51" s="13" customFormat="1" ht="12">
      <c r="A165" s="13"/>
      <c r="B165" s="234"/>
      <c r="C165" s="235"/>
      <c r="D165" s="227" t="s">
        <v>184</v>
      </c>
      <c r="E165" s="236" t="s">
        <v>20</v>
      </c>
      <c r="F165" s="237" t="s">
        <v>315</v>
      </c>
      <c r="G165" s="235"/>
      <c r="H165" s="236" t="s">
        <v>20</v>
      </c>
      <c r="I165" s="238"/>
      <c r="J165" s="235"/>
      <c r="K165" s="235"/>
      <c r="L165" s="239"/>
      <c r="M165" s="240"/>
      <c r="N165" s="241"/>
      <c r="O165" s="241"/>
      <c r="P165" s="241"/>
      <c r="Q165" s="241"/>
      <c r="R165" s="241"/>
      <c r="S165" s="241"/>
      <c r="T165" s="242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3" t="s">
        <v>184</v>
      </c>
      <c r="AU165" s="243" t="s">
        <v>84</v>
      </c>
      <c r="AV165" s="13" t="s">
        <v>22</v>
      </c>
      <c r="AW165" s="13" t="s">
        <v>37</v>
      </c>
      <c r="AX165" s="13" t="s">
        <v>76</v>
      </c>
      <c r="AY165" s="243" t="s">
        <v>171</v>
      </c>
    </row>
    <row r="166" spans="1:51" s="13" customFormat="1" ht="12">
      <c r="A166" s="13"/>
      <c r="B166" s="234"/>
      <c r="C166" s="235"/>
      <c r="D166" s="227" t="s">
        <v>184</v>
      </c>
      <c r="E166" s="236" t="s">
        <v>20</v>
      </c>
      <c r="F166" s="237" t="s">
        <v>195</v>
      </c>
      <c r="G166" s="235"/>
      <c r="H166" s="236" t="s">
        <v>20</v>
      </c>
      <c r="I166" s="238"/>
      <c r="J166" s="235"/>
      <c r="K166" s="235"/>
      <c r="L166" s="239"/>
      <c r="M166" s="240"/>
      <c r="N166" s="241"/>
      <c r="O166" s="241"/>
      <c r="P166" s="241"/>
      <c r="Q166" s="241"/>
      <c r="R166" s="241"/>
      <c r="S166" s="241"/>
      <c r="T166" s="242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3" t="s">
        <v>184</v>
      </c>
      <c r="AU166" s="243" t="s">
        <v>84</v>
      </c>
      <c r="AV166" s="13" t="s">
        <v>22</v>
      </c>
      <c r="AW166" s="13" t="s">
        <v>37</v>
      </c>
      <c r="AX166" s="13" t="s">
        <v>76</v>
      </c>
      <c r="AY166" s="243" t="s">
        <v>171</v>
      </c>
    </row>
    <row r="167" spans="1:51" s="14" customFormat="1" ht="12">
      <c r="A167" s="14"/>
      <c r="B167" s="244"/>
      <c r="C167" s="245"/>
      <c r="D167" s="227" t="s">
        <v>184</v>
      </c>
      <c r="E167" s="246" t="s">
        <v>20</v>
      </c>
      <c r="F167" s="247" t="s">
        <v>742</v>
      </c>
      <c r="G167" s="245"/>
      <c r="H167" s="248">
        <v>446.6</v>
      </c>
      <c r="I167" s="249"/>
      <c r="J167" s="245"/>
      <c r="K167" s="245"/>
      <c r="L167" s="250"/>
      <c r="M167" s="251"/>
      <c r="N167" s="252"/>
      <c r="O167" s="252"/>
      <c r="P167" s="252"/>
      <c r="Q167" s="252"/>
      <c r="R167" s="252"/>
      <c r="S167" s="252"/>
      <c r="T167" s="253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54" t="s">
        <v>184</v>
      </c>
      <c r="AU167" s="254" t="s">
        <v>84</v>
      </c>
      <c r="AV167" s="14" t="s">
        <v>84</v>
      </c>
      <c r="AW167" s="14" t="s">
        <v>37</v>
      </c>
      <c r="AX167" s="14" t="s">
        <v>76</v>
      </c>
      <c r="AY167" s="254" t="s">
        <v>171</v>
      </c>
    </row>
    <row r="168" spans="1:65" s="2" customFormat="1" ht="24.15" customHeight="1">
      <c r="A168" s="39"/>
      <c r="B168" s="40"/>
      <c r="C168" s="214" t="s">
        <v>27</v>
      </c>
      <c r="D168" s="214" t="s">
        <v>173</v>
      </c>
      <c r="E168" s="215" t="s">
        <v>317</v>
      </c>
      <c r="F168" s="216" t="s">
        <v>318</v>
      </c>
      <c r="G168" s="217" t="s">
        <v>176</v>
      </c>
      <c r="H168" s="218">
        <v>838.4</v>
      </c>
      <c r="I168" s="219"/>
      <c r="J168" s="220">
        <f>ROUND(I168*H168,2)</f>
        <v>0</v>
      </c>
      <c r="K168" s="216" t="s">
        <v>20</v>
      </c>
      <c r="L168" s="45"/>
      <c r="M168" s="221" t="s">
        <v>20</v>
      </c>
      <c r="N168" s="222" t="s">
        <v>47</v>
      </c>
      <c r="O168" s="85"/>
      <c r="P168" s="223">
        <f>O168*H168</f>
        <v>0</v>
      </c>
      <c r="Q168" s="223">
        <v>0</v>
      </c>
      <c r="R168" s="223">
        <f>Q168*H168</f>
        <v>0</v>
      </c>
      <c r="S168" s="223">
        <v>0</v>
      </c>
      <c r="T168" s="224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25" t="s">
        <v>178</v>
      </c>
      <c r="AT168" s="225" t="s">
        <v>173</v>
      </c>
      <c r="AU168" s="225" t="s">
        <v>84</v>
      </c>
      <c r="AY168" s="18" t="s">
        <v>171</v>
      </c>
      <c r="BE168" s="226">
        <f>IF(N168="základní",J168,0)</f>
        <v>0</v>
      </c>
      <c r="BF168" s="226">
        <f>IF(N168="snížená",J168,0)</f>
        <v>0</v>
      </c>
      <c r="BG168" s="226">
        <f>IF(N168="zákl. přenesená",J168,0)</f>
        <v>0</v>
      </c>
      <c r="BH168" s="226">
        <f>IF(N168="sníž. přenesená",J168,0)</f>
        <v>0</v>
      </c>
      <c r="BI168" s="226">
        <f>IF(N168="nulová",J168,0)</f>
        <v>0</v>
      </c>
      <c r="BJ168" s="18" t="s">
        <v>22</v>
      </c>
      <c r="BK168" s="226">
        <f>ROUND(I168*H168,2)</f>
        <v>0</v>
      </c>
      <c r="BL168" s="18" t="s">
        <v>178</v>
      </c>
      <c r="BM168" s="225" t="s">
        <v>319</v>
      </c>
    </row>
    <row r="169" spans="1:47" s="2" customFormat="1" ht="12">
      <c r="A169" s="39"/>
      <c r="B169" s="40"/>
      <c r="C169" s="41"/>
      <c r="D169" s="227" t="s">
        <v>180</v>
      </c>
      <c r="E169" s="41"/>
      <c r="F169" s="228" t="s">
        <v>320</v>
      </c>
      <c r="G169" s="41"/>
      <c r="H169" s="41"/>
      <c r="I169" s="229"/>
      <c r="J169" s="41"/>
      <c r="K169" s="41"/>
      <c r="L169" s="45"/>
      <c r="M169" s="230"/>
      <c r="N169" s="231"/>
      <c r="O169" s="85"/>
      <c r="P169" s="85"/>
      <c r="Q169" s="85"/>
      <c r="R169" s="85"/>
      <c r="S169" s="85"/>
      <c r="T169" s="86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T169" s="18" t="s">
        <v>180</v>
      </c>
      <c r="AU169" s="18" t="s">
        <v>84</v>
      </c>
    </row>
    <row r="170" spans="1:51" s="13" customFormat="1" ht="12">
      <c r="A170" s="13"/>
      <c r="B170" s="234"/>
      <c r="C170" s="235"/>
      <c r="D170" s="227" t="s">
        <v>184</v>
      </c>
      <c r="E170" s="236" t="s">
        <v>20</v>
      </c>
      <c r="F170" s="237" t="s">
        <v>743</v>
      </c>
      <c r="G170" s="235"/>
      <c r="H170" s="236" t="s">
        <v>20</v>
      </c>
      <c r="I170" s="238"/>
      <c r="J170" s="235"/>
      <c r="K170" s="235"/>
      <c r="L170" s="239"/>
      <c r="M170" s="240"/>
      <c r="N170" s="241"/>
      <c r="O170" s="241"/>
      <c r="P170" s="241"/>
      <c r="Q170" s="241"/>
      <c r="R170" s="241"/>
      <c r="S170" s="241"/>
      <c r="T170" s="242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3" t="s">
        <v>184</v>
      </c>
      <c r="AU170" s="243" t="s">
        <v>84</v>
      </c>
      <c r="AV170" s="13" t="s">
        <v>22</v>
      </c>
      <c r="AW170" s="13" t="s">
        <v>37</v>
      </c>
      <c r="AX170" s="13" t="s">
        <v>76</v>
      </c>
      <c r="AY170" s="243" t="s">
        <v>171</v>
      </c>
    </row>
    <row r="171" spans="1:51" s="13" customFormat="1" ht="12">
      <c r="A171" s="13"/>
      <c r="B171" s="234"/>
      <c r="C171" s="235"/>
      <c r="D171" s="227" t="s">
        <v>184</v>
      </c>
      <c r="E171" s="236" t="s">
        <v>20</v>
      </c>
      <c r="F171" s="237" t="s">
        <v>321</v>
      </c>
      <c r="G171" s="235"/>
      <c r="H171" s="236" t="s">
        <v>20</v>
      </c>
      <c r="I171" s="238"/>
      <c r="J171" s="235"/>
      <c r="K171" s="235"/>
      <c r="L171" s="239"/>
      <c r="M171" s="240"/>
      <c r="N171" s="241"/>
      <c r="O171" s="241"/>
      <c r="P171" s="241"/>
      <c r="Q171" s="241"/>
      <c r="R171" s="241"/>
      <c r="S171" s="241"/>
      <c r="T171" s="242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3" t="s">
        <v>184</v>
      </c>
      <c r="AU171" s="243" t="s">
        <v>84</v>
      </c>
      <c r="AV171" s="13" t="s">
        <v>22</v>
      </c>
      <c r="AW171" s="13" t="s">
        <v>37</v>
      </c>
      <c r="AX171" s="13" t="s">
        <v>76</v>
      </c>
      <c r="AY171" s="243" t="s">
        <v>171</v>
      </c>
    </row>
    <row r="172" spans="1:51" s="13" customFormat="1" ht="12">
      <c r="A172" s="13"/>
      <c r="B172" s="234"/>
      <c r="C172" s="235"/>
      <c r="D172" s="227" t="s">
        <v>184</v>
      </c>
      <c r="E172" s="236" t="s">
        <v>20</v>
      </c>
      <c r="F172" s="237" t="s">
        <v>322</v>
      </c>
      <c r="G172" s="235"/>
      <c r="H172" s="236" t="s">
        <v>20</v>
      </c>
      <c r="I172" s="238"/>
      <c r="J172" s="235"/>
      <c r="K172" s="235"/>
      <c r="L172" s="239"/>
      <c r="M172" s="240"/>
      <c r="N172" s="241"/>
      <c r="O172" s="241"/>
      <c r="P172" s="241"/>
      <c r="Q172" s="241"/>
      <c r="R172" s="241"/>
      <c r="S172" s="241"/>
      <c r="T172" s="242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3" t="s">
        <v>184</v>
      </c>
      <c r="AU172" s="243" t="s">
        <v>84</v>
      </c>
      <c r="AV172" s="13" t="s">
        <v>22</v>
      </c>
      <c r="AW172" s="13" t="s">
        <v>37</v>
      </c>
      <c r="AX172" s="13" t="s">
        <v>76</v>
      </c>
      <c r="AY172" s="243" t="s">
        <v>171</v>
      </c>
    </row>
    <row r="173" spans="1:51" s="13" customFormat="1" ht="12">
      <c r="A173" s="13"/>
      <c r="B173" s="234"/>
      <c r="C173" s="235"/>
      <c r="D173" s="227" t="s">
        <v>184</v>
      </c>
      <c r="E173" s="236" t="s">
        <v>20</v>
      </c>
      <c r="F173" s="237" t="s">
        <v>195</v>
      </c>
      <c r="G173" s="235"/>
      <c r="H173" s="236" t="s">
        <v>20</v>
      </c>
      <c r="I173" s="238"/>
      <c r="J173" s="235"/>
      <c r="K173" s="235"/>
      <c r="L173" s="239"/>
      <c r="M173" s="240"/>
      <c r="N173" s="241"/>
      <c r="O173" s="241"/>
      <c r="P173" s="241"/>
      <c r="Q173" s="241"/>
      <c r="R173" s="241"/>
      <c r="S173" s="241"/>
      <c r="T173" s="242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3" t="s">
        <v>184</v>
      </c>
      <c r="AU173" s="243" t="s">
        <v>84</v>
      </c>
      <c r="AV173" s="13" t="s">
        <v>22</v>
      </c>
      <c r="AW173" s="13" t="s">
        <v>37</v>
      </c>
      <c r="AX173" s="13" t="s">
        <v>76</v>
      </c>
      <c r="AY173" s="243" t="s">
        <v>171</v>
      </c>
    </row>
    <row r="174" spans="1:51" s="14" customFormat="1" ht="12">
      <c r="A174" s="14"/>
      <c r="B174" s="244"/>
      <c r="C174" s="245"/>
      <c r="D174" s="227" t="s">
        <v>184</v>
      </c>
      <c r="E174" s="246" t="s">
        <v>20</v>
      </c>
      <c r="F174" s="247" t="s">
        <v>750</v>
      </c>
      <c r="G174" s="245"/>
      <c r="H174" s="248">
        <v>414.1</v>
      </c>
      <c r="I174" s="249"/>
      <c r="J174" s="245"/>
      <c r="K174" s="245"/>
      <c r="L174" s="250"/>
      <c r="M174" s="251"/>
      <c r="N174" s="252"/>
      <c r="O174" s="252"/>
      <c r="P174" s="252"/>
      <c r="Q174" s="252"/>
      <c r="R174" s="252"/>
      <c r="S174" s="252"/>
      <c r="T174" s="253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54" t="s">
        <v>184</v>
      </c>
      <c r="AU174" s="254" t="s">
        <v>84</v>
      </c>
      <c r="AV174" s="14" t="s">
        <v>84</v>
      </c>
      <c r="AW174" s="14" t="s">
        <v>37</v>
      </c>
      <c r="AX174" s="14" t="s">
        <v>76</v>
      </c>
      <c r="AY174" s="254" t="s">
        <v>171</v>
      </c>
    </row>
    <row r="175" spans="1:51" s="13" customFormat="1" ht="12">
      <c r="A175" s="13"/>
      <c r="B175" s="234"/>
      <c r="C175" s="235"/>
      <c r="D175" s="227" t="s">
        <v>184</v>
      </c>
      <c r="E175" s="236" t="s">
        <v>20</v>
      </c>
      <c r="F175" s="237" t="s">
        <v>266</v>
      </c>
      <c r="G175" s="235"/>
      <c r="H175" s="236" t="s">
        <v>20</v>
      </c>
      <c r="I175" s="238"/>
      <c r="J175" s="235"/>
      <c r="K175" s="235"/>
      <c r="L175" s="239"/>
      <c r="M175" s="240"/>
      <c r="N175" s="241"/>
      <c r="O175" s="241"/>
      <c r="P175" s="241"/>
      <c r="Q175" s="241"/>
      <c r="R175" s="241"/>
      <c r="S175" s="241"/>
      <c r="T175" s="242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3" t="s">
        <v>184</v>
      </c>
      <c r="AU175" s="243" t="s">
        <v>84</v>
      </c>
      <c r="AV175" s="13" t="s">
        <v>22</v>
      </c>
      <c r="AW175" s="13" t="s">
        <v>37</v>
      </c>
      <c r="AX175" s="13" t="s">
        <v>76</v>
      </c>
      <c r="AY175" s="243" t="s">
        <v>171</v>
      </c>
    </row>
    <row r="176" spans="1:51" s="13" customFormat="1" ht="12">
      <c r="A176" s="13"/>
      <c r="B176" s="234"/>
      <c r="C176" s="235"/>
      <c r="D176" s="227" t="s">
        <v>184</v>
      </c>
      <c r="E176" s="236" t="s">
        <v>20</v>
      </c>
      <c r="F176" s="237" t="s">
        <v>322</v>
      </c>
      <c r="G176" s="235"/>
      <c r="H176" s="236" t="s">
        <v>20</v>
      </c>
      <c r="I176" s="238"/>
      <c r="J176" s="235"/>
      <c r="K176" s="235"/>
      <c r="L176" s="239"/>
      <c r="M176" s="240"/>
      <c r="N176" s="241"/>
      <c r="O176" s="241"/>
      <c r="P176" s="241"/>
      <c r="Q176" s="241"/>
      <c r="R176" s="241"/>
      <c r="S176" s="241"/>
      <c r="T176" s="242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3" t="s">
        <v>184</v>
      </c>
      <c r="AU176" s="243" t="s">
        <v>84</v>
      </c>
      <c r="AV176" s="13" t="s">
        <v>22</v>
      </c>
      <c r="AW176" s="13" t="s">
        <v>37</v>
      </c>
      <c r="AX176" s="13" t="s">
        <v>76</v>
      </c>
      <c r="AY176" s="243" t="s">
        <v>171</v>
      </c>
    </row>
    <row r="177" spans="1:51" s="13" customFormat="1" ht="12">
      <c r="A177" s="13"/>
      <c r="B177" s="234"/>
      <c r="C177" s="235"/>
      <c r="D177" s="227" t="s">
        <v>184</v>
      </c>
      <c r="E177" s="236" t="s">
        <v>20</v>
      </c>
      <c r="F177" s="237" t="s">
        <v>195</v>
      </c>
      <c r="G177" s="235"/>
      <c r="H177" s="236" t="s">
        <v>20</v>
      </c>
      <c r="I177" s="238"/>
      <c r="J177" s="235"/>
      <c r="K177" s="235"/>
      <c r="L177" s="239"/>
      <c r="M177" s="240"/>
      <c r="N177" s="241"/>
      <c r="O177" s="241"/>
      <c r="P177" s="241"/>
      <c r="Q177" s="241"/>
      <c r="R177" s="241"/>
      <c r="S177" s="241"/>
      <c r="T177" s="242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3" t="s">
        <v>184</v>
      </c>
      <c r="AU177" s="243" t="s">
        <v>84</v>
      </c>
      <c r="AV177" s="13" t="s">
        <v>22</v>
      </c>
      <c r="AW177" s="13" t="s">
        <v>37</v>
      </c>
      <c r="AX177" s="13" t="s">
        <v>76</v>
      </c>
      <c r="AY177" s="243" t="s">
        <v>171</v>
      </c>
    </row>
    <row r="178" spans="1:51" s="14" customFormat="1" ht="12">
      <c r="A178" s="14"/>
      <c r="B178" s="244"/>
      <c r="C178" s="245"/>
      <c r="D178" s="227" t="s">
        <v>184</v>
      </c>
      <c r="E178" s="246" t="s">
        <v>20</v>
      </c>
      <c r="F178" s="247" t="s">
        <v>744</v>
      </c>
      <c r="G178" s="245"/>
      <c r="H178" s="248">
        <v>424.3</v>
      </c>
      <c r="I178" s="249"/>
      <c r="J178" s="245"/>
      <c r="K178" s="245"/>
      <c r="L178" s="250"/>
      <c r="M178" s="251"/>
      <c r="N178" s="252"/>
      <c r="O178" s="252"/>
      <c r="P178" s="252"/>
      <c r="Q178" s="252"/>
      <c r="R178" s="252"/>
      <c r="S178" s="252"/>
      <c r="T178" s="253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54" t="s">
        <v>184</v>
      </c>
      <c r="AU178" s="254" t="s">
        <v>84</v>
      </c>
      <c r="AV178" s="14" t="s">
        <v>84</v>
      </c>
      <c r="AW178" s="14" t="s">
        <v>37</v>
      </c>
      <c r="AX178" s="14" t="s">
        <v>76</v>
      </c>
      <c r="AY178" s="254" t="s">
        <v>171</v>
      </c>
    </row>
    <row r="179" spans="1:65" s="2" customFormat="1" ht="24.15" customHeight="1">
      <c r="A179" s="39"/>
      <c r="B179" s="40"/>
      <c r="C179" s="214" t="s">
        <v>259</v>
      </c>
      <c r="D179" s="214" t="s">
        <v>173</v>
      </c>
      <c r="E179" s="215" t="s">
        <v>341</v>
      </c>
      <c r="F179" s="216" t="s">
        <v>342</v>
      </c>
      <c r="G179" s="217" t="s">
        <v>176</v>
      </c>
      <c r="H179" s="218">
        <v>406</v>
      </c>
      <c r="I179" s="219"/>
      <c r="J179" s="220">
        <f>ROUND(I179*H179,2)</f>
        <v>0</v>
      </c>
      <c r="K179" s="216" t="s">
        <v>20</v>
      </c>
      <c r="L179" s="45"/>
      <c r="M179" s="221" t="s">
        <v>20</v>
      </c>
      <c r="N179" s="222" t="s">
        <v>47</v>
      </c>
      <c r="O179" s="85"/>
      <c r="P179" s="223">
        <f>O179*H179</f>
        <v>0</v>
      </c>
      <c r="Q179" s="223">
        <v>0</v>
      </c>
      <c r="R179" s="223">
        <f>Q179*H179</f>
        <v>0</v>
      </c>
      <c r="S179" s="223">
        <v>0</v>
      </c>
      <c r="T179" s="224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25" t="s">
        <v>178</v>
      </c>
      <c r="AT179" s="225" t="s">
        <v>173</v>
      </c>
      <c r="AU179" s="225" t="s">
        <v>84</v>
      </c>
      <c r="AY179" s="18" t="s">
        <v>171</v>
      </c>
      <c r="BE179" s="226">
        <f>IF(N179="základní",J179,0)</f>
        <v>0</v>
      </c>
      <c r="BF179" s="226">
        <f>IF(N179="snížená",J179,0)</f>
        <v>0</v>
      </c>
      <c r="BG179" s="226">
        <f>IF(N179="zákl. přenesená",J179,0)</f>
        <v>0</v>
      </c>
      <c r="BH179" s="226">
        <f>IF(N179="sníž. přenesená",J179,0)</f>
        <v>0</v>
      </c>
      <c r="BI179" s="226">
        <f>IF(N179="nulová",J179,0)</f>
        <v>0</v>
      </c>
      <c r="BJ179" s="18" t="s">
        <v>22</v>
      </c>
      <c r="BK179" s="226">
        <f>ROUND(I179*H179,2)</f>
        <v>0</v>
      </c>
      <c r="BL179" s="18" t="s">
        <v>178</v>
      </c>
      <c r="BM179" s="225" t="s">
        <v>343</v>
      </c>
    </row>
    <row r="180" spans="1:47" s="2" customFormat="1" ht="12">
      <c r="A180" s="39"/>
      <c r="B180" s="40"/>
      <c r="C180" s="41"/>
      <c r="D180" s="227" t="s">
        <v>180</v>
      </c>
      <c r="E180" s="41"/>
      <c r="F180" s="228" t="s">
        <v>344</v>
      </c>
      <c r="G180" s="41"/>
      <c r="H180" s="41"/>
      <c r="I180" s="229"/>
      <c r="J180" s="41"/>
      <c r="K180" s="41"/>
      <c r="L180" s="45"/>
      <c r="M180" s="230"/>
      <c r="N180" s="231"/>
      <c r="O180" s="85"/>
      <c r="P180" s="85"/>
      <c r="Q180" s="85"/>
      <c r="R180" s="85"/>
      <c r="S180" s="85"/>
      <c r="T180" s="86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T180" s="18" t="s">
        <v>180</v>
      </c>
      <c r="AU180" s="18" t="s">
        <v>84</v>
      </c>
    </row>
    <row r="181" spans="1:47" s="2" customFormat="1" ht="12">
      <c r="A181" s="39"/>
      <c r="B181" s="40"/>
      <c r="C181" s="41"/>
      <c r="D181" s="227" t="s">
        <v>224</v>
      </c>
      <c r="E181" s="41"/>
      <c r="F181" s="255" t="s">
        <v>345</v>
      </c>
      <c r="G181" s="41"/>
      <c r="H181" s="41"/>
      <c r="I181" s="229"/>
      <c r="J181" s="41"/>
      <c r="K181" s="41"/>
      <c r="L181" s="45"/>
      <c r="M181" s="230"/>
      <c r="N181" s="231"/>
      <c r="O181" s="85"/>
      <c r="P181" s="85"/>
      <c r="Q181" s="85"/>
      <c r="R181" s="85"/>
      <c r="S181" s="85"/>
      <c r="T181" s="86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T181" s="18" t="s">
        <v>224</v>
      </c>
      <c r="AU181" s="18" t="s">
        <v>84</v>
      </c>
    </row>
    <row r="182" spans="1:51" s="13" customFormat="1" ht="12">
      <c r="A182" s="13"/>
      <c r="B182" s="234"/>
      <c r="C182" s="235"/>
      <c r="D182" s="227" t="s">
        <v>184</v>
      </c>
      <c r="E182" s="236" t="s">
        <v>20</v>
      </c>
      <c r="F182" s="237" t="s">
        <v>743</v>
      </c>
      <c r="G182" s="235"/>
      <c r="H182" s="236" t="s">
        <v>20</v>
      </c>
      <c r="I182" s="238"/>
      <c r="J182" s="235"/>
      <c r="K182" s="235"/>
      <c r="L182" s="239"/>
      <c r="M182" s="240"/>
      <c r="N182" s="241"/>
      <c r="O182" s="241"/>
      <c r="P182" s="241"/>
      <c r="Q182" s="241"/>
      <c r="R182" s="241"/>
      <c r="S182" s="241"/>
      <c r="T182" s="242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3" t="s">
        <v>184</v>
      </c>
      <c r="AU182" s="243" t="s">
        <v>84</v>
      </c>
      <c r="AV182" s="13" t="s">
        <v>22</v>
      </c>
      <c r="AW182" s="13" t="s">
        <v>37</v>
      </c>
      <c r="AX182" s="13" t="s">
        <v>76</v>
      </c>
      <c r="AY182" s="243" t="s">
        <v>171</v>
      </c>
    </row>
    <row r="183" spans="1:51" s="13" customFormat="1" ht="12">
      <c r="A183" s="13"/>
      <c r="B183" s="234"/>
      <c r="C183" s="235"/>
      <c r="D183" s="227" t="s">
        <v>184</v>
      </c>
      <c r="E183" s="236" t="s">
        <v>20</v>
      </c>
      <c r="F183" s="237" t="s">
        <v>305</v>
      </c>
      <c r="G183" s="235"/>
      <c r="H183" s="236" t="s">
        <v>20</v>
      </c>
      <c r="I183" s="238"/>
      <c r="J183" s="235"/>
      <c r="K183" s="235"/>
      <c r="L183" s="239"/>
      <c r="M183" s="240"/>
      <c r="N183" s="241"/>
      <c r="O183" s="241"/>
      <c r="P183" s="241"/>
      <c r="Q183" s="241"/>
      <c r="R183" s="241"/>
      <c r="S183" s="241"/>
      <c r="T183" s="242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3" t="s">
        <v>184</v>
      </c>
      <c r="AU183" s="243" t="s">
        <v>84</v>
      </c>
      <c r="AV183" s="13" t="s">
        <v>22</v>
      </c>
      <c r="AW183" s="13" t="s">
        <v>37</v>
      </c>
      <c r="AX183" s="13" t="s">
        <v>76</v>
      </c>
      <c r="AY183" s="243" t="s">
        <v>171</v>
      </c>
    </row>
    <row r="184" spans="1:51" s="13" customFormat="1" ht="12">
      <c r="A184" s="13"/>
      <c r="B184" s="234"/>
      <c r="C184" s="235"/>
      <c r="D184" s="227" t="s">
        <v>184</v>
      </c>
      <c r="E184" s="236" t="s">
        <v>20</v>
      </c>
      <c r="F184" s="237" t="s">
        <v>346</v>
      </c>
      <c r="G184" s="235"/>
      <c r="H184" s="236" t="s">
        <v>20</v>
      </c>
      <c r="I184" s="238"/>
      <c r="J184" s="235"/>
      <c r="K184" s="235"/>
      <c r="L184" s="239"/>
      <c r="M184" s="240"/>
      <c r="N184" s="241"/>
      <c r="O184" s="241"/>
      <c r="P184" s="241"/>
      <c r="Q184" s="241"/>
      <c r="R184" s="241"/>
      <c r="S184" s="241"/>
      <c r="T184" s="242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3" t="s">
        <v>184</v>
      </c>
      <c r="AU184" s="243" t="s">
        <v>84</v>
      </c>
      <c r="AV184" s="13" t="s">
        <v>22</v>
      </c>
      <c r="AW184" s="13" t="s">
        <v>37</v>
      </c>
      <c r="AX184" s="13" t="s">
        <v>76</v>
      </c>
      <c r="AY184" s="243" t="s">
        <v>171</v>
      </c>
    </row>
    <row r="185" spans="1:51" s="13" customFormat="1" ht="12">
      <c r="A185" s="13"/>
      <c r="B185" s="234"/>
      <c r="C185" s="235"/>
      <c r="D185" s="227" t="s">
        <v>184</v>
      </c>
      <c r="E185" s="236" t="s">
        <v>20</v>
      </c>
      <c r="F185" s="237" t="s">
        <v>195</v>
      </c>
      <c r="G185" s="235"/>
      <c r="H185" s="236" t="s">
        <v>20</v>
      </c>
      <c r="I185" s="238"/>
      <c r="J185" s="235"/>
      <c r="K185" s="235"/>
      <c r="L185" s="239"/>
      <c r="M185" s="240"/>
      <c r="N185" s="241"/>
      <c r="O185" s="241"/>
      <c r="P185" s="241"/>
      <c r="Q185" s="241"/>
      <c r="R185" s="241"/>
      <c r="S185" s="241"/>
      <c r="T185" s="242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3" t="s">
        <v>184</v>
      </c>
      <c r="AU185" s="243" t="s">
        <v>84</v>
      </c>
      <c r="AV185" s="13" t="s">
        <v>22</v>
      </c>
      <c r="AW185" s="13" t="s">
        <v>37</v>
      </c>
      <c r="AX185" s="13" t="s">
        <v>76</v>
      </c>
      <c r="AY185" s="243" t="s">
        <v>171</v>
      </c>
    </row>
    <row r="186" spans="1:51" s="14" customFormat="1" ht="12">
      <c r="A186" s="14"/>
      <c r="B186" s="244"/>
      <c r="C186" s="245"/>
      <c r="D186" s="227" t="s">
        <v>184</v>
      </c>
      <c r="E186" s="246" t="s">
        <v>20</v>
      </c>
      <c r="F186" s="247" t="s">
        <v>741</v>
      </c>
      <c r="G186" s="245"/>
      <c r="H186" s="248">
        <v>406</v>
      </c>
      <c r="I186" s="249"/>
      <c r="J186" s="245"/>
      <c r="K186" s="245"/>
      <c r="L186" s="250"/>
      <c r="M186" s="251"/>
      <c r="N186" s="252"/>
      <c r="O186" s="252"/>
      <c r="P186" s="252"/>
      <c r="Q186" s="252"/>
      <c r="R186" s="252"/>
      <c r="S186" s="252"/>
      <c r="T186" s="253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54" t="s">
        <v>184</v>
      </c>
      <c r="AU186" s="254" t="s">
        <v>84</v>
      </c>
      <c r="AV186" s="14" t="s">
        <v>84</v>
      </c>
      <c r="AW186" s="14" t="s">
        <v>37</v>
      </c>
      <c r="AX186" s="14" t="s">
        <v>76</v>
      </c>
      <c r="AY186" s="254" t="s">
        <v>171</v>
      </c>
    </row>
    <row r="187" spans="1:65" s="2" customFormat="1" ht="24.15" customHeight="1">
      <c r="A187" s="39"/>
      <c r="B187" s="40"/>
      <c r="C187" s="214" t="s">
        <v>269</v>
      </c>
      <c r="D187" s="214" t="s">
        <v>173</v>
      </c>
      <c r="E187" s="215" t="s">
        <v>351</v>
      </c>
      <c r="F187" s="216" t="s">
        <v>352</v>
      </c>
      <c r="G187" s="217" t="s">
        <v>176</v>
      </c>
      <c r="H187" s="218">
        <v>414.1</v>
      </c>
      <c r="I187" s="219"/>
      <c r="J187" s="220">
        <f>ROUND(I187*H187,2)</f>
        <v>0</v>
      </c>
      <c r="K187" s="216" t="s">
        <v>177</v>
      </c>
      <c r="L187" s="45"/>
      <c r="M187" s="221" t="s">
        <v>20</v>
      </c>
      <c r="N187" s="222" t="s">
        <v>47</v>
      </c>
      <c r="O187" s="85"/>
      <c r="P187" s="223">
        <f>O187*H187</f>
        <v>0</v>
      </c>
      <c r="Q187" s="223">
        <v>0</v>
      </c>
      <c r="R187" s="223">
        <f>Q187*H187</f>
        <v>0</v>
      </c>
      <c r="S187" s="223">
        <v>0</v>
      </c>
      <c r="T187" s="224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25" t="s">
        <v>178</v>
      </c>
      <c r="AT187" s="225" t="s">
        <v>173</v>
      </c>
      <c r="AU187" s="225" t="s">
        <v>84</v>
      </c>
      <c r="AY187" s="18" t="s">
        <v>171</v>
      </c>
      <c r="BE187" s="226">
        <f>IF(N187="základní",J187,0)</f>
        <v>0</v>
      </c>
      <c r="BF187" s="226">
        <f>IF(N187="snížená",J187,0)</f>
        <v>0</v>
      </c>
      <c r="BG187" s="226">
        <f>IF(N187="zákl. přenesená",J187,0)</f>
        <v>0</v>
      </c>
      <c r="BH187" s="226">
        <f>IF(N187="sníž. přenesená",J187,0)</f>
        <v>0</v>
      </c>
      <c r="BI187" s="226">
        <f>IF(N187="nulová",J187,0)</f>
        <v>0</v>
      </c>
      <c r="BJ187" s="18" t="s">
        <v>22</v>
      </c>
      <c r="BK187" s="226">
        <f>ROUND(I187*H187,2)</f>
        <v>0</v>
      </c>
      <c r="BL187" s="18" t="s">
        <v>178</v>
      </c>
      <c r="BM187" s="225" t="s">
        <v>353</v>
      </c>
    </row>
    <row r="188" spans="1:47" s="2" customFormat="1" ht="12">
      <c r="A188" s="39"/>
      <c r="B188" s="40"/>
      <c r="C188" s="41"/>
      <c r="D188" s="227" t="s">
        <v>180</v>
      </c>
      <c r="E188" s="41"/>
      <c r="F188" s="228" t="s">
        <v>354</v>
      </c>
      <c r="G188" s="41"/>
      <c r="H188" s="41"/>
      <c r="I188" s="229"/>
      <c r="J188" s="41"/>
      <c r="K188" s="41"/>
      <c r="L188" s="45"/>
      <c r="M188" s="230"/>
      <c r="N188" s="231"/>
      <c r="O188" s="85"/>
      <c r="P188" s="85"/>
      <c r="Q188" s="85"/>
      <c r="R188" s="85"/>
      <c r="S188" s="85"/>
      <c r="T188" s="86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T188" s="18" t="s">
        <v>180</v>
      </c>
      <c r="AU188" s="18" t="s">
        <v>84</v>
      </c>
    </row>
    <row r="189" spans="1:47" s="2" customFormat="1" ht="12">
      <c r="A189" s="39"/>
      <c r="B189" s="40"/>
      <c r="C189" s="41"/>
      <c r="D189" s="232" t="s">
        <v>182</v>
      </c>
      <c r="E189" s="41"/>
      <c r="F189" s="233" t="s">
        <v>355</v>
      </c>
      <c r="G189" s="41"/>
      <c r="H189" s="41"/>
      <c r="I189" s="229"/>
      <c r="J189" s="41"/>
      <c r="K189" s="41"/>
      <c r="L189" s="45"/>
      <c r="M189" s="230"/>
      <c r="N189" s="231"/>
      <c r="O189" s="85"/>
      <c r="P189" s="85"/>
      <c r="Q189" s="85"/>
      <c r="R189" s="85"/>
      <c r="S189" s="85"/>
      <c r="T189" s="86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T189" s="18" t="s">
        <v>182</v>
      </c>
      <c r="AU189" s="18" t="s">
        <v>84</v>
      </c>
    </row>
    <row r="190" spans="1:51" s="13" customFormat="1" ht="12">
      <c r="A190" s="13"/>
      <c r="B190" s="234"/>
      <c r="C190" s="235"/>
      <c r="D190" s="227" t="s">
        <v>184</v>
      </c>
      <c r="E190" s="236" t="s">
        <v>20</v>
      </c>
      <c r="F190" s="237" t="s">
        <v>743</v>
      </c>
      <c r="G190" s="235"/>
      <c r="H190" s="236" t="s">
        <v>20</v>
      </c>
      <c r="I190" s="238"/>
      <c r="J190" s="235"/>
      <c r="K190" s="235"/>
      <c r="L190" s="239"/>
      <c r="M190" s="240"/>
      <c r="N190" s="241"/>
      <c r="O190" s="241"/>
      <c r="P190" s="241"/>
      <c r="Q190" s="241"/>
      <c r="R190" s="241"/>
      <c r="S190" s="241"/>
      <c r="T190" s="242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3" t="s">
        <v>184</v>
      </c>
      <c r="AU190" s="243" t="s">
        <v>84</v>
      </c>
      <c r="AV190" s="13" t="s">
        <v>22</v>
      </c>
      <c r="AW190" s="13" t="s">
        <v>37</v>
      </c>
      <c r="AX190" s="13" t="s">
        <v>76</v>
      </c>
      <c r="AY190" s="243" t="s">
        <v>171</v>
      </c>
    </row>
    <row r="191" spans="1:51" s="13" customFormat="1" ht="12">
      <c r="A191" s="13"/>
      <c r="B191" s="234"/>
      <c r="C191" s="235"/>
      <c r="D191" s="227" t="s">
        <v>184</v>
      </c>
      <c r="E191" s="236" t="s">
        <v>20</v>
      </c>
      <c r="F191" s="237" t="s">
        <v>321</v>
      </c>
      <c r="G191" s="235"/>
      <c r="H191" s="236" t="s">
        <v>20</v>
      </c>
      <c r="I191" s="238"/>
      <c r="J191" s="235"/>
      <c r="K191" s="235"/>
      <c r="L191" s="239"/>
      <c r="M191" s="240"/>
      <c r="N191" s="241"/>
      <c r="O191" s="241"/>
      <c r="P191" s="241"/>
      <c r="Q191" s="241"/>
      <c r="R191" s="241"/>
      <c r="S191" s="241"/>
      <c r="T191" s="242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3" t="s">
        <v>184</v>
      </c>
      <c r="AU191" s="243" t="s">
        <v>84</v>
      </c>
      <c r="AV191" s="13" t="s">
        <v>22</v>
      </c>
      <c r="AW191" s="13" t="s">
        <v>37</v>
      </c>
      <c r="AX191" s="13" t="s">
        <v>76</v>
      </c>
      <c r="AY191" s="243" t="s">
        <v>171</v>
      </c>
    </row>
    <row r="192" spans="1:51" s="13" customFormat="1" ht="12">
      <c r="A192" s="13"/>
      <c r="B192" s="234"/>
      <c r="C192" s="235"/>
      <c r="D192" s="227" t="s">
        <v>184</v>
      </c>
      <c r="E192" s="236" t="s">
        <v>20</v>
      </c>
      <c r="F192" s="237" t="s">
        <v>356</v>
      </c>
      <c r="G192" s="235"/>
      <c r="H192" s="236" t="s">
        <v>20</v>
      </c>
      <c r="I192" s="238"/>
      <c r="J192" s="235"/>
      <c r="K192" s="235"/>
      <c r="L192" s="239"/>
      <c r="M192" s="240"/>
      <c r="N192" s="241"/>
      <c r="O192" s="241"/>
      <c r="P192" s="241"/>
      <c r="Q192" s="241"/>
      <c r="R192" s="241"/>
      <c r="S192" s="241"/>
      <c r="T192" s="242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3" t="s">
        <v>184</v>
      </c>
      <c r="AU192" s="243" t="s">
        <v>84</v>
      </c>
      <c r="AV192" s="13" t="s">
        <v>22</v>
      </c>
      <c r="AW192" s="13" t="s">
        <v>37</v>
      </c>
      <c r="AX192" s="13" t="s">
        <v>76</v>
      </c>
      <c r="AY192" s="243" t="s">
        <v>171</v>
      </c>
    </row>
    <row r="193" spans="1:51" s="13" customFormat="1" ht="12">
      <c r="A193" s="13"/>
      <c r="B193" s="234"/>
      <c r="C193" s="235"/>
      <c r="D193" s="227" t="s">
        <v>184</v>
      </c>
      <c r="E193" s="236" t="s">
        <v>20</v>
      </c>
      <c r="F193" s="237" t="s">
        <v>195</v>
      </c>
      <c r="G193" s="235"/>
      <c r="H193" s="236" t="s">
        <v>20</v>
      </c>
      <c r="I193" s="238"/>
      <c r="J193" s="235"/>
      <c r="K193" s="235"/>
      <c r="L193" s="239"/>
      <c r="M193" s="240"/>
      <c r="N193" s="241"/>
      <c r="O193" s="241"/>
      <c r="P193" s="241"/>
      <c r="Q193" s="241"/>
      <c r="R193" s="241"/>
      <c r="S193" s="241"/>
      <c r="T193" s="242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3" t="s">
        <v>184</v>
      </c>
      <c r="AU193" s="243" t="s">
        <v>84</v>
      </c>
      <c r="AV193" s="13" t="s">
        <v>22</v>
      </c>
      <c r="AW193" s="13" t="s">
        <v>37</v>
      </c>
      <c r="AX193" s="13" t="s">
        <v>76</v>
      </c>
      <c r="AY193" s="243" t="s">
        <v>171</v>
      </c>
    </row>
    <row r="194" spans="1:51" s="14" customFormat="1" ht="12">
      <c r="A194" s="14"/>
      <c r="B194" s="244"/>
      <c r="C194" s="245"/>
      <c r="D194" s="227" t="s">
        <v>184</v>
      </c>
      <c r="E194" s="246" t="s">
        <v>20</v>
      </c>
      <c r="F194" s="247" t="s">
        <v>750</v>
      </c>
      <c r="G194" s="245"/>
      <c r="H194" s="248">
        <v>414.1</v>
      </c>
      <c r="I194" s="249"/>
      <c r="J194" s="245"/>
      <c r="K194" s="245"/>
      <c r="L194" s="250"/>
      <c r="M194" s="251"/>
      <c r="N194" s="252"/>
      <c r="O194" s="252"/>
      <c r="P194" s="252"/>
      <c r="Q194" s="252"/>
      <c r="R194" s="252"/>
      <c r="S194" s="252"/>
      <c r="T194" s="253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54" t="s">
        <v>184</v>
      </c>
      <c r="AU194" s="254" t="s">
        <v>84</v>
      </c>
      <c r="AV194" s="14" t="s">
        <v>84</v>
      </c>
      <c r="AW194" s="14" t="s">
        <v>37</v>
      </c>
      <c r="AX194" s="14" t="s">
        <v>76</v>
      </c>
      <c r="AY194" s="254" t="s">
        <v>171</v>
      </c>
    </row>
    <row r="195" spans="1:63" s="12" customFormat="1" ht="22.8" customHeight="1">
      <c r="A195" s="12"/>
      <c r="B195" s="198"/>
      <c r="C195" s="199"/>
      <c r="D195" s="200" t="s">
        <v>75</v>
      </c>
      <c r="E195" s="212" t="s">
        <v>241</v>
      </c>
      <c r="F195" s="212" t="s">
        <v>387</v>
      </c>
      <c r="G195" s="199"/>
      <c r="H195" s="199"/>
      <c r="I195" s="202"/>
      <c r="J195" s="213">
        <f>BK195</f>
        <v>0</v>
      </c>
      <c r="K195" s="199"/>
      <c r="L195" s="204"/>
      <c r="M195" s="205"/>
      <c r="N195" s="206"/>
      <c r="O195" s="206"/>
      <c r="P195" s="207">
        <f>SUM(P196:P269)</f>
        <v>0</v>
      </c>
      <c r="Q195" s="206"/>
      <c r="R195" s="207">
        <f>SUM(R196:R269)</f>
        <v>0.419459008</v>
      </c>
      <c r="S195" s="206"/>
      <c r="T195" s="208">
        <f>SUM(T196:T269)</f>
        <v>0.0084</v>
      </c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R195" s="209" t="s">
        <v>22</v>
      </c>
      <c r="AT195" s="210" t="s">
        <v>75</v>
      </c>
      <c r="AU195" s="210" t="s">
        <v>22</v>
      </c>
      <c r="AY195" s="209" t="s">
        <v>171</v>
      </c>
      <c r="BK195" s="211">
        <f>SUM(BK196:BK269)</f>
        <v>0</v>
      </c>
    </row>
    <row r="196" spans="1:65" s="2" customFormat="1" ht="33" customHeight="1">
      <c r="A196" s="39"/>
      <c r="B196" s="40"/>
      <c r="C196" s="214" t="s">
        <v>276</v>
      </c>
      <c r="D196" s="214" t="s">
        <v>173</v>
      </c>
      <c r="E196" s="215" t="s">
        <v>389</v>
      </c>
      <c r="F196" s="216" t="s">
        <v>390</v>
      </c>
      <c r="G196" s="217" t="s">
        <v>391</v>
      </c>
      <c r="H196" s="218">
        <v>4</v>
      </c>
      <c r="I196" s="219"/>
      <c r="J196" s="220">
        <f>ROUND(I196*H196,2)</f>
        <v>0</v>
      </c>
      <c r="K196" s="216" t="s">
        <v>177</v>
      </c>
      <c r="L196" s="45"/>
      <c r="M196" s="221" t="s">
        <v>20</v>
      </c>
      <c r="N196" s="222" t="s">
        <v>47</v>
      </c>
      <c r="O196" s="85"/>
      <c r="P196" s="223">
        <f>O196*H196</f>
        <v>0</v>
      </c>
      <c r="Q196" s="223">
        <v>0.02865</v>
      </c>
      <c r="R196" s="223">
        <f>Q196*H196</f>
        <v>0.1146</v>
      </c>
      <c r="S196" s="223">
        <v>0</v>
      </c>
      <c r="T196" s="224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25" t="s">
        <v>178</v>
      </c>
      <c r="AT196" s="225" t="s">
        <v>173</v>
      </c>
      <c r="AU196" s="225" t="s">
        <v>84</v>
      </c>
      <c r="AY196" s="18" t="s">
        <v>171</v>
      </c>
      <c r="BE196" s="226">
        <f>IF(N196="základní",J196,0)</f>
        <v>0</v>
      </c>
      <c r="BF196" s="226">
        <f>IF(N196="snížená",J196,0)</f>
        <v>0</v>
      </c>
      <c r="BG196" s="226">
        <f>IF(N196="zákl. přenesená",J196,0)</f>
        <v>0</v>
      </c>
      <c r="BH196" s="226">
        <f>IF(N196="sníž. přenesená",J196,0)</f>
        <v>0</v>
      </c>
      <c r="BI196" s="226">
        <f>IF(N196="nulová",J196,0)</f>
        <v>0</v>
      </c>
      <c r="BJ196" s="18" t="s">
        <v>22</v>
      </c>
      <c r="BK196" s="226">
        <f>ROUND(I196*H196,2)</f>
        <v>0</v>
      </c>
      <c r="BL196" s="18" t="s">
        <v>178</v>
      </c>
      <c r="BM196" s="225" t="s">
        <v>392</v>
      </c>
    </row>
    <row r="197" spans="1:47" s="2" customFormat="1" ht="12">
      <c r="A197" s="39"/>
      <c r="B197" s="40"/>
      <c r="C197" s="41"/>
      <c r="D197" s="227" t="s">
        <v>180</v>
      </c>
      <c r="E197" s="41"/>
      <c r="F197" s="228" t="s">
        <v>393</v>
      </c>
      <c r="G197" s="41"/>
      <c r="H197" s="41"/>
      <c r="I197" s="229"/>
      <c r="J197" s="41"/>
      <c r="K197" s="41"/>
      <c r="L197" s="45"/>
      <c r="M197" s="230"/>
      <c r="N197" s="231"/>
      <c r="O197" s="85"/>
      <c r="P197" s="85"/>
      <c r="Q197" s="85"/>
      <c r="R197" s="85"/>
      <c r="S197" s="85"/>
      <c r="T197" s="86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T197" s="18" t="s">
        <v>180</v>
      </c>
      <c r="AU197" s="18" t="s">
        <v>84</v>
      </c>
    </row>
    <row r="198" spans="1:47" s="2" customFormat="1" ht="12">
      <c r="A198" s="39"/>
      <c r="B198" s="40"/>
      <c r="C198" s="41"/>
      <c r="D198" s="232" t="s">
        <v>182</v>
      </c>
      <c r="E198" s="41"/>
      <c r="F198" s="233" t="s">
        <v>394</v>
      </c>
      <c r="G198" s="41"/>
      <c r="H198" s="41"/>
      <c r="I198" s="229"/>
      <c r="J198" s="41"/>
      <c r="K198" s="41"/>
      <c r="L198" s="45"/>
      <c r="M198" s="230"/>
      <c r="N198" s="231"/>
      <c r="O198" s="85"/>
      <c r="P198" s="85"/>
      <c r="Q198" s="85"/>
      <c r="R198" s="85"/>
      <c r="S198" s="85"/>
      <c r="T198" s="86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T198" s="18" t="s">
        <v>182</v>
      </c>
      <c r="AU198" s="18" t="s">
        <v>84</v>
      </c>
    </row>
    <row r="199" spans="1:51" s="13" customFormat="1" ht="12">
      <c r="A199" s="13"/>
      <c r="B199" s="234"/>
      <c r="C199" s="235"/>
      <c r="D199" s="227" t="s">
        <v>184</v>
      </c>
      <c r="E199" s="236" t="s">
        <v>20</v>
      </c>
      <c r="F199" s="237" t="s">
        <v>751</v>
      </c>
      <c r="G199" s="235"/>
      <c r="H199" s="236" t="s">
        <v>20</v>
      </c>
      <c r="I199" s="238"/>
      <c r="J199" s="235"/>
      <c r="K199" s="235"/>
      <c r="L199" s="239"/>
      <c r="M199" s="240"/>
      <c r="N199" s="241"/>
      <c r="O199" s="241"/>
      <c r="P199" s="241"/>
      <c r="Q199" s="241"/>
      <c r="R199" s="241"/>
      <c r="S199" s="241"/>
      <c r="T199" s="242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3" t="s">
        <v>184</v>
      </c>
      <c r="AU199" s="243" t="s">
        <v>84</v>
      </c>
      <c r="AV199" s="13" t="s">
        <v>22</v>
      </c>
      <c r="AW199" s="13" t="s">
        <v>37</v>
      </c>
      <c r="AX199" s="13" t="s">
        <v>76</v>
      </c>
      <c r="AY199" s="243" t="s">
        <v>171</v>
      </c>
    </row>
    <row r="200" spans="1:51" s="13" customFormat="1" ht="12">
      <c r="A200" s="13"/>
      <c r="B200" s="234"/>
      <c r="C200" s="235"/>
      <c r="D200" s="227" t="s">
        <v>184</v>
      </c>
      <c r="E200" s="236" t="s">
        <v>20</v>
      </c>
      <c r="F200" s="237" t="s">
        <v>396</v>
      </c>
      <c r="G200" s="235"/>
      <c r="H200" s="236" t="s">
        <v>20</v>
      </c>
      <c r="I200" s="238"/>
      <c r="J200" s="235"/>
      <c r="K200" s="235"/>
      <c r="L200" s="239"/>
      <c r="M200" s="240"/>
      <c r="N200" s="241"/>
      <c r="O200" s="241"/>
      <c r="P200" s="241"/>
      <c r="Q200" s="241"/>
      <c r="R200" s="241"/>
      <c r="S200" s="241"/>
      <c r="T200" s="242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43" t="s">
        <v>184</v>
      </c>
      <c r="AU200" s="243" t="s">
        <v>84</v>
      </c>
      <c r="AV200" s="13" t="s">
        <v>22</v>
      </c>
      <c r="AW200" s="13" t="s">
        <v>37</v>
      </c>
      <c r="AX200" s="13" t="s">
        <v>76</v>
      </c>
      <c r="AY200" s="243" t="s">
        <v>171</v>
      </c>
    </row>
    <row r="201" spans="1:51" s="13" customFormat="1" ht="12">
      <c r="A201" s="13"/>
      <c r="B201" s="234"/>
      <c r="C201" s="235"/>
      <c r="D201" s="227" t="s">
        <v>184</v>
      </c>
      <c r="E201" s="236" t="s">
        <v>20</v>
      </c>
      <c r="F201" s="237" t="s">
        <v>397</v>
      </c>
      <c r="G201" s="235"/>
      <c r="H201" s="236" t="s">
        <v>20</v>
      </c>
      <c r="I201" s="238"/>
      <c r="J201" s="235"/>
      <c r="K201" s="235"/>
      <c r="L201" s="239"/>
      <c r="M201" s="240"/>
      <c r="N201" s="241"/>
      <c r="O201" s="241"/>
      <c r="P201" s="241"/>
      <c r="Q201" s="241"/>
      <c r="R201" s="241"/>
      <c r="S201" s="241"/>
      <c r="T201" s="242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43" t="s">
        <v>184</v>
      </c>
      <c r="AU201" s="243" t="s">
        <v>84</v>
      </c>
      <c r="AV201" s="13" t="s">
        <v>22</v>
      </c>
      <c r="AW201" s="13" t="s">
        <v>37</v>
      </c>
      <c r="AX201" s="13" t="s">
        <v>76</v>
      </c>
      <c r="AY201" s="243" t="s">
        <v>171</v>
      </c>
    </row>
    <row r="202" spans="1:51" s="14" customFormat="1" ht="12">
      <c r="A202" s="14"/>
      <c r="B202" s="244"/>
      <c r="C202" s="245"/>
      <c r="D202" s="227" t="s">
        <v>184</v>
      </c>
      <c r="E202" s="246" t="s">
        <v>20</v>
      </c>
      <c r="F202" s="247" t="s">
        <v>752</v>
      </c>
      <c r="G202" s="245"/>
      <c r="H202" s="248">
        <v>4</v>
      </c>
      <c r="I202" s="249"/>
      <c r="J202" s="245"/>
      <c r="K202" s="245"/>
      <c r="L202" s="250"/>
      <c r="M202" s="251"/>
      <c r="N202" s="252"/>
      <c r="O202" s="252"/>
      <c r="P202" s="252"/>
      <c r="Q202" s="252"/>
      <c r="R202" s="252"/>
      <c r="S202" s="252"/>
      <c r="T202" s="253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54" t="s">
        <v>184</v>
      </c>
      <c r="AU202" s="254" t="s">
        <v>84</v>
      </c>
      <c r="AV202" s="14" t="s">
        <v>84</v>
      </c>
      <c r="AW202" s="14" t="s">
        <v>37</v>
      </c>
      <c r="AX202" s="14" t="s">
        <v>76</v>
      </c>
      <c r="AY202" s="254" t="s">
        <v>171</v>
      </c>
    </row>
    <row r="203" spans="1:65" s="2" customFormat="1" ht="33" customHeight="1">
      <c r="A203" s="39"/>
      <c r="B203" s="40"/>
      <c r="C203" s="214" t="s">
        <v>285</v>
      </c>
      <c r="D203" s="214" t="s">
        <v>173</v>
      </c>
      <c r="E203" s="215" t="s">
        <v>402</v>
      </c>
      <c r="F203" s="216" t="s">
        <v>403</v>
      </c>
      <c r="G203" s="217" t="s">
        <v>391</v>
      </c>
      <c r="H203" s="218">
        <v>8</v>
      </c>
      <c r="I203" s="219"/>
      <c r="J203" s="220">
        <f>ROUND(I203*H203,2)</f>
        <v>0</v>
      </c>
      <c r="K203" s="216" t="s">
        <v>20</v>
      </c>
      <c r="L203" s="45"/>
      <c r="M203" s="221" t="s">
        <v>20</v>
      </c>
      <c r="N203" s="222" t="s">
        <v>47</v>
      </c>
      <c r="O203" s="85"/>
      <c r="P203" s="223">
        <f>O203*H203</f>
        <v>0</v>
      </c>
      <c r="Q203" s="223">
        <v>0.0278</v>
      </c>
      <c r="R203" s="223">
        <f>Q203*H203</f>
        <v>0.2224</v>
      </c>
      <c r="S203" s="223">
        <v>0</v>
      </c>
      <c r="T203" s="224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25" t="s">
        <v>178</v>
      </c>
      <c r="AT203" s="225" t="s">
        <v>173</v>
      </c>
      <c r="AU203" s="225" t="s">
        <v>84</v>
      </c>
      <c r="AY203" s="18" t="s">
        <v>171</v>
      </c>
      <c r="BE203" s="226">
        <f>IF(N203="základní",J203,0)</f>
        <v>0</v>
      </c>
      <c r="BF203" s="226">
        <f>IF(N203="snížená",J203,0)</f>
        <v>0</v>
      </c>
      <c r="BG203" s="226">
        <f>IF(N203="zákl. přenesená",J203,0)</f>
        <v>0</v>
      </c>
      <c r="BH203" s="226">
        <f>IF(N203="sníž. přenesená",J203,0)</f>
        <v>0</v>
      </c>
      <c r="BI203" s="226">
        <f>IF(N203="nulová",J203,0)</f>
        <v>0</v>
      </c>
      <c r="BJ203" s="18" t="s">
        <v>22</v>
      </c>
      <c r="BK203" s="226">
        <f>ROUND(I203*H203,2)</f>
        <v>0</v>
      </c>
      <c r="BL203" s="18" t="s">
        <v>178</v>
      </c>
      <c r="BM203" s="225" t="s">
        <v>404</v>
      </c>
    </row>
    <row r="204" spans="1:47" s="2" customFormat="1" ht="12">
      <c r="A204" s="39"/>
      <c r="B204" s="40"/>
      <c r="C204" s="41"/>
      <c r="D204" s="227" t="s">
        <v>180</v>
      </c>
      <c r="E204" s="41"/>
      <c r="F204" s="228" t="s">
        <v>405</v>
      </c>
      <c r="G204" s="41"/>
      <c r="H204" s="41"/>
      <c r="I204" s="229"/>
      <c r="J204" s="41"/>
      <c r="K204" s="41"/>
      <c r="L204" s="45"/>
      <c r="M204" s="230"/>
      <c r="N204" s="231"/>
      <c r="O204" s="85"/>
      <c r="P204" s="85"/>
      <c r="Q204" s="85"/>
      <c r="R204" s="85"/>
      <c r="S204" s="85"/>
      <c r="T204" s="86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T204" s="18" t="s">
        <v>180</v>
      </c>
      <c r="AU204" s="18" t="s">
        <v>84</v>
      </c>
    </row>
    <row r="205" spans="1:51" s="13" customFormat="1" ht="12">
      <c r="A205" s="13"/>
      <c r="B205" s="234"/>
      <c r="C205" s="235"/>
      <c r="D205" s="227" t="s">
        <v>184</v>
      </c>
      <c r="E205" s="236" t="s">
        <v>20</v>
      </c>
      <c r="F205" s="237" t="s">
        <v>751</v>
      </c>
      <c r="G205" s="235"/>
      <c r="H205" s="236" t="s">
        <v>20</v>
      </c>
      <c r="I205" s="238"/>
      <c r="J205" s="235"/>
      <c r="K205" s="235"/>
      <c r="L205" s="239"/>
      <c r="M205" s="240"/>
      <c r="N205" s="241"/>
      <c r="O205" s="241"/>
      <c r="P205" s="241"/>
      <c r="Q205" s="241"/>
      <c r="R205" s="241"/>
      <c r="S205" s="241"/>
      <c r="T205" s="242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43" t="s">
        <v>184</v>
      </c>
      <c r="AU205" s="243" t="s">
        <v>84</v>
      </c>
      <c r="AV205" s="13" t="s">
        <v>22</v>
      </c>
      <c r="AW205" s="13" t="s">
        <v>37</v>
      </c>
      <c r="AX205" s="13" t="s">
        <v>76</v>
      </c>
      <c r="AY205" s="243" t="s">
        <v>171</v>
      </c>
    </row>
    <row r="206" spans="1:51" s="13" customFormat="1" ht="12">
      <c r="A206" s="13"/>
      <c r="B206" s="234"/>
      <c r="C206" s="235"/>
      <c r="D206" s="227" t="s">
        <v>184</v>
      </c>
      <c r="E206" s="236" t="s">
        <v>20</v>
      </c>
      <c r="F206" s="237" t="s">
        <v>396</v>
      </c>
      <c r="G206" s="235"/>
      <c r="H206" s="236" t="s">
        <v>20</v>
      </c>
      <c r="I206" s="238"/>
      <c r="J206" s="235"/>
      <c r="K206" s="235"/>
      <c r="L206" s="239"/>
      <c r="M206" s="240"/>
      <c r="N206" s="241"/>
      <c r="O206" s="241"/>
      <c r="P206" s="241"/>
      <c r="Q206" s="241"/>
      <c r="R206" s="241"/>
      <c r="S206" s="241"/>
      <c r="T206" s="242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3" t="s">
        <v>184</v>
      </c>
      <c r="AU206" s="243" t="s">
        <v>84</v>
      </c>
      <c r="AV206" s="13" t="s">
        <v>22</v>
      </c>
      <c r="AW206" s="13" t="s">
        <v>37</v>
      </c>
      <c r="AX206" s="13" t="s">
        <v>76</v>
      </c>
      <c r="AY206" s="243" t="s">
        <v>171</v>
      </c>
    </row>
    <row r="207" spans="1:51" s="14" customFormat="1" ht="12">
      <c r="A207" s="14"/>
      <c r="B207" s="244"/>
      <c r="C207" s="245"/>
      <c r="D207" s="227" t="s">
        <v>184</v>
      </c>
      <c r="E207" s="246" t="s">
        <v>20</v>
      </c>
      <c r="F207" s="247" t="s">
        <v>753</v>
      </c>
      <c r="G207" s="245"/>
      <c r="H207" s="248">
        <v>8</v>
      </c>
      <c r="I207" s="249"/>
      <c r="J207" s="245"/>
      <c r="K207" s="245"/>
      <c r="L207" s="250"/>
      <c r="M207" s="251"/>
      <c r="N207" s="252"/>
      <c r="O207" s="252"/>
      <c r="P207" s="252"/>
      <c r="Q207" s="252"/>
      <c r="R207" s="252"/>
      <c r="S207" s="252"/>
      <c r="T207" s="253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54" t="s">
        <v>184</v>
      </c>
      <c r="AU207" s="254" t="s">
        <v>84</v>
      </c>
      <c r="AV207" s="14" t="s">
        <v>84</v>
      </c>
      <c r="AW207" s="14" t="s">
        <v>37</v>
      </c>
      <c r="AX207" s="14" t="s">
        <v>76</v>
      </c>
      <c r="AY207" s="254" t="s">
        <v>171</v>
      </c>
    </row>
    <row r="208" spans="1:65" s="2" customFormat="1" ht="24.15" customHeight="1">
      <c r="A208" s="39"/>
      <c r="B208" s="40"/>
      <c r="C208" s="214" t="s">
        <v>8</v>
      </c>
      <c r="D208" s="214" t="s">
        <v>173</v>
      </c>
      <c r="E208" s="215" t="s">
        <v>408</v>
      </c>
      <c r="F208" s="216" t="s">
        <v>409</v>
      </c>
      <c r="G208" s="217" t="s">
        <v>410</v>
      </c>
      <c r="H208" s="218">
        <v>4</v>
      </c>
      <c r="I208" s="219"/>
      <c r="J208" s="220">
        <f>ROUND(I208*H208,2)</f>
        <v>0</v>
      </c>
      <c r="K208" s="216" t="s">
        <v>177</v>
      </c>
      <c r="L208" s="45"/>
      <c r="M208" s="221" t="s">
        <v>20</v>
      </c>
      <c r="N208" s="222" t="s">
        <v>47</v>
      </c>
      <c r="O208" s="85"/>
      <c r="P208" s="223">
        <f>O208*H208</f>
        <v>0</v>
      </c>
      <c r="Q208" s="223">
        <v>0</v>
      </c>
      <c r="R208" s="223">
        <f>Q208*H208</f>
        <v>0</v>
      </c>
      <c r="S208" s="223">
        <v>0</v>
      </c>
      <c r="T208" s="224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25" t="s">
        <v>178</v>
      </c>
      <c r="AT208" s="225" t="s">
        <v>173</v>
      </c>
      <c r="AU208" s="225" t="s">
        <v>84</v>
      </c>
      <c r="AY208" s="18" t="s">
        <v>171</v>
      </c>
      <c r="BE208" s="226">
        <f>IF(N208="základní",J208,0)</f>
        <v>0</v>
      </c>
      <c r="BF208" s="226">
        <f>IF(N208="snížená",J208,0)</f>
        <v>0</v>
      </c>
      <c r="BG208" s="226">
        <f>IF(N208="zákl. přenesená",J208,0)</f>
        <v>0</v>
      </c>
      <c r="BH208" s="226">
        <f>IF(N208="sníž. přenesená",J208,0)</f>
        <v>0</v>
      </c>
      <c r="BI208" s="226">
        <f>IF(N208="nulová",J208,0)</f>
        <v>0</v>
      </c>
      <c r="BJ208" s="18" t="s">
        <v>22</v>
      </c>
      <c r="BK208" s="226">
        <f>ROUND(I208*H208,2)</f>
        <v>0</v>
      </c>
      <c r="BL208" s="18" t="s">
        <v>178</v>
      </c>
      <c r="BM208" s="225" t="s">
        <v>411</v>
      </c>
    </row>
    <row r="209" spans="1:47" s="2" customFormat="1" ht="12">
      <c r="A209" s="39"/>
      <c r="B209" s="40"/>
      <c r="C209" s="41"/>
      <c r="D209" s="227" t="s">
        <v>180</v>
      </c>
      <c r="E209" s="41"/>
      <c r="F209" s="228" t="s">
        <v>412</v>
      </c>
      <c r="G209" s="41"/>
      <c r="H209" s="41"/>
      <c r="I209" s="229"/>
      <c r="J209" s="41"/>
      <c r="K209" s="41"/>
      <c r="L209" s="45"/>
      <c r="M209" s="230"/>
      <c r="N209" s="231"/>
      <c r="O209" s="85"/>
      <c r="P209" s="85"/>
      <c r="Q209" s="85"/>
      <c r="R209" s="85"/>
      <c r="S209" s="85"/>
      <c r="T209" s="86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T209" s="18" t="s">
        <v>180</v>
      </c>
      <c r="AU209" s="18" t="s">
        <v>84</v>
      </c>
    </row>
    <row r="210" spans="1:47" s="2" customFormat="1" ht="12">
      <c r="A210" s="39"/>
      <c r="B210" s="40"/>
      <c r="C210" s="41"/>
      <c r="D210" s="232" t="s">
        <v>182</v>
      </c>
      <c r="E210" s="41"/>
      <c r="F210" s="233" t="s">
        <v>413</v>
      </c>
      <c r="G210" s="41"/>
      <c r="H210" s="41"/>
      <c r="I210" s="229"/>
      <c r="J210" s="41"/>
      <c r="K210" s="41"/>
      <c r="L210" s="45"/>
      <c r="M210" s="230"/>
      <c r="N210" s="231"/>
      <c r="O210" s="85"/>
      <c r="P210" s="85"/>
      <c r="Q210" s="85"/>
      <c r="R210" s="85"/>
      <c r="S210" s="85"/>
      <c r="T210" s="86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T210" s="18" t="s">
        <v>182</v>
      </c>
      <c r="AU210" s="18" t="s">
        <v>84</v>
      </c>
    </row>
    <row r="211" spans="1:51" s="13" customFormat="1" ht="12">
      <c r="A211" s="13"/>
      <c r="B211" s="234"/>
      <c r="C211" s="235"/>
      <c r="D211" s="227" t="s">
        <v>184</v>
      </c>
      <c r="E211" s="236" t="s">
        <v>20</v>
      </c>
      <c r="F211" s="237" t="s">
        <v>751</v>
      </c>
      <c r="G211" s="235"/>
      <c r="H211" s="236" t="s">
        <v>20</v>
      </c>
      <c r="I211" s="238"/>
      <c r="J211" s="235"/>
      <c r="K211" s="235"/>
      <c r="L211" s="239"/>
      <c r="M211" s="240"/>
      <c r="N211" s="241"/>
      <c r="O211" s="241"/>
      <c r="P211" s="241"/>
      <c r="Q211" s="241"/>
      <c r="R211" s="241"/>
      <c r="S211" s="241"/>
      <c r="T211" s="242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43" t="s">
        <v>184</v>
      </c>
      <c r="AU211" s="243" t="s">
        <v>84</v>
      </c>
      <c r="AV211" s="13" t="s">
        <v>22</v>
      </c>
      <c r="AW211" s="13" t="s">
        <v>37</v>
      </c>
      <c r="AX211" s="13" t="s">
        <v>76</v>
      </c>
      <c r="AY211" s="243" t="s">
        <v>171</v>
      </c>
    </row>
    <row r="212" spans="1:51" s="13" customFormat="1" ht="12">
      <c r="A212" s="13"/>
      <c r="B212" s="234"/>
      <c r="C212" s="235"/>
      <c r="D212" s="227" t="s">
        <v>184</v>
      </c>
      <c r="E212" s="236" t="s">
        <v>20</v>
      </c>
      <c r="F212" s="237" t="s">
        <v>396</v>
      </c>
      <c r="G212" s="235"/>
      <c r="H212" s="236" t="s">
        <v>20</v>
      </c>
      <c r="I212" s="238"/>
      <c r="J212" s="235"/>
      <c r="K212" s="235"/>
      <c r="L212" s="239"/>
      <c r="M212" s="240"/>
      <c r="N212" s="241"/>
      <c r="O212" s="241"/>
      <c r="P212" s="241"/>
      <c r="Q212" s="241"/>
      <c r="R212" s="241"/>
      <c r="S212" s="241"/>
      <c r="T212" s="242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43" t="s">
        <v>184</v>
      </c>
      <c r="AU212" s="243" t="s">
        <v>84</v>
      </c>
      <c r="AV212" s="13" t="s">
        <v>22</v>
      </c>
      <c r="AW212" s="13" t="s">
        <v>37</v>
      </c>
      <c r="AX212" s="13" t="s">
        <v>76</v>
      </c>
      <c r="AY212" s="243" t="s">
        <v>171</v>
      </c>
    </row>
    <row r="213" spans="1:51" s="14" customFormat="1" ht="12">
      <c r="A213" s="14"/>
      <c r="B213" s="244"/>
      <c r="C213" s="245"/>
      <c r="D213" s="227" t="s">
        <v>184</v>
      </c>
      <c r="E213" s="246" t="s">
        <v>20</v>
      </c>
      <c r="F213" s="247" t="s">
        <v>754</v>
      </c>
      <c r="G213" s="245"/>
      <c r="H213" s="248">
        <v>4</v>
      </c>
      <c r="I213" s="249"/>
      <c r="J213" s="245"/>
      <c r="K213" s="245"/>
      <c r="L213" s="250"/>
      <c r="M213" s="251"/>
      <c r="N213" s="252"/>
      <c r="O213" s="252"/>
      <c r="P213" s="252"/>
      <c r="Q213" s="252"/>
      <c r="R213" s="252"/>
      <c r="S213" s="252"/>
      <c r="T213" s="253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54" t="s">
        <v>184</v>
      </c>
      <c r="AU213" s="254" t="s">
        <v>84</v>
      </c>
      <c r="AV213" s="14" t="s">
        <v>84</v>
      </c>
      <c r="AW213" s="14" t="s">
        <v>37</v>
      </c>
      <c r="AX213" s="14" t="s">
        <v>76</v>
      </c>
      <c r="AY213" s="254" t="s">
        <v>171</v>
      </c>
    </row>
    <row r="214" spans="1:65" s="2" customFormat="1" ht="16.5" customHeight="1">
      <c r="A214" s="39"/>
      <c r="B214" s="40"/>
      <c r="C214" s="256" t="s">
        <v>298</v>
      </c>
      <c r="D214" s="256" t="s">
        <v>286</v>
      </c>
      <c r="E214" s="257" t="s">
        <v>417</v>
      </c>
      <c r="F214" s="258" t="s">
        <v>418</v>
      </c>
      <c r="G214" s="259" t="s">
        <v>410</v>
      </c>
      <c r="H214" s="260">
        <v>4</v>
      </c>
      <c r="I214" s="261"/>
      <c r="J214" s="262">
        <f>ROUND(I214*H214,2)</f>
        <v>0</v>
      </c>
      <c r="K214" s="258" t="s">
        <v>177</v>
      </c>
      <c r="L214" s="263"/>
      <c r="M214" s="264" t="s">
        <v>20</v>
      </c>
      <c r="N214" s="265" t="s">
        <v>47</v>
      </c>
      <c r="O214" s="85"/>
      <c r="P214" s="223">
        <f>O214*H214</f>
        <v>0</v>
      </c>
      <c r="Q214" s="223">
        <v>0.0021</v>
      </c>
      <c r="R214" s="223">
        <f>Q214*H214</f>
        <v>0.0084</v>
      </c>
      <c r="S214" s="223">
        <v>0</v>
      </c>
      <c r="T214" s="224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25" t="s">
        <v>235</v>
      </c>
      <c r="AT214" s="225" t="s">
        <v>286</v>
      </c>
      <c r="AU214" s="225" t="s">
        <v>84</v>
      </c>
      <c r="AY214" s="18" t="s">
        <v>171</v>
      </c>
      <c r="BE214" s="226">
        <f>IF(N214="základní",J214,0)</f>
        <v>0</v>
      </c>
      <c r="BF214" s="226">
        <f>IF(N214="snížená",J214,0)</f>
        <v>0</v>
      </c>
      <c r="BG214" s="226">
        <f>IF(N214="zákl. přenesená",J214,0)</f>
        <v>0</v>
      </c>
      <c r="BH214" s="226">
        <f>IF(N214="sníž. přenesená",J214,0)</f>
        <v>0</v>
      </c>
      <c r="BI214" s="226">
        <f>IF(N214="nulová",J214,0)</f>
        <v>0</v>
      </c>
      <c r="BJ214" s="18" t="s">
        <v>22</v>
      </c>
      <c r="BK214" s="226">
        <f>ROUND(I214*H214,2)</f>
        <v>0</v>
      </c>
      <c r="BL214" s="18" t="s">
        <v>178</v>
      </c>
      <c r="BM214" s="225" t="s">
        <v>419</v>
      </c>
    </row>
    <row r="215" spans="1:47" s="2" customFormat="1" ht="12">
      <c r="A215" s="39"/>
      <c r="B215" s="40"/>
      <c r="C215" s="41"/>
      <c r="D215" s="227" t="s">
        <v>180</v>
      </c>
      <c r="E215" s="41"/>
      <c r="F215" s="228" t="s">
        <v>418</v>
      </c>
      <c r="G215" s="41"/>
      <c r="H215" s="41"/>
      <c r="I215" s="229"/>
      <c r="J215" s="41"/>
      <c r="K215" s="41"/>
      <c r="L215" s="45"/>
      <c r="M215" s="230"/>
      <c r="N215" s="231"/>
      <c r="O215" s="85"/>
      <c r="P215" s="85"/>
      <c r="Q215" s="85"/>
      <c r="R215" s="85"/>
      <c r="S215" s="85"/>
      <c r="T215" s="86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T215" s="18" t="s">
        <v>180</v>
      </c>
      <c r="AU215" s="18" t="s">
        <v>84</v>
      </c>
    </row>
    <row r="216" spans="1:65" s="2" customFormat="1" ht="24.15" customHeight="1">
      <c r="A216" s="39"/>
      <c r="B216" s="40"/>
      <c r="C216" s="214" t="s">
        <v>308</v>
      </c>
      <c r="D216" s="214" t="s">
        <v>173</v>
      </c>
      <c r="E216" s="215" t="s">
        <v>425</v>
      </c>
      <c r="F216" s="216" t="s">
        <v>426</v>
      </c>
      <c r="G216" s="217" t="s">
        <v>410</v>
      </c>
      <c r="H216" s="218">
        <v>1</v>
      </c>
      <c r="I216" s="219"/>
      <c r="J216" s="220">
        <f>ROUND(I216*H216,2)</f>
        <v>0</v>
      </c>
      <c r="K216" s="216" t="s">
        <v>177</v>
      </c>
      <c r="L216" s="45"/>
      <c r="M216" s="221" t="s">
        <v>20</v>
      </c>
      <c r="N216" s="222" t="s">
        <v>47</v>
      </c>
      <c r="O216" s="85"/>
      <c r="P216" s="223">
        <f>O216*H216</f>
        <v>0</v>
      </c>
      <c r="Q216" s="223">
        <v>0.0003584</v>
      </c>
      <c r="R216" s="223">
        <f>Q216*H216</f>
        <v>0.0003584</v>
      </c>
      <c r="S216" s="223">
        <v>0</v>
      </c>
      <c r="T216" s="224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25" t="s">
        <v>178</v>
      </c>
      <c r="AT216" s="225" t="s">
        <v>173</v>
      </c>
      <c r="AU216" s="225" t="s">
        <v>84</v>
      </c>
      <c r="AY216" s="18" t="s">
        <v>171</v>
      </c>
      <c r="BE216" s="226">
        <f>IF(N216="základní",J216,0)</f>
        <v>0</v>
      </c>
      <c r="BF216" s="226">
        <f>IF(N216="snížená",J216,0)</f>
        <v>0</v>
      </c>
      <c r="BG216" s="226">
        <f>IF(N216="zákl. přenesená",J216,0)</f>
        <v>0</v>
      </c>
      <c r="BH216" s="226">
        <f>IF(N216="sníž. přenesená",J216,0)</f>
        <v>0</v>
      </c>
      <c r="BI216" s="226">
        <f>IF(N216="nulová",J216,0)</f>
        <v>0</v>
      </c>
      <c r="BJ216" s="18" t="s">
        <v>22</v>
      </c>
      <c r="BK216" s="226">
        <f>ROUND(I216*H216,2)</f>
        <v>0</v>
      </c>
      <c r="BL216" s="18" t="s">
        <v>178</v>
      </c>
      <c r="BM216" s="225" t="s">
        <v>427</v>
      </c>
    </row>
    <row r="217" spans="1:47" s="2" customFormat="1" ht="12">
      <c r="A217" s="39"/>
      <c r="B217" s="40"/>
      <c r="C217" s="41"/>
      <c r="D217" s="227" t="s">
        <v>180</v>
      </c>
      <c r="E217" s="41"/>
      <c r="F217" s="228" t="s">
        <v>428</v>
      </c>
      <c r="G217" s="41"/>
      <c r="H217" s="41"/>
      <c r="I217" s="229"/>
      <c r="J217" s="41"/>
      <c r="K217" s="41"/>
      <c r="L217" s="45"/>
      <c r="M217" s="230"/>
      <c r="N217" s="231"/>
      <c r="O217" s="85"/>
      <c r="P217" s="85"/>
      <c r="Q217" s="85"/>
      <c r="R217" s="85"/>
      <c r="S217" s="85"/>
      <c r="T217" s="86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T217" s="18" t="s">
        <v>180</v>
      </c>
      <c r="AU217" s="18" t="s">
        <v>84</v>
      </c>
    </row>
    <row r="218" spans="1:47" s="2" customFormat="1" ht="12">
      <c r="A218" s="39"/>
      <c r="B218" s="40"/>
      <c r="C218" s="41"/>
      <c r="D218" s="232" t="s">
        <v>182</v>
      </c>
      <c r="E218" s="41"/>
      <c r="F218" s="233" t="s">
        <v>429</v>
      </c>
      <c r="G218" s="41"/>
      <c r="H218" s="41"/>
      <c r="I218" s="229"/>
      <c r="J218" s="41"/>
      <c r="K218" s="41"/>
      <c r="L218" s="45"/>
      <c r="M218" s="230"/>
      <c r="N218" s="231"/>
      <c r="O218" s="85"/>
      <c r="P218" s="85"/>
      <c r="Q218" s="85"/>
      <c r="R218" s="85"/>
      <c r="S218" s="85"/>
      <c r="T218" s="86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T218" s="18" t="s">
        <v>182</v>
      </c>
      <c r="AU218" s="18" t="s">
        <v>84</v>
      </c>
    </row>
    <row r="219" spans="1:51" s="13" customFormat="1" ht="12">
      <c r="A219" s="13"/>
      <c r="B219" s="234"/>
      <c r="C219" s="235"/>
      <c r="D219" s="227" t="s">
        <v>184</v>
      </c>
      <c r="E219" s="236" t="s">
        <v>20</v>
      </c>
      <c r="F219" s="237" t="s">
        <v>751</v>
      </c>
      <c r="G219" s="235"/>
      <c r="H219" s="236" t="s">
        <v>20</v>
      </c>
      <c r="I219" s="238"/>
      <c r="J219" s="235"/>
      <c r="K219" s="235"/>
      <c r="L219" s="239"/>
      <c r="M219" s="240"/>
      <c r="N219" s="241"/>
      <c r="O219" s="241"/>
      <c r="P219" s="241"/>
      <c r="Q219" s="241"/>
      <c r="R219" s="241"/>
      <c r="S219" s="241"/>
      <c r="T219" s="242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43" t="s">
        <v>184</v>
      </c>
      <c r="AU219" s="243" t="s">
        <v>84</v>
      </c>
      <c r="AV219" s="13" t="s">
        <v>22</v>
      </c>
      <c r="AW219" s="13" t="s">
        <v>37</v>
      </c>
      <c r="AX219" s="13" t="s">
        <v>76</v>
      </c>
      <c r="AY219" s="243" t="s">
        <v>171</v>
      </c>
    </row>
    <row r="220" spans="1:51" s="13" customFormat="1" ht="12">
      <c r="A220" s="13"/>
      <c r="B220" s="234"/>
      <c r="C220" s="235"/>
      <c r="D220" s="227" t="s">
        <v>184</v>
      </c>
      <c r="E220" s="236" t="s">
        <v>20</v>
      </c>
      <c r="F220" s="237" t="s">
        <v>396</v>
      </c>
      <c r="G220" s="235"/>
      <c r="H220" s="236" t="s">
        <v>20</v>
      </c>
      <c r="I220" s="238"/>
      <c r="J220" s="235"/>
      <c r="K220" s="235"/>
      <c r="L220" s="239"/>
      <c r="M220" s="240"/>
      <c r="N220" s="241"/>
      <c r="O220" s="241"/>
      <c r="P220" s="241"/>
      <c r="Q220" s="241"/>
      <c r="R220" s="241"/>
      <c r="S220" s="241"/>
      <c r="T220" s="242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3" t="s">
        <v>184</v>
      </c>
      <c r="AU220" s="243" t="s">
        <v>84</v>
      </c>
      <c r="AV220" s="13" t="s">
        <v>22</v>
      </c>
      <c r="AW220" s="13" t="s">
        <v>37</v>
      </c>
      <c r="AX220" s="13" t="s">
        <v>76</v>
      </c>
      <c r="AY220" s="243" t="s">
        <v>171</v>
      </c>
    </row>
    <row r="221" spans="1:51" s="14" customFormat="1" ht="12">
      <c r="A221" s="14"/>
      <c r="B221" s="244"/>
      <c r="C221" s="245"/>
      <c r="D221" s="227" t="s">
        <v>184</v>
      </c>
      <c r="E221" s="246" t="s">
        <v>20</v>
      </c>
      <c r="F221" s="247" t="s">
        <v>755</v>
      </c>
      <c r="G221" s="245"/>
      <c r="H221" s="248">
        <v>1</v>
      </c>
      <c r="I221" s="249"/>
      <c r="J221" s="245"/>
      <c r="K221" s="245"/>
      <c r="L221" s="250"/>
      <c r="M221" s="251"/>
      <c r="N221" s="252"/>
      <c r="O221" s="252"/>
      <c r="P221" s="252"/>
      <c r="Q221" s="252"/>
      <c r="R221" s="252"/>
      <c r="S221" s="252"/>
      <c r="T221" s="253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54" t="s">
        <v>184</v>
      </c>
      <c r="AU221" s="254" t="s">
        <v>84</v>
      </c>
      <c r="AV221" s="14" t="s">
        <v>84</v>
      </c>
      <c r="AW221" s="14" t="s">
        <v>37</v>
      </c>
      <c r="AX221" s="14" t="s">
        <v>76</v>
      </c>
      <c r="AY221" s="254" t="s">
        <v>171</v>
      </c>
    </row>
    <row r="222" spans="1:65" s="2" customFormat="1" ht="16.5" customHeight="1">
      <c r="A222" s="39"/>
      <c r="B222" s="40"/>
      <c r="C222" s="256" t="s">
        <v>316</v>
      </c>
      <c r="D222" s="256" t="s">
        <v>286</v>
      </c>
      <c r="E222" s="257" t="s">
        <v>432</v>
      </c>
      <c r="F222" s="258" t="s">
        <v>433</v>
      </c>
      <c r="G222" s="259" t="s">
        <v>410</v>
      </c>
      <c r="H222" s="260">
        <v>1</v>
      </c>
      <c r="I222" s="261"/>
      <c r="J222" s="262">
        <f>ROUND(I222*H222,2)</f>
        <v>0</v>
      </c>
      <c r="K222" s="258" t="s">
        <v>177</v>
      </c>
      <c r="L222" s="263"/>
      <c r="M222" s="264" t="s">
        <v>20</v>
      </c>
      <c r="N222" s="265" t="s">
        <v>47</v>
      </c>
      <c r="O222" s="85"/>
      <c r="P222" s="223">
        <f>O222*H222</f>
        <v>0</v>
      </c>
      <c r="Q222" s="223">
        <v>0.0025</v>
      </c>
      <c r="R222" s="223">
        <f>Q222*H222</f>
        <v>0.0025</v>
      </c>
      <c r="S222" s="223">
        <v>0</v>
      </c>
      <c r="T222" s="224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25" t="s">
        <v>235</v>
      </c>
      <c r="AT222" s="225" t="s">
        <v>286</v>
      </c>
      <c r="AU222" s="225" t="s">
        <v>84</v>
      </c>
      <c r="AY222" s="18" t="s">
        <v>171</v>
      </c>
      <c r="BE222" s="226">
        <f>IF(N222="základní",J222,0)</f>
        <v>0</v>
      </c>
      <c r="BF222" s="226">
        <f>IF(N222="snížená",J222,0)</f>
        <v>0</v>
      </c>
      <c r="BG222" s="226">
        <f>IF(N222="zákl. přenesená",J222,0)</f>
        <v>0</v>
      </c>
      <c r="BH222" s="226">
        <f>IF(N222="sníž. přenesená",J222,0)</f>
        <v>0</v>
      </c>
      <c r="BI222" s="226">
        <f>IF(N222="nulová",J222,0)</f>
        <v>0</v>
      </c>
      <c r="BJ222" s="18" t="s">
        <v>22</v>
      </c>
      <c r="BK222" s="226">
        <f>ROUND(I222*H222,2)</f>
        <v>0</v>
      </c>
      <c r="BL222" s="18" t="s">
        <v>178</v>
      </c>
      <c r="BM222" s="225" t="s">
        <v>434</v>
      </c>
    </row>
    <row r="223" spans="1:47" s="2" customFormat="1" ht="12">
      <c r="A223" s="39"/>
      <c r="B223" s="40"/>
      <c r="C223" s="41"/>
      <c r="D223" s="227" t="s">
        <v>180</v>
      </c>
      <c r="E223" s="41"/>
      <c r="F223" s="228" t="s">
        <v>433</v>
      </c>
      <c r="G223" s="41"/>
      <c r="H223" s="41"/>
      <c r="I223" s="229"/>
      <c r="J223" s="41"/>
      <c r="K223" s="41"/>
      <c r="L223" s="45"/>
      <c r="M223" s="230"/>
      <c r="N223" s="231"/>
      <c r="O223" s="85"/>
      <c r="P223" s="85"/>
      <c r="Q223" s="85"/>
      <c r="R223" s="85"/>
      <c r="S223" s="85"/>
      <c r="T223" s="86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T223" s="18" t="s">
        <v>180</v>
      </c>
      <c r="AU223" s="18" t="s">
        <v>84</v>
      </c>
    </row>
    <row r="224" spans="1:65" s="2" customFormat="1" ht="24.15" customHeight="1">
      <c r="A224" s="39"/>
      <c r="B224" s="40"/>
      <c r="C224" s="214" t="s">
        <v>328</v>
      </c>
      <c r="D224" s="214" t="s">
        <v>173</v>
      </c>
      <c r="E224" s="215" t="s">
        <v>511</v>
      </c>
      <c r="F224" s="216" t="s">
        <v>512</v>
      </c>
      <c r="G224" s="217" t="s">
        <v>391</v>
      </c>
      <c r="H224" s="218">
        <v>143.6</v>
      </c>
      <c r="I224" s="219"/>
      <c r="J224" s="220">
        <f>ROUND(I224*H224,2)</f>
        <v>0</v>
      </c>
      <c r="K224" s="216" t="s">
        <v>177</v>
      </c>
      <c r="L224" s="45"/>
      <c r="M224" s="221" t="s">
        <v>20</v>
      </c>
      <c r="N224" s="222" t="s">
        <v>47</v>
      </c>
      <c r="O224" s="85"/>
      <c r="P224" s="223">
        <f>O224*H224</f>
        <v>0</v>
      </c>
      <c r="Q224" s="223">
        <v>0.000132</v>
      </c>
      <c r="R224" s="223">
        <f>Q224*H224</f>
        <v>0.018955200000000002</v>
      </c>
      <c r="S224" s="223">
        <v>0</v>
      </c>
      <c r="T224" s="224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25" t="s">
        <v>178</v>
      </c>
      <c r="AT224" s="225" t="s">
        <v>173</v>
      </c>
      <c r="AU224" s="225" t="s">
        <v>84</v>
      </c>
      <c r="AY224" s="18" t="s">
        <v>171</v>
      </c>
      <c r="BE224" s="226">
        <f>IF(N224="základní",J224,0)</f>
        <v>0</v>
      </c>
      <c r="BF224" s="226">
        <f>IF(N224="snížená",J224,0)</f>
        <v>0</v>
      </c>
      <c r="BG224" s="226">
        <f>IF(N224="zákl. přenesená",J224,0)</f>
        <v>0</v>
      </c>
      <c r="BH224" s="226">
        <f>IF(N224="sníž. přenesená",J224,0)</f>
        <v>0</v>
      </c>
      <c r="BI224" s="226">
        <f>IF(N224="nulová",J224,0)</f>
        <v>0</v>
      </c>
      <c r="BJ224" s="18" t="s">
        <v>22</v>
      </c>
      <c r="BK224" s="226">
        <f>ROUND(I224*H224,2)</f>
        <v>0</v>
      </c>
      <c r="BL224" s="18" t="s">
        <v>178</v>
      </c>
      <c r="BM224" s="225" t="s">
        <v>513</v>
      </c>
    </row>
    <row r="225" spans="1:47" s="2" customFormat="1" ht="12">
      <c r="A225" s="39"/>
      <c r="B225" s="40"/>
      <c r="C225" s="41"/>
      <c r="D225" s="227" t="s">
        <v>180</v>
      </c>
      <c r="E225" s="41"/>
      <c r="F225" s="228" t="s">
        <v>514</v>
      </c>
      <c r="G225" s="41"/>
      <c r="H225" s="41"/>
      <c r="I225" s="229"/>
      <c r="J225" s="41"/>
      <c r="K225" s="41"/>
      <c r="L225" s="45"/>
      <c r="M225" s="230"/>
      <c r="N225" s="231"/>
      <c r="O225" s="85"/>
      <c r="P225" s="85"/>
      <c r="Q225" s="85"/>
      <c r="R225" s="85"/>
      <c r="S225" s="85"/>
      <c r="T225" s="86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T225" s="18" t="s">
        <v>180</v>
      </c>
      <c r="AU225" s="18" t="s">
        <v>84</v>
      </c>
    </row>
    <row r="226" spans="1:47" s="2" customFormat="1" ht="12">
      <c r="A226" s="39"/>
      <c r="B226" s="40"/>
      <c r="C226" s="41"/>
      <c r="D226" s="232" t="s">
        <v>182</v>
      </c>
      <c r="E226" s="41"/>
      <c r="F226" s="233" t="s">
        <v>515</v>
      </c>
      <c r="G226" s="41"/>
      <c r="H226" s="41"/>
      <c r="I226" s="229"/>
      <c r="J226" s="41"/>
      <c r="K226" s="41"/>
      <c r="L226" s="45"/>
      <c r="M226" s="230"/>
      <c r="N226" s="231"/>
      <c r="O226" s="85"/>
      <c r="P226" s="85"/>
      <c r="Q226" s="85"/>
      <c r="R226" s="85"/>
      <c r="S226" s="85"/>
      <c r="T226" s="86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T226" s="18" t="s">
        <v>182</v>
      </c>
      <c r="AU226" s="18" t="s">
        <v>84</v>
      </c>
    </row>
    <row r="227" spans="1:51" s="13" customFormat="1" ht="12">
      <c r="A227" s="13"/>
      <c r="B227" s="234"/>
      <c r="C227" s="235"/>
      <c r="D227" s="227" t="s">
        <v>184</v>
      </c>
      <c r="E227" s="236" t="s">
        <v>20</v>
      </c>
      <c r="F227" s="237" t="s">
        <v>756</v>
      </c>
      <c r="G227" s="235"/>
      <c r="H227" s="236" t="s">
        <v>20</v>
      </c>
      <c r="I227" s="238"/>
      <c r="J227" s="235"/>
      <c r="K227" s="235"/>
      <c r="L227" s="239"/>
      <c r="M227" s="240"/>
      <c r="N227" s="241"/>
      <c r="O227" s="241"/>
      <c r="P227" s="241"/>
      <c r="Q227" s="241"/>
      <c r="R227" s="241"/>
      <c r="S227" s="241"/>
      <c r="T227" s="242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43" t="s">
        <v>184</v>
      </c>
      <c r="AU227" s="243" t="s">
        <v>84</v>
      </c>
      <c r="AV227" s="13" t="s">
        <v>22</v>
      </c>
      <c r="AW227" s="13" t="s">
        <v>37</v>
      </c>
      <c r="AX227" s="13" t="s">
        <v>76</v>
      </c>
      <c r="AY227" s="243" t="s">
        <v>171</v>
      </c>
    </row>
    <row r="228" spans="1:51" s="13" customFormat="1" ht="12">
      <c r="A228" s="13"/>
      <c r="B228" s="234"/>
      <c r="C228" s="235"/>
      <c r="D228" s="227" t="s">
        <v>184</v>
      </c>
      <c r="E228" s="236" t="s">
        <v>20</v>
      </c>
      <c r="F228" s="237" t="s">
        <v>517</v>
      </c>
      <c r="G228" s="235"/>
      <c r="H228" s="236" t="s">
        <v>20</v>
      </c>
      <c r="I228" s="238"/>
      <c r="J228" s="235"/>
      <c r="K228" s="235"/>
      <c r="L228" s="239"/>
      <c r="M228" s="240"/>
      <c r="N228" s="241"/>
      <c r="O228" s="241"/>
      <c r="P228" s="241"/>
      <c r="Q228" s="241"/>
      <c r="R228" s="241"/>
      <c r="S228" s="241"/>
      <c r="T228" s="242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43" t="s">
        <v>184</v>
      </c>
      <c r="AU228" s="243" t="s">
        <v>84</v>
      </c>
      <c r="AV228" s="13" t="s">
        <v>22</v>
      </c>
      <c r="AW228" s="13" t="s">
        <v>37</v>
      </c>
      <c r="AX228" s="13" t="s">
        <v>76</v>
      </c>
      <c r="AY228" s="243" t="s">
        <v>171</v>
      </c>
    </row>
    <row r="229" spans="1:51" s="14" customFormat="1" ht="12">
      <c r="A229" s="14"/>
      <c r="B229" s="244"/>
      <c r="C229" s="245"/>
      <c r="D229" s="227" t="s">
        <v>184</v>
      </c>
      <c r="E229" s="246" t="s">
        <v>20</v>
      </c>
      <c r="F229" s="247" t="s">
        <v>757</v>
      </c>
      <c r="G229" s="245"/>
      <c r="H229" s="248">
        <v>96</v>
      </c>
      <c r="I229" s="249"/>
      <c r="J229" s="245"/>
      <c r="K229" s="245"/>
      <c r="L229" s="250"/>
      <c r="M229" s="251"/>
      <c r="N229" s="252"/>
      <c r="O229" s="252"/>
      <c r="P229" s="252"/>
      <c r="Q229" s="252"/>
      <c r="R229" s="252"/>
      <c r="S229" s="252"/>
      <c r="T229" s="253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54" t="s">
        <v>184</v>
      </c>
      <c r="AU229" s="254" t="s">
        <v>84</v>
      </c>
      <c r="AV229" s="14" t="s">
        <v>84</v>
      </c>
      <c r="AW229" s="14" t="s">
        <v>37</v>
      </c>
      <c r="AX229" s="14" t="s">
        <v>76</v>
      </c>
      <c r="AY229" s="254" t="s">
        <v>171</v>
      </c>
    </row>
    <row r="230" spans="1:51" s="14" customFormat="1" ht="12">
      <c r="A230" s="14"/>
      <c r="B230" s="244"/>
      <c r="C230" s="245"/>
      <c r="D230" s="227" t="s">
        <v>184</v>
      </c>
      <c r="E230" s="246" t="s">
        <v>20</v>
      </c>
      <c r="F230" s="247" t="s">
        <v>758</v>
      </c>
      <c r="G230" s="245"/>
      <c r="H230" s="248">
        <v>47.6</v>
      </c>
      <c r="I230" s="249"/>
      <c r="J230" s="245"/>
      <c r="K230" s="245"/>
      <c r="L230" s="250"/>
      <c r="M230" s="251"/>
      <c r="N230" s="252"/>
      <c r="O230" s="252"/>
      <c r="P230" s="252"/>
      <c r="Q230" s="252"/>
      <c r="R230" s="252"/>
      <c r="S230" s="252"/>
      <c r="T230" s="253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54" t="s">
        <v>184</v>
      </c>
      <c r="AU230" s="254" t="s">
        <v>84</v>
      </c>
      <c r="AV230" s="14" t="s">
        <v>84</v>
      </c>
      <c r="AW230" s="14" t="s">
        <v>37</v>
      </c>
      <c r="AX230" s="14" t="s">
        <v>76</v>
      </c>
      <c r="AY230" s="254" t="s">
        <v>171</v>
      </c>
    </row>
    <row r="231" spans="1:65" s="2" customFormat="1" ht="24.15" customHeight="1">
      <c r="A231" s="39"/>
      <c r="B231" s="40"/>
      <c r="C231" s="214" t="s">
        <v>336</v>
      </c>
      <c r="D231" s="214" t="s">
        <v>173</v>
      </c>
      <c r="E231" s="215" t="s">
        <v>541</v>
      </c>
      <c r="F231" s="216" t="s">
        <v>542</v>
      </c>
      <c r="G231" s="217" t="s">
        <v>176</v>
      </c>
      <c r="H231" s="218">
        <v>1.2</v>
      </c>
      <c r="I231" s="219"/>
      <c r="J231" s="220">
        <f>ROUND(I231*H231,2)</f>
        <v>0</v>
      </c>
      <c r="K231" s="216" t="s">
        <v>177</v>
      </c>
      <c r="L231" s="45"/>
      <c r="M231" s="221" t="s">
        <v>20</v>
      </c>
      <c r="N231" s="222" t="s">
        <v>47</v>
      </c>
      <c r="O231" s="85"/>
      <c r="P231" s="223">
        <f>O231*H231</f>
        <v>0</v>
      </c>
      <c r="Q231" s="223">
        <v>0.00145</v>
      </c>
      <c r="R231" s="223">
        <f>Q231*H231</f>
        <v>0.0017399999999999998</v>
      </c>
      <c r="S231" s="223">
        <v>0</v>
      </c>
      <c r="T231" s="224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25" t="s">
        <v>178</v>
      </c>
      <c r="AT231" s="225" t="s">
        <v>173</v>
      </c>
      <c r="AU231" s="225" t="s">
        <v>84</v>
      </c>
      <c r="AY231" s="18" t="s">
        <v>171</v>
      </c>
      <c r="BE231" s="226">
        <f>IF(N231="základní",J231,0)</f>
        <v>0</v>
      </c>
      <c r="BF231" s="226">
        <f>IF(N231="snížená",J231,0)</f>
        <v>0</v>
      </c>
      <c r="BG231" s="226">
        <f>IF(N231="zákl. přenesená",J231,0)</f>
        <v>0</v>
      </c>
      <c r="BH231" s="226">
        <f>IF(N231="sníž. přenesená",J231,0)</f>
        <v>0</v>
      </c>
      <c r="BI231" s="226">
        <f>IF(N231="nulová",J231,0)</f>
        <v>0</v>
      </c>
      <c r="BJ231" s="18" t="s">
        <v>22</v>
      </c>
      <c r="BK231" s="226">
        <f>ROUND(I231*H231,2)</f>
        <v>0</v>
      </c>
      <c r="BL231" s="18" t="s">
        <v>178</v>
      </c>
      <c r="BM231" s="225" t="s">
        <v>543</v>
      </c>
    </row>
    <row r="232" spans="1:47" s="2" customFormat="1" ht="12">
      <c r="A232" s="39"/>
      <c r="B232" s="40"/>
      <c r="C232" s="41"/>
      <c r="D232" s="227" t="s">
        <v>180</v>
      </c>
      <c r="E232" s="41"/>
      <c r="F232" s="228" t="s">
        <v>544</v>
      </c>
      <c r="G232" s="41"/>
      <c r="H232" s="41"/>
      <c r="I232" s="229"/>
      <c r="J232" s="41"/>
      <c r="K232" s="41"/>
      <c r="L232" s="45"/>
      <c r="M232" s="230"/>
      <c r="N232" s="231"/>
      <c r="O232" s="85"/>
      <c r="P232" s="85"/>
      <c r="Q232" s="85"/>
      <c r="R232" s="85"/>
      <c r="S232" s="85"/>
      <c r="T232" s="86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T232" s="18" t="s">
        <v>180</v>
      </c>
      <c r="AU232" s="18" t="s">
        <v>84</v>
      </c>
    </row>
    <row r="233" spans="1:47" s="2" customFormat="1" ht="12">
      <c r="A233" s="39"/>
      <c r="B233" s="40"/>
      <c r="C233" s="41"/>
      <c r="D233" s="232" t="s">
        <v>182</v>
      </c>
      <c r="E233" s="41"/>
      <c r="F233" s="233" t="s">
        <v>545</v>
      </c>
      <c r="G233" s="41"/>
      <c r="H233" s="41"/>
      <c r="I233" s="229"/>
      <c r="J233" s="41"/>
      <c r="K233" s="41"/>
      <c r="L233" s="45"/>
      <c r="M233" s="230"/>
      <c r="N233" s="231"/>
      <c r="O233" s="85"/>
      <c r="P233" s="85"/>
      <c r="Q233" s="85"/>
      <c r="R233" s="85"/>
      <c r="S233" s="85"/>
      <c r="T233" s="86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T233" s="18" t="s">
        <v>182</v>
      </c>
      <c r="AU233" s="18" t="s">
        <v>84</v>
      </c>
    </row>
    <row r="234" spans="1:51" s="13" customFormat="1" ht="12">
      <c r="A234" s="13"/>
      <c r="B234" s="234"/>
      <c r="C234" s="235"/>
      <c r="D234" s="227" t="s">
        <v>184</v>
      </c>
      <c r="E234" s="236" t="s">
        <v>20</v>
      </c>
      <c r="F234" s="237" t="s">
        <v>756</v>
      </c>
      <c r="G234" s="235"/>
      <c r="H234" s="236" t="s">
        <v>20</v>
      </c>
      <c r="I234" s="238"/>
      <c r="J234" s="235"/>
      <c r="K234" s="235"/>
      <c r="L234" s="239"/>
      <c r="M234" s="240"/>
      <c r="N234" s="241"/>
      <c r="O234" s="241"/>
      <c r="P234" s="241"/>
      <c r="Q234" s="241"/>
      <c r="R234" s="241"/>
      <c r="S234" s="241"/>
      <c r="T234" s="242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43" t="s">
        <v>184</v>
      </c>
      <c r="AU234" s="243" t="s">
        <v>84</v>
      </c>
      <c r="AV234" s="13" t="s">
        <v>22</v>
      </c>
      <c r="AW234" s="13" t="s">
        <v>37</v>
      </c>
      <c r="AX234" s="13" t="s">
        <v>76</v>
      </c>
      <c r="AY234" s="243" t="s">
        <v>171</v>
      </c>
    </row>
    <row r="235" spans="1:51" s="13" customFormat="1" ht="12">
      <c r="A235" s="13"/>
      <c r="B235" s="234"/>
      <c r="C235" s="235"/>
      <c r="D235" s="227" t="s">
        <v>184</v>
      </c>
      <c r="E235" s="236" t="s">
        <v>20</v>
      </c>
      <c r="F235" s="237" t="s">
        <v>517</v>
      </c>
      <c r="G235" s="235"/>
      <c r="H235" s="236" t="s">
        <v>20</v>
      </c>
      <c r="I235" s="238"/>
      <c r="J235" s="235"/>
      <c r="K235" s="235"/>
      <c r="L235" s="239"/>
      <c r="M235" s="240"/>
      <c r="N235" s="241"/>
      <c r="O235" s="241"/>
      <c r="P235" s="241"/>
      <c r="Q235" s="241"/>
      <c r="R235" s="241"/>
      <c r="S235" s="241"/>
      <c r="T235" s="242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43" t="s">
        <v>184</v>
      </c>
      <c r="AU235" s="243" t="s">
        <v>84</v>
      </c>
      <c r="AV235" s="13" t="s">
        <v>22</v>
      </c>
      <c r="AW235" s="13" t="s">
        <v>37</v>
      </c>
      <c r="AX235" s="13" t="s">
        <v>76</v>
      </c>
      <c r="AY235" s="243" t="s">
        <v>171</v>
      </c>
    </row>
    <row r="236" spans="1:51" s="14" customFormat="1" ht="12">
      <c r="A236" s="14"/>
      <c r="B236" s="244"/>
      <c r="C236" s="245"/>
      <c r="D236" s="227" t="s">
        <v>184</v>
      </c>
      <c r="E236" s="246" t="s">
        <v>20</v>
      </c>
      <c r="F236" s="247" t="s">
        <v>759</v>
      </c>
      <c r="G236" s="245"/>
      <c r="H236" s="248">
        <v>1.2</v>
      </c>
      <c r="I236" s="249"/>
      <c r="J236" s="245"/>
      <c r="K236" s="245"/>
      <c r="L236" s="250"/>
      <c r="M236" s="251"/>
      <c r="N236" s="252"/>
      <c r="O236" s="252"/>
      <c r="P236" s="252"/>
      <c r="Q236" s="252"/>
      <c r="R236" s="252"/>
      <c r="S236" s="252"/>
      <c r="T236" s="253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54" t="s">
        <v>184</v>
      </c>
      <c r="AU236" s="254" t="s">
        <v>84</v>
      </c>
      <c r="AV236" s="14" t="s">
        <v>84</v>
      </c>
      <c r="AW236" s="14" t="s">
        <v>37</v>
      </c>
      <c r="AX236" s="14" t="s">
        <v>76</v>
      </c>
      <c r="AY236" s="254" t="s">
        <v>171</v>
      </c>
    </row>
    <row r="237" spans="1:65" s="2" customFormat="1" ht="24.15" customHeight="1">
      <c r="A237" s="39"/>
      <c r="B237" s="40"/>
      <c r="C237" s="214" t="s">
        <v>7</v>
      </c>
      <c r="D237" s="214" t="s">
        <v>173</v>
      </c>
      <c r="E237" s="215" t="s">
        <v>552</v>
      </c>
      <c r="F237" s="216" t="s">
        <v>553</v>
      </c>
      <c r="G237" s="217" t="s">
        <v>391</v>
      </c>
      <c r="H237" s="218">
        <v>143.6</v>
      </c>
      <c r="I237" s="219"/>
      <c r="J237" s="220">
        <f>ROUND(I237*H237,2)</f>
        <v>0</v>
      </c>
      <c r="K237" s="216" t="s">
        <v>177</v>
      </c>
      <c r="L237" s="45"/>
      <c r="M237" s="221" t="s">
        <v>20</v>
      </c>
      <c r="N237" s="222" t="s">
        <v>47</v>
      </c>
      <c r="O237" s="85"/>
      <c r="P237" s="223">
        <f>O237*H237</f>
        <v>0</v>
      </c>
      <c r="Q237" s="223">
        <v>0.000325</v>
      </c>
      <c r="R237" s="223">
        <f>Q237*H237</f>
        <v>0.046669999999999996</v>
      </c>
      <c r="S237" s="223">
        <v>0</v>
      </c>
      <c r="T237" s="224">
        <f>S237*H237</f>
        <v>0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225" t="s">
        <v>178</v>
      </c>
      <c r="AT237" s="225" t="s">
        <v>173</v>
      </c>
      <c r="AU237" s="225" t="s">
        <v>84</v>
      </c>
      <c r="AY237" s="18" t="s">
        <v>171</v>
      </c>
      <c r="BE237" s="226">
        <f>IF(N237="základní",J237,0)</f>
        <v>0</v>
      </c>
      <c r="BF237" s="226">
        <f>IF(N237="snížená",J237,0)</f>
        <v>0</v>
      </c>
      <c r="BG237" s="226">
        <f>IF(N237="zákl. přenesená",J237,0)</f>
        <v>0</v>
      </c>
      <c r="BH237" s="226">
        <f>IF(N237="sníž. přenesená",J237,0)</f>
        <v>0</v>
      </c>
      <c r="BI237" s="226">
        <f>IF(N237="nulová",J237,0)</f>
        <v>0</v>
      </c>
      <c r="BJ237" s="18" t="s">
        <v>22</v>
      </c>
      <c r="BK237" s="226">
        <f>ROUND(I237*H237,2)</f>
        <v>0</v>
      </c>
      <c r="BL237" s="18" t="s">
        <v>178</v>
      </c>
      <c r="BM237" s="225" t="s">
        <v>554</v>
      </c>
    </row>
    <row r="238" spans="1:47" s="2" customFormat="1" ht="12">
      <c r="A238" s="39"/>
      <c r="B238" s="40"/>
      <c r="C238" s="41"/>
      <c r="D238" s="227" t="s">
        <v>180</v>
      </c>
      <c r="E238" s="41"/>
      <c r="F238" s="228" t="s">
        <v>555</v>
      </c>
      <c r="G238" s="41"/>
      <c r="H238" s="41"/>
      <c r="I238" s="229"/>
      <c r="J238" s="41"/>
      <c r="K238" s="41"/>
      <c r="L238" s="45"/>
      <c r="M238" s="230"/>
      <c r="N238" s="231"/>
      <c r="O238" s="85"/>
      <c r="P238" s="85"/>
      <c r="Q238" s="85"/>
      <c r="R238" s="85"/>
      <c r="S238" s="85"/>
      <c r="T238" s="86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T238" s="18" t="s">
        <v>180</v>
      </c>
      <c r="AU238" s="18" t="s">
        <v>84</v>
      </c>
    </row>
    <row r="239" spans="1:47" s="2" customFormat="1" ht="12">
      <c r="A239" s="39"/>
      <c r="B239" s="40"/>
      <c r="C239" s="41"/>
      <c r="D239" s="232" t="s">
        <v>182</v>
      </c>
      <c r="E239" s="41"/>
      <c r="F239" s="233" t="s">
        <v>556</v>
      </c>
      <c r="G239" s="41"/>
      <c r="H239" s="41"/>
      <c r="I239" s="229"/>
      <c r="J239" s="41"/>
      <c r="K239" s="41"/>
      <c r="L239" s="45"/>
      <c r="M239" s="230"/>
      <c r="N239" s="231"/>
      <c r="O239" s="85"/>
      <c r="P239" s="85"/>
      <c r="Q239" s="85"/>
      <c r="R239" s="85"/>
      <c r="S239" s="85"/>
      <c r="T239" s="86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T239" s="18" t="s">
        <v>182</v>
      </c>
      <c r="AU239" s="18" t="s">
        <v>84</v>
      </c>
    </row>
    <row r="240" spans="1:51" s="13" customFormat="1" ht="12">
      <c r="A240" s="13"/>
      <c r="B240" s="234"/>
      <c r="C240" s="235"/>
      <c r="D240" s="227" t="s">
        <v>184</v>
      </c>
      <c r="E240" s="236" t="s">
        <v>20</v>
      </c>
      <c r="F240" s="237" t="s">
        <v>760</v>
      </c>
      <c r="G240" s="235"/>
      <c r="H240" s="236" t="s">
        <v>20</v>
      </c>
      <c r="I240" s="238"/>
      <c r="J240" s="235"/>
      <c r="K240" s="235"/>
      <c r="L240" s="239"/>
      <c r="M240" s="240"/>
      <c r="N240" s="241"/>
      <c r="O240" s="241"/>
      <c r="P240" s="241"/>
      <c r="Q240" s="241"/>
      <c r="R240" s="241"/>
      <c r="S240" s="241"/>
      <c r="T240" s="242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43" t="s">
        <v>184</v>
      </c>
      <c r="AU240" s="243" t="s">
        <v>84</v>
      </c>
      <c r="AV240" s="13" t="s">
        <v>22</v>
      </c>
      <c r="AW240" s="13" t="s">
        <v>37</v>
      </c>
      <c r="AX240" s="13" t="s">
        <v>76</v>
      </c>
      <c r="AY240" s="243" t="s">
        <v>171</v>
      </c>
    </row>
    <row r="241" spans="1:51" s="13" customFormat="1" ht="12">
      <c r="A241" s="13"/>
      <c r="B241" s="234"/>
      <c r="C241" s="235"/>
      <c r="D241" s="227" t="s">
        <v>184</v>
      </c>
      <c r="E241" s="236" t="s">
        <v>20</v>
      </c>
      <c r="F241" s="237" t="s">
        <v>517</v>
      </c>
      <c r="G241" s="235"/>
      <c r="H241" s="236" t="s">
        <v>20</v>
      </c>
      <c r="I241" s="238"/>
      <c r="J241" s="235"/>
      <c r="K241" s="235"/>
      <c r="L241" s="239"/>
      <c r="M241" s="240"/>
      <c r="N241" s="241"/>
      <c r="O241" s="241"/>
      <c r="P241" s="241"/>
      <c r="Q241" s="241"/>
      <c r="R241" s="241"/>
      <c r="S241" s="241"/>
      <c r="T241" s="242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43" t="s">
        <v>184</v>
      </c>
      <c r="AU241" s="243" t="s">
        <v>84</v>
      </c>
      <c r="AV241" s="13" t="s">
        <v>22</v>
      </c>
      <c r="AW241" s="13" t="s">
        <v>37</v>
      </c>
      <c r="AX241" s="13" t="s">
        <v>76</v>
      </c>
      <c r="AY241" s="243" t="s">
        <v>171</v>
      </c>
    </row>
    <row r="242" spans="1:51" s="14" customFormat="1" ht="12">
      <c r="A242" s="14"/>
      <c r="B242" s="244"/>
      <c r="C242" s="245"/>
      <c r="D242" s="227" t="s">
        <v>184</v>
      </c>
      <c r="E242" s="246" t="s">
        <v>20</v>
      </c>
      <c r="F242" s="247" t="s">
        <v>757</v>
      </c>
      <c r="G242" s="245"/>
      <c r="H242" s="248">
        <v>96</v>
      </c>
      <c r="I242" s="249"/>
      <c r="J242" s="245"/>
      <c r="K242" s="245"/>
      <c r="L242" s="250"/>
      <c r="M242" s="251"/>
      <c r="N242" s="252"/>
      <c r="O242" s="252"/>
      <c r="P242" s="252"/>
      <c r="Q242" s="252"/>
      <c r="R242" s="252"/>
      <c r="S242" s="252"/>
      <c r="T242" s="253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54" t="s">
        <v>184</v>
      </c>
      <c r="AU242" s="254" t="s">
        <v>84</v>
      </c>
      <c r="AV242" s="14" t="s">
        <v>84</v>
      </c>
      <c r="AW242" s="14" t="s">
        <v>37</v>
      </c>
      <c r="AX242" s="14" t="s">
        <v>76</v>
      </c>
      <c r="AY242" s="254" t="s">
        <v>171</v>
      </c>
    </row>
    <row r="243" spans="1:51" s="14" customFormat="1" ht="12">
      <c r="A243" s="14"/>
      <c r="B243" s="244"/>
      <c r="C243" s="245"/>
      <c r="D243" s="227" t="s">
        <v>184</v>
      </c>
      <c r="E243" s="246" t="s">
        <v>20</v>
      </c>
      <c r="F243" s="247" t="s">
        <v>758</v>
      </c>
      <c r="G243" s="245"/>
      <c r="H243" s="248">
        <v>47.6</v>
      </c>
      <c r="I243" s="249"/>
      <c r="J243" s="245"/>
      <c r="K243" s="245"/>
      <c r="L243" s="250"/>
      <c r="M243" s="251"/>
      <c r="N243" s="252"/>
      <c r="O243" s="252"/>
      <c r="P243" s="252"/>
      <c r="Q243" s="252"/>
      <c r="R243" s="252"/>
      <c r="S243" s="252"/>
      <c r="T243" s="253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54" t="s">
        <v>184</v>
      </c>
      <c r="AU243" s="254" t="s">
        <v>84</v>
      </c>
      <c r="AV243" s="14" t="s">
        <v>84</v>
      </c>
      <c r="AW243" s="14" t="s">
        <v>37</v>
      </c>
      <c r="AX243" s="14" t="s">
        <v>76</v>
      </c>
      <c r="AY243" s="254" t="s">
        <v>171</v>
      </c>
    </row>
    <row r="244" spans="1:65" s="2" customFormat="1" ht="24.15" customHeight="1">
      <c r="A244" s="39"/>
      <c r="B244" s="40"/>
      <c r="C244" s="214" t="s">
        <v>350</v>
      </c>
      <c r="D244" s="214" t="s">
        <v>173</v>
      </c>
      <c r="E244" s="215" t="s">
        <v>571</v>
      </c>
      <c r="F244" s="216" t="s">
        <v>572</v>
      </c>
      <c r="G244" s="217" t="s">
        <v>176</v>
      </c>
      <c r="H244" s="218">
        <v>1.2</v>
      </c>
      <c r="I244" s="219"/>
      <c r="J244" s="220">
        <f>ROUND(I244*H244,2)</f>
        <v>0</v>
      </c>
      <c r="K244" s="216" t="s">
        <v>177</v>
      </c>
      <c r="L244" s="45"/>
      <c r="M244" s="221" t="s">
        <v>20</v>
      </c>
      <c r="N244" s="222" t="s">
        <v>47</v>
      </c>
      <c r="O244" s="85"/>
      <c r="P244" s="223">
        <f>O244*H244</f>
        <v>0</v>
      </c>
      <c r="Q244" s="223">
        <v>0.0026</v>
      </c>
      <c r="R244" s="223">
        <f>Q244*H244</f>
        <v>0.00312</v>
      </c>
      <c r="S244" s="223">
        <v>0</v>
      </c>
      <c r="T244" s="224">
        <f>S244*H244</f>
        <v>0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225" t="s">
        <v>178</v>
      </c>
      <c r="AT244" s="225" t="s">
        <v>173</v>
      </c>
      <c r="AU244" s="225" t="s">
        <v>84</v>
      </c>
      <c r="AY244" s="18" t="s">
        <v>171</v>
      </c>
      <c r="BE244" s="226">
        <f>IF(N244="základní",J244,0)</f>
        <v>0</v>
      </c>
      <c r="BF244" s="226">
        <f>IF(N244="snížená",J244,0)</f>
        <v>0</v>
      </c>
      <c r="BG244" s="226">
        <f>IF(N244="zákl. přenesená",J244,0)</f>
        <v>0</v>
      </c>
      <c r="BH244" s="226">
        <f>IF(N244="sníž. přenesená",J244,0)</f>
        <v>0</v>
      </c>
      <c r="BI244" s="226">
        <f>IF(N244="nulová",J244,0)</f>
        <v>0</v>
      </c>
      <c r="BJ244" s="18" t="s">
        <v>22</v>
      </c>
      <c r="BK244" s="226">
        <f>ROUND(I244*H244,2)</f>
        <v>0</v>
      </c>
      <c r="BL244" s="18" t="s">
        <v>178</v>
      </c>
      <c r="BM244" s="225" t="s">
        <v>573</v>
      </c>
    </row>
    <row r="245" spans="1:47" s="2" customFormat="1" ht="12">
      <c r="A245" s="39"/>
      <c r="B245" s="40"/>
      <c r="C245" s="41"/>
      <c r="D245" s="227" t="s">
        <v>180</v>
      </c>
      <c r="E245" s="41"/>
      <c r="F245" s="228" t="s">
        <v>574</v>
      </c>
      <c r="G245" s="41"/>
      <c r="H245" s="41"/>
      <c r="I245" s="229"/>
      <c r="J245" s="41"/>
      <c r="K245" s="41"/>
      <c r="L245" s="45"/>
      <c r="M245" s="230"/>
      <c r="N245" s="231"/>
      <c r="O245" s="85"/>
      <c r="P245" s="85"/>
      <c r="Q245" s="85"/>
      <c r="R245" s="85"/>
      <c r="S245" s="85"/>
      <c r="T245" s="86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T245" s="18" t="s">
        <v>180</v>
      </c>
      <c r="AU245" s="18" t="s">
        <v>84</v>
      </c>
    </row>
    <row r="246" spans="1:47" s="2" customFormat="1" ht="12">
      <c r="A246" s="39"/>
      <c r="B246" s="40"/>
      <c r="C246" s="41"/>
      <c r="D246" s="232" t="s">
        <v>182</v>
      </c>
      <c r="E246" s="41"/>
      <c r="F246" s="233" t="s">
        <v>575</v>
      </c>
      <c r="G246" s="41"/>
      <c r="H246" s="41"/>
      <c r="I246" s="229"/>
      <c r="J246" s="41"/>
      <c r="K246" s="41"/>
      <c r="L246" s="45"/>
      <c r="M246" s="230"/>
      <c r="N246" s="231"/>
      <c r="O246" s="85"/>
      <c r="P246" s="85"/>
      <c r="Q246" s="85"/>
      <c r="R246" s="85"/>
      <c r="S246" s="85"/>
      <c r="T246" s="86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T246" s="18" t="s">
        <v>182</v>
      </c>
      <c r="AU246" s="18" t="s">
        <v>84</v>
      </c>
    </row>
    <row r="247" spans="1:51" s="13" customFormat="1" ht="12">
      <c r="A247" s="13"/>
      <c r="B247" s="234"/>
      <c r="C247" s="235"/>
      <c r="D247" s="227" t="s">
        <v>184</v>
      </c>
      <c r="E247" s="236" t="s">
        <v>20</v>
      </c>
      <c r="F247" s="237" t="s">
        <v>760</v>
      </c>
      <c r="G247" s="235"/>
      <c r="H247" s="236" t="s">
        <v>20</v>
      </c>
      <c r="I247" s="238"/>
      <c r="J247" s="235"/>
      <c r="K247" s="235"/>
      <c r="L247" s="239"/>
      <c r="M247" s="240"/>
      <c r="N247" s="241"/>
      <c r="O247" s="241"/>
      <c r="P247" s="241"/>
      <c r="Q247" s="241"/>
      <c r="R247" s="241"/>
      <c r="S247" s="241"/>
      <c r="T247" s="242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43" t="s">
        <v>184</v>
      </c>
      <c r="AU247" s="243" t="s">
        <v>84</v>
      </c>
      <c r="AV247" s="13" t="s">
        <v>22</v>
      </c>
      <c r="AW247" s="13" t="s">
        <v>37</v>
      </c>
      <c r="AX247" s="13" t="s">
        <v>76</v>
      </c>
      <c r="AY247" s="243" t="s">
        <v>171</v>
      </c>
    </row>
    <row r="248" spans="1:51" s="13" customFormat="1" ht="12">
      <c r="A248" s="13"/>
      <c r="B248" s="234"/>
      <c r="C248" s="235"/>
      <c r="D248" s="227" t="s">
        <v>184</v>
      </c>
      <c r="E248" s="236" t="s">
        <v>20</v>
      </c>
      <c r="F248" s="237" t="s">
        <v>517</v>
      </c>
      <c r="G248" s="235"/>
      <c r="H248" s="236" t="s">
        <v>20</v>
      </c>
      <c r="I248" s="238"/>
      <c r="J248" s="235"/>
      <c r="K248" s="235"/>
      <c r="L248" s="239"/>
      <c r="M248" s="240"/>
      <c r="N248" s="241"/>
      <c r="O248" s="241"/>
      <c r="P248" s="241"/>
      <c r="Q248" s="241"/>
      <c r="R248" s="241"/>
      <c r="S248" s="241"/>
      <c r="T248" s="242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43" t="s">
        <v>184</v>
      </c>
      <c r="AU248" s="243" t="s">
        <v>84</v>
      </c>
      <c r="AV248" s="13" t="s">
        <v>22</v>
      </c>
      <c r="AW248" s="13" t="s">
        <v>37</v>
      </c>
      <c r="AX248" s="13" t="s">
        <v>76</v>
      </c>
      <c r="AY248" s="243" t="s">
        <v>171</v>
      </c>
    </row>
    <row r="249" spans="1:51" s="14" customFormat="1" ht="12">
      <c r="A249" s="14"/>
      <c r="B249" s="244"/>
      <c r="C249" s="245"/>
      <c r="D249" s="227" t="s">
        <v>184</v>
      </c>
      <c r="E249" s="246" t="s">
        <v>20</v>
      </c>
      <c r="F249" s="247" t="s">
        <v>759</v>
      </c>
      <c r="G249" s="245"/>
      <c r="H249" s="248">
        <v>1.2</v>
      </c>
      <c r="I249" s="249"/>
      <c r="J249" s="245"/>
      <c r="K249" s="245"/>
      <c r="L249" s="250"/>
      <c r="M249" s="251"/>
      <c r="N249" s="252"/>
      <c r="O249" s="252"/>
      <c r="P249" s="252"/>
      <c r="Q249" s="252"/>
      <c r="R249" s="252"/>
      <c r="S249" s="252"/>
      <c r="T249" s="253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54" t="s">
        <v>184</v>
      </c>
      <c r="AU249" s="254" t="s">
        <v>84</v>
      </c>
      <c r="AV249" s="14" t="s">
        <v>84</v>
      </c>
      <c r="AW249" s="14" t="s">
        <v>37</v>
      </c>
      <c r="AX249" s="14" t="s">
        <v>76</v>
      </c>
      <c r="AY249" s="254" t="s">
        <v>171</v>
      </c>
    </row>
    <row r="250" spans="1:65" s="2" customFormat="1" ht="16.5" customHeight="1">
      <c r="A250" s="39"/>
      <c r="B250" s="40"/>
      <c r="C250" s="214" t="s">
        <v>357</v>
      </c>
      <c r="D250" s="214" t="s">
        <v>173</v>
      </c>
      <c r="E250" s="215" t="s">
        <v>577</v>
      </c>
      <c r="F250" s="216" t="s">
        <v>578</v>
      </c>
      <c r="G250" s="217" t="s">
        <v>391</v>
      </c>
      <c r="H250" s="218">
        <v>143.6</v>
      </c>
      <c r="I250" s="219"/>
      <c r="J250" s="220">
        <f>ROUND(I250*H250,2)</f>
        <v>0</v>
      </c>
      <c r="K250" s="216" t="s">
        <v>177</v>
      </c>
      <c r="L250" s="45"/>
      <c r="M250" s="221" t="s">
        <v>20</v>
      </c>
      <c r="N250" s="222" t="s">
        <v>47</v>
      </c>
      <c r="O250" s="85"/>
      <c r="P250" s="223">
        <f>O250*H250</f>
        <v>0</v>
      </c>
      <c r="Q250" s="223">
        <v>4.88E-06</v>
      </c>
      <c r="R250" s="223">
        <f>Q250*H250</f>
        <v>0.0007007679999999999</v>
      </c>
      <c r="S250" s="223">
        <v>0</v>
      </c>
      <c r="T250" s="224">
        <f>S250*H250</f>
        <v>0</v>
      </c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R250" s="225" t="s">
        <v>178</v>
      </c>
      <c r="AT250" s="225" t="s">
        <v>173</v>
      </c>
      <c r="AU250" s="225" t="s">
        <v>84</v>
      </c>
      <c r="AY250" s="18" t="s">
        <v>171</v>
      </c>
      <c r="BE250" s="226">
        <f>IF(N250="základní",J250,0)</f>
        <v>0</v>
      </c>
      <c r="BF250" s="226">
        <f>IF(N250="snížená",J250,0)</f>
        <v>0</v>
      </c>
      <c r="BG250" s="226">
        <f>IF(N250="zákl. přenesená",J250,0)</f>
        <v>0</v>
      </c>
      <c r="BH250" s="226">
        <f>IF(N250="sníž. přenesená",J250,0)</f>
        <v>0</v>
      </c>
      <c r="BI250" s="226">
        <f>IF(N250="nulová",J250,0)</f>
        <v>0</v>
      </c>
      <c r="BJ250" s="18" t="s">
        <v>22</v>
      </c>
      <c r="BK250" s="226">
        <f>ROUND(I250*H250,2)</f>
        <v>0</v>
      </c>
      <c r="BL250" s="18" t="s">
        <v>178</v>
      </c>
      <c r="BM250" s="225" t="s">
        <v>579</v>
      </c>
    </row>
    <row r="251" spans="1:47" s="2" customFormat="1" ht="12">
      <c r="A251" s="39"/>
      <c r="B251" s="40"/>
      <c r="C251" s="41"/>
      <c r="D251" s="227" t="s">
        <v>180</v>
      </c>
      <c r="E251" s="41"/>
      <c r="F251" s="228" t="s">
        <v>580</v>
      </c>
      <c r="G251" s="41"/>
      <c r="H251" s="41"/>
      <c r="I251" s="229"/>
      <c r="J251" s="41"/>
      <c r="K251" s="41"/>
      <c r="L251" s="45"/>
      <c r="M251" s="230"/>
      <c r="N251" s="231"/>
      <c r="O251" s="85"/>
      <c r="P251" s="85"/>
      <c r="Q251" s="85"/>
      <c r="R251" s="85"/>
      <c r="S251" s="85"/>
      <c r="T251" s="86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T251" s="18" t="s">
        <v>180</v>
      </c>
      <c r="AU251" s="18" t="s">
        <v>84</v>
      </c>
    </row>
    <row r="252" spans="1:47" s="2" customFormat="1" ht="12">
      <c r="A252" s="39"/>
      <c r="B252" s="40"/>
      <c r="C252" s="41"/>
      <c r="D252" s="232" t="s">
        <v>182</v>
      </c>
      <c r="E252" s="41"/>
      <c r="F252" s="233" t="s">
        <v>581</v>
      </c>
      <c r="G252" s="41"/>
      <c r="H252" s="41"/>
      <c r="I252" s="229"/>
      <c r="J252" s="41"/>
      <c r="K252" s="41"/>
      <c r="L252" s="45"/>
      <c r="M252" s="230"/>
      <c r="N252" s="231"/>
      <c r="O252" s="85"/>
      <c r="P252" s="85"/>
      <c r="Q252" s="85"/>
      <c r="R252" s="85"/>
      <c r="S252" s="85"/>
      <c r="T252" s="86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T252" s="18" t="s">
        <v>182</v>
      </c>
      <c r="AU252" s="18" t="s">
        <v>84</v>
      </c>
    </row>
    <row r="253" spans="1:51" s="13" customFormat="1" ht="12">
      <c r="A253" s="13"/>
      <c r="B253" s="234"/>
      <c r="C253" s="235"/>
      <c r="D253" s="227" t="s">
        <v>184</v>
      </c>
      <c r="E253" s="236" t="s">
        <v>20</v>
      </c>
      <c r="F253" s="237" t="s">
        <v>756</v>
      </c>
      <c r="G253" s="235"/>
      <c r="H253" s="236" t="s">
        <v>20</v>
      </c>
      <c r="I253" s="238"/>
      <c r="J253" s="235"/>
      <c r="K253" s="235"/>
      <c r="L253" s="239"/>
      <c r="M253" s="240"/>
      <c r="N253" s="241"/>
      <c r="O253" s="241"/>
      <c r="P253" s="241"/>
      <c r="Q253" s="241"/>
      <c r="R253" s="241"/>
      <c r="S253" s="241"/>
      <c r="T253" s="242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43" t="s">
        <v>184</v>
      </c>
      <c r="AU253" s="243" t="s">
        <v>84</v>
      </c>
      <c r="AV253" s="13" t="s">
        <v>22</v>
      </c>
      <c r="AW253" s="13" t="s">
        <v>37</v>
      </c>
      <c r="AX253" s="13" t="s">
        <v>76</v>
      </c>
      <c r="AY253" s="243" t="s">
        <v>171</v>
      </c>
    </row>
    <row r="254" spans="1:51" s="13" customFormat="1" ht="12">
      <c r="A254" s="13"/>
      <c r="B254" s="234"/>
      <c r="C254" s="235"/>
      <c r="D254" s="227" t="s">
        <v>184</v>
      </c>
      <c r="E254" s="236" t="s">
        <v>20</v>
      </c>
      <c r="F254" s="237" t="s">
        <v>517</v>
      </c>
      <c r="G254" s="235"/>
      <c r="H254" s="236" t="s">
        <v>20</v>
      </c>
      <c r="I254" s="238"/>
      <c r="J254" s="235"/>
      <c r="K254" s="235"/>
      <c r="L254" s="239"/>
      <c r="M254" s="240"/>
      <c r="N254" s="241"/>
      <c r="O254" s="241"/>
      <c r="P254" s="241"/>
      <c r="Q254" s="241"/>
      <c r="R254" s="241"/>
      <c r="S254" s="241"/>
      <c r="T254" s="242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43" t="s">
        <v>184</v>
      </c>
      <c r="AU254" s="243" t="s">
        <v>84</v>
      </c>
      <c r="AV254" s="13" t="s">
        <v>22</v>
      </c>
      <c r="AW254" s="13" t="s">
        <v>37</v>
      </c>
      <c r="AX254" s="13" t="s">
        <v>76</v>
      </c>
      <c r="AY254" s="243" t="s">
        <v>171</v>
      </c>
    </row>
    <row r="255" spans="1:51" s="14" customFormat="1" ht="12">
      <c r="A255" s="14"/>
      <c r="B255" s="244"/>
      <c r="C255" s="245"/>
      <c r="D255" s="227" t="s">
        <v>184</v>
      </c>
      <c r="E255" s="246" t="s">
        <v>20</v>
      </c>
      <c r="F255" s="247" t="s">
        <v>757</v>
      </c>
      <c r="G255" s="245"/>
      <c r="H255" s="248">
        <v>96</v>
      </c>
      <c r="I255" s="249"/>
      <c r="J255" s="245"/>
      <c r="K255" s="245"/>
      <c r="L255" s="250"/>
      <c r="M255" s="251"/>
      <c r="N255" s="252"/>
      <c r="O255" s="252"/>
      <c r="P255" s="252"/>
      <c r="Q255" s="252"/>
      <c r="R255" s="252"/>
      <c r="S255" s="252"/>
      <c r="T255" s="253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54" t="s">
        <v>184</v>
      </c>
      <c r="AU255" s="254" t="s">
        <v>84</v>
      </c>
      <c r="AV255" s="14" t="s">
        <v>84</v>
      </c>
      <c r="AW255" s="14" t="s">
        <v>37</v>
      </c>
      <c r="AX255" s="14" t="s">
        <v>76</v>
      </c>
      <c r="AY255" s="254" t="s">
        <v>171</v>
      </c>
    </row>
    <row r="256" spans="1:51" s="14" customFormat="1" ht="12">
      <c r="A256" s="14"/>
      <c r="B256" s="244"/>
      <c r="C256" s="245"/>
      <c r="D256" s="227" t="s">
        <v>184</v>
      </c>
      <c r="E256" s="246" t="s">
        <v>20</v>
      </c>
      <c r="F256" s="247" t="s">
        <v>758</v>
      </c>
      <c r="G256" s="245"/>
      <c r="H256" s="248">
        <v>47.6</v>
      </c>
      <c r="I256" s="249"/>
      <c r="J256" s="245"/>
      <c r="K256" s="245"/>
      <c r="L256" s="250"/>
      <c r="M256" s="251"/>
      <c r="N256" s="252"/>
      <c r="O256" s="252"/>
      <c r="P256" s="252"/>
      <c r="Q256" s="252"/>
      <c r="R256" s="252"/>
      <c r="S256" s="252"/>
      <c r="T256" s="253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54" t="s">
        <v>184</v>
      </c>
      <c r="AU256" s="254" t="s">
        <v>84</v>
      </c>
      <c r="AV256" s="14" t="s">
        <v>84</v>
      </c>
      <c r="AW256" s="14" t="s">
        <v>37</v>
      </c>
      <c r="AX256" s="14" t="s">
        <v>76</v>
      </c>
      <c r="AY256" s="254" t="s">
        <v>171</v>
      </c>
    </row>
    <row r="257" spans="1:65" s="2" customFormat="1" ht="16.5" customHeight="1">
      <c r="A257" s="39"/>
      <c r="B257" s="40"/>
      <c r="C257" s="214" t="s">
        <v>364</v>
      </c>
      <c r="D257" s="214" t="s">
        <v>173</v>
      </c>
      <c r="E257" s="215" t="s">
        <v>585</v>
      </c>
      <c r="F257" s="216" t="s">
        <v>586</v>
      </c>
      <c r="G257" s="217" t="s">
        <v>176</v>
      </c>
      <c r="H257" s="218">
        <v>1.2</v>
      </c>
      <c r="I257" s="219"/>
      <c r="J257" s="220">
        <f>ROUND(I257*H257,2)</f>
        <v>0</v>
      </c>
      <c r="K257" s="216" t="s">
        <v>177</v>
      </c>
      <c r="L257" s="45"/>
      <c r="M257" s="221" t="s">
        <v>20</v>
      </c>
      <c r="N257" s="222" t="s">
        <v>47</v>
      </c>
      <c r="O257" s="85"/>
      <c r="P257" s="223">
        <f>O257*H257</f>
        <v>0</v>
      </c>
      <c r="Q257" s="223">
        <v>1.22E-05</v>
      </c>
      <c r="R257" s="223">
        <f>Q257*H257</f>
        <v>1.4639999999999999E-05</v>
      </c>
      <c r="S257" s="223">
        <v>0</v>
      </c>
      <c r="T257" s="224">
        <f>S257*H257</f>
        <v>0</v>
      </c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R257" s="225" t="s">
        <v>178</v>
      </c>
      <c r="AT257" s="225" t="s">
        <v>173</v>
      </c>
      <c r="AU257" s="225" t="s">
        <v>84</v>
      </c>
      <c r="AY257" s="18" t="s">
        <v>171</v>
      </c>
      <c r="BE257" s="226">
        <f>IF(N257="základní",J257,0)</f>
        <v>0</v>
      </c>
      <c r="BF257" s="226">
        <f>IF(N257="snížená",J257,0)</f>
        <v>0</v>
      </c>
      <c r="BG257" s="226">
        <f>IF(N257="zákl. přenesená",J257,0)</f>
        <v>0</v>
      </c>
      <c r="BH257" s="226">
        <f>IF(N257="sníž. přenesená",J257,0)</f>
        <v>0</v>
      </c>
      <c r="BI257" s="226">
        <f>IF(N257="nulová",J257,0)</f>
        <v>0</v>
      </c>
      <c r="BJ257" s="18" t="s">
        <v>22</v>
      </c>
      <c r="BK257" s="226">
        <f>ROUND(I257*H257,2)</f>
        <v>0</v>
      </c>
      <c r="BL257" s="18" t="s">
        <v>178</v>
      </c>
      <c r="BM257" s="225" t="s">
        <v>587</v>
      </c>
    </row>
    <row r="258" spans="1:47" s="2" customFormat="1" ht="12">
      <c r="A258" s="39"/>
      <c r="B258" s="40"/>
      <c r="C258" s="41"/>
      <c r="D258" s="227" t="s">
        <v>180</v>
      </c>
      <c r="E258" s="41"/>
      <c r="F258" s="228" t="s">
        <v>588</v>
      </c>
      <c r="G258" s="41"/>
      <c r="H258" s="41"/>
      <c r="I258" s="229"/>
      <c r="J258" s="41"/>
      <c r="K258" s="41"/>
      <c r="L258" s="45"/>
      <c r="M258" s="230"/>
      <c r="N258" s="231"/>
      <c r="O258" s="85"/>
      <c r="P258" s="85"/>
      <c r="Q258" s="85"/>
      <c r="R258" s="85"/>
      <c r="S258" s="85"/>
      <c r="T258" s="86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T258" s="18" t="s">
        <v>180</v>
      </c>
      <c r="AU258" s="18" t="s">
        <v>84</v>
      </c>
    </row>
    <row r="259" spans="1:47" s="2" customFormat="1" ht="12">
      <c r="A259" s="39"/>
      <c r="B259" s="40"/>
      <c r="C259" s="41"/>
      <c r="D259" s="232" t="s">
        <v>182</v>
      </c>
      <c r="E259" s="41"/>
      <c r="F259" s="233" t="s">
        <v>589</v>
      </c>
      <c r="G259" s="41"/>
      <c r="H259" s="41"/>
      <c r="I259" s="229"/>
      <c r="J259" s="41"/>
      <c r="K259" s="41"/>
      <c r="L259" s="45"/>
      <c r="M259" s="230"/>
      <c r="N259" s="231"/>
      <c r="O259" s="85"/>
      <c r="P259" s="85"/>
      <c r="Q259" s="85"/>
      <c r="R259" s="85"/>
      <c r="S259" s="85"/>
      <c r="T259" s="86"/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T259" s="18" t="s">
        <v>182</v>
      </c>
      <c r="AU259" s="18" t="s">
        <v>84</v>
      </c>
    </row>
    <row r="260" spans="1:51" s="13" customFormat="1" ht="12">
      <c r="A260" s="13"/>
      <c r="B260" s="234"/>
      <c r="C260" s="235"/>
      <c r="D260" s="227" t="s">
        <v>184</v>
      </c>
      <c r="E260" s="236" t="s">
        <v>20</v>
      </c>
      <c r="F260" s="237" t="s">
        <v>756</v>
      </c>
      <c r="G260" s="235"/>
      <c r="H260" s="236" t="s">
        <v>20</v>
      </c>
      <c r="I260" s="238"/>
      <c r="J260" s="235"/>
      <c r="K260" s="235"/>
      <c r="L260" s="239"/>
      <c r="M260" s="240"/>
      <c r="N260" s="241"/>
      <c r="O260" s="241"/>
      <c r="P260" s="241"/>
      <c r="Q260" s="241"/>
      <c r="R260" s="241"/>
      <c r="S260" s="241"/>
      <c r="T260" s="242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43" t="s">
        <v>184</v>
      </c>
      <c r="AU260" s="243" t="s">
        <v>84</v>
      </c>
      <c r="AV260" s="13" t="s">
        <v>22</v>
      </c>
      <c r="AW260" s="13" t="s">
        <v>37</v>
      </c>
      <c r="AX260" s="13" t="s">
        <v>76</v>
      </c>
      <c r="AY260" s="243" t="s">
        <v>171</v>
      </c>
    </row>
    <row r="261" spans="1:51" s="13" customFormat="1" ht="12">
      <c r="A261" s="13"/>
      <c r="B261" s="234"/>
      <c r="C261" s="235"/>
      <c r="D261" s="227" t="s">
        <v>184</v>
      </c>
      <c r="E261" s="236" t="s">
        <v>20</v>
      </c>
      <c r="F261" s="237" t="s">
        <v>517</v>
      </c>
      <c r="G261" s="235"/>
      <c r="H261" s="236" t="s">
        <v>20</v>
      </c>
      <c r="I261" s="238"/>
      <c r="J261" s="235"/>
      <c r="K261" s="235"/>
      <c r="L261" s="239"/>
      <c r="M261" s="240"/>
      <c r="N261" s="241"/>
      <c r="O261" s="241"/>
      <c r="P261" s="241"/>
      <c r="Q261" s="241"/>
      <c r="R261" s="241"/>
      <c r="S261" s="241"/>
      <c r="T261" s="242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43" t="s">
        <v>184</v>
      </c>
      <c r="AU261" s="243" t="s">
        <v>84</v>
      </c>
      <c r="AV261" s="13" t="s">
        <v>22</v>
      </c>
      <c r="AW261" s="13" t="s">
        <v>37</v>
      </c>
      <c r="AX261" s="13" t="s">
        <v>76</v>
      </c>
      <c r="AY261" s="243" t="s">
        <v>171</v>
      </c>
    </row>
    <row r="262" spans="1:51" s="14" customFormat="1" ht="12">
      <c r="A262" s="14"/>
      <c r="B262" s="244"/>
      <c r="C262" s="245"/>
      <c r="D262" s="227" t="s">
        <v>184</v>
      </c>
      <c r="E262" s="246" t="s">
        <v>20</v>
      </c>
      <c r="F262" s="247" t="s">
        <v>759</v>
      </c>
      <c r="G262" s="245"/>
      <c r="H262" s="248">
        <v>1.2</v>
      </c>
      <c r="I262" s="249"/>
      <c r="J262" s="245"/>
      <c r="K262" s="245"/>
      <c r="L262" s="250"/>
      <c r="M262" s="251"/>
      <c r="N262" s="252"/>
      <c r="O262" s="252"/>
      <c r="P262" s="252"/>
      <c r="Q262" s="252"/>
      <c r="R262" s="252"/>
      <c r="S262" s="252"/>
      <c r="T262" s="253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54" t="s">
        <v>184</v>
      </c>
      <c r="AU262" s="254" t="s">
        <v>84</v>
      </c>
      <c r="AV262" s="14" t="s">
        <v>84</v>
      </c>
      <c r="AW262" s="14" t="s">
        <v>37</v>
      </c>
      <c r="AX262" s="14" t="s">
        <v>76</v>
      </c>
      <c r="AY262" s="254" t="s">
        <v>171</v>
      </c>
    </row>
    <row r="263" spans="1:65" s="2" customFormat="1" ht="21.75" customHeight="1">
      <c r="A263" s="39"/>
      <c r="B263" s="40"/>
      <c r="C263" s="214" t="s">
        <v>374</v>
      </c>
      <c r="D263" s="214" t="s">
        <v>173</v>
      </c>
      <c r="E263" s="215" t="s">
        <v>617</v>
      </c>
      <c r="F263" s="216" t="s">
        <v>618</v>
      </c>
      <c r="G263" s="217" t="s">
        <v>410</v>
      </c>
      <c r="H263" s="218">
        <v>4</v>
      </c>
      <c r="I263" s="219"/>
      <c r="J263" s="220">
        <f>ROUND(I263*H263,2)</f>
        <v>0</v>
      </c>
      <c r="K263" s="216" t="s">
        <v>177</v>
      </c>
      <c r="L263" s="45"/>
      <c r="M263" s="221" t="s">
        <v>20</v>
      </c>
      <c r="N263" s="222" t="s">
        <v>47</v>
      </c>
      <c r="O263" s="85"/>
      <c r="P263" s="223">
        <f>O263*H263</f>
        <v>0</v>
      </c>
      <c r="Q263" s="223">
        <v>0</v>
      </c>
      <c r="R263" s="223">
        <f>Q263*H263</f>
        <v>0</v>
      </c>
      <c r="S263" s="223">
        <v>0.0021</v>
      </c>
      <c r="T263" s="224">
        <f>S263*H263</f>
        <v>0.0084</v>
      </c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R263" s="225" t="s">
        <v>178</v>
      </c>
      <c r="AT263" s="225" t="s">
        <v>173</v>
      </c>
      <c r="AU263" s="225" t="s">
        <v>84</v>
      </c>
      <c r="AY263" s="18" t="s">
        <v>171</v>
      </c>
      <c r="BE263" s="226">
        <f>IF(N263="základní",J263,0)</f>
        <v>0</v>
      </c>
      <c r="BF263" s="226">
        <f>IF(N263="snížená",J263,0)</f>
        <v>0</v>
      </c>
      <c r="BG263" s="226">
        <f>IF(N263="zákl. přenesená",J263,0)</f>
        <v>0</v>
      </c>
      <c r="BH263" s="226">
        <f>IF(N263="sníž. přenesená",J263,0)</f>
        <v>0</v>
      </c>
      <c r="BI263" s="226">
        <f>IF(N263="nulová",J263,0)</f>
        <v>0</v>
      </c>
      <c r="BJ263" s="18" t="s">
        <v>22</v>
      </c>
      <c r="BK263" s="226">
        <f>ROUND(I263*H263,2)</f>
        <v>0</v>
      </c>
      <c r="BL263" s="18" t="s">
        <v>178</v>
      </c>
      <c r="BM263" s="225" t="s">
        <v>619</v>
      </c>
    </row>
    <row r="264" spans="1:47" s="2" customFormat="1" ht="12">
      <c r="A264" s="39"/>
      <c r="B264" s="40"/>
      <c r="C264" s="41"/>
      <c r="D264" s="227" t="s">
        <v>180</v>
      </c>
      <c r="E264" s="41"/>
      <c r="F264" s="228" t="s">
        <v>620</v>
      </c>
      <c r="G264" s="41"/>
      <c r="H264" s="41"/>
      <c r="I264" s="229"/>
      <c r="J264" s="41"/>
      <c r="K264" s="41"/>
      <c r="L264" s="45"/>
      <c r="M264" s="230"/>
      <c r="N264" s="231"/>
      <c r="O264" s="85"/>
      <c r="P264" s="85"/>
      <c r="Q264" s="85"/>
      <c r="R264" s="85"/>
      <c r="S264" s="85"/>
      <c r="T264" s="86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T264" s="18" t="s">
        <v>180</v>
      </c>
      <c r="AU264" s="18" t="s">
        <v>84</v>
      </c>
    </row>
    <row r="265" spans="1:47" s="2" customFormat="1" ht="12">
      <c r="A265" s="39"/>
      <c r="B265" s="40"/>
      <c r="C265" s="41"/>
      <c r="D265" s="232" t="s">
        <v>182</v>
      </c>
      <c r="E265" s="41"/>
      <c r="F265" s="233" t="s">
        <v>621</v>
      </c>
      <c r="G265" s="41"/>
      <c r="H265" s="41"/>
      <c r="I265" s="229"/>
      <c r="J265" s="41"/>
      <c r="K265" s="41"/>
      <c r="L265" s="45"/>
      <c r="M265" s="230"/>
      <c r="N265" s="231"/>
      <c r="O265" s="85"/>
      <c r="P265" s="85"/>
      <c r="Q265" s="85"/>
      <c r="R265" s="85"/>
      <c r="S265" s="85"/>
      <c r="T265" s="86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T265" s="18" t="s">
        <v>182</v>
      </c>
      <c r="AU265" s="18" t="s">
        <v>84</v>
      </c>
    </row>
    <row r="266" spans="1:47" s="2" customFormat="1" ht="12">
      <c r="A266" s="39"/>
      <c r="B266" s="40"/>
      <c r="C266" s="41"/>
      <c r="D266" s="227" t="s">
        <v>224</v>
      </c>
      <c r="E266" s="41"/>
      <c r="F266" s="255" t="s">
        <v>622</v>
      </c>
      <c r="G266" s="41"/>
      <c r="H266" s="41"/>
      <c r="I266" s="229"/>
      <c r="J266" s="41"/>
      <c r="K266" s="41"/>
      <c r="L266" s="45"/>
      <c r="M266" s="230"/>
      <c r="N266" s="231"/>
      <c r="O266" s="85"/>
      <c r="P266" s="85"/>
      <c r="Q266" s="85"/>
      <c r="R266" s="85"/>
      <c r="S266" s="85"/>
      <c r="T266" s="86"/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T266" s="18" t="s">
        <v>224</v>
      </c>
      <c r="AU266" s="18" t="s">
        <v>84</v>
      </c>
    </row>
    <row r="267" spans="1:51" s="13" customFormat="1" ht="12">
      <c r="A267" s="13"/>
      <c r="B267" s="234"/>
      <c r="C267" s="235"/>
      <c r="D267" s="227" t="s">
        <v>184</v>
      </c>
      <c r="E267" s="236" t="s">
        <v>20</v>
      </c>
      <c r="F267" s="237" t="s">
        <v>751</v>
      </c>
      <c r="G267" s="235"/>
      <c r="H267" s="236" t="s">
        <v>20</v>
      </c>
      <c r="I267" s="238"/>
      <c r="J267" s="235"/>
      <c r="K267" s="235"/>
      <c r="L267" s="239"/>
      <c r="M267" s="240"/>
      <c r="N267" s="241"/>
      <c r="O267" s="241"/>
      <c r="P267" s="241"/>
      <c r="Q267" s="241"/>
      <c r="R267" s="241"/>
      <c r="S267" s="241"/>
      <c r="T267" s="242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43" t="s">
        <v>184</v>
      </c>
      <c r="AU267" s="243" t="s">
        <v>84</v>
      </c>
      <c r="AV267" s="13" t="s">
        <v>22</v>
      </c>
      <c r="AW267" s="13" t="s">
        <v>37</v>
      </c>
      <c r="AX267" s="13" t="s">
        <v>76</v>
      </c>
      <c r="AY267" s="243" t="s">
        <v>171</v>
      </c>
    </row>
    <row r="268" spans="1:51" s="13" customFormat="1" ht="12">
      <c r="A268" s="13"/>
      <c r="B268" s="234"/>
      <c r="C268" s="235"/>
      <c r="D268" s="227" t="s">
        <v>184</v>
      </c>
      <c r="E268" s="236" t="s">
        <v>20</v>
      </c>
      <c r="F268" s="237" t="s">
        <v>396</v>
      </c>
      <c r="G268" s="235"/>
      <c r="H268" s="236" t="s">
        <v>20</v>
      </c>
      <c r="I268" s="238"/>
      <c r="J268" s="235"/>
      <c r="K268" s="235"/>
      <c r="L268" s="239"/>
      <c r="M268" s="240"/>
      <c r="N268" s="241"/>
      <c r="O268" s="241"/>
      <c r="P268" s="241"/>
      <c r="Q268" s="241"/>
      <c r="R268" s="241"/>
      <c r="S268" s="241"/>
      <c r="T268" s="242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43" t="s">
        <v>184</v>
      </c>
      <c r="AU268" s="243" t="s">
        <v>84</v>
      </c>
      <c r="AV268" s="13" t="s">
        <v>22</v>
      </c>
      <c r="AW268" s="13" t="s">
        <v>37</v>
      </c>
      <c r="AX268" s="13" t="s">
        <v>76</v>
      </c>
      <c r="AY268" s="243" t="s">
        <v>171</v>
      </c>
    </row>
    <row r="269" spans="1:51" s="14" customFormat="1" ht="12">
      <c r="A269" s="14"/>
      <c r="B269" s="244"/>
      <c r="C269" s="245"/>
      <c r="D269" s="227" t="s">
        <v>184</v>
      </c>
      <c r="E269" s="246" t="s">
        <v>20</v>
      </c>
      <c r="F269" s="247" t="s">
        <v>761</v>
      </c>
      <c r="G269" s="245"/>
      <c r="H269" s="248">
        <v>4</v>
      </c>
      <c r="I269" s="249"/>
      <c r="J269" s="245"/>
      <c r="K269" s="245"/>
      <c r="L269" s="250"/>
      <c r="M269" s="251"/>
      <c r="N269" s="252"/>
      <c r="O269" s="252"/>
      <c r="P269" s="252"/>
      <c r="Q269" s="252"/>
      <c r="R269" s="252"/>
      <c r="S269" s="252"/>
      <c r="T269" s="253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54" t="s">
        <v>184</v>
      </c>
      <c r="AU269" s="254" t="s">
        <v>84</v>
      </c>
      <c r="AV269" s="14" t="s">
        <v>84</v>
      </c>
      <c r="AW269" s="14" t="s">
        <v>37</v>
      </c>
      <c r="AX269" s="14" t="s">
        <v>76</v>
      </c>
      <c r="AY269" s="254" t="s">
        <v>171</v>
      </c>
    </row>
    <row r="270" spans="1:63" s="12" customFormat="1" ht="22.8" customHeight="1">
      <c r="A270" s="12"/>
      <c r="B270" s="198"/>
      <c r="C270" s="199"/>
      <c r="D270" s="200" t="s">
        <v>75</v>
      </c>
      <c r="E270" s="212" t="s">
        <v>624</v>
      </c>
      <c r="F270" s="212" t="s">
        <v>625</v>
      </c>
      <c r="G270" s="199"/>
      <c r="H270" s="199"/>
      <c r="I270" s="202"/>
      <c r="J270" s="213">
        <f>BK270</f>
        <v>0</v>
      </c>
      <c r="K270" s="199"/>
      <c r="L270" s="204"/>
      <c r="M270" s="205"/>
      <c r="N270" s="206"/>
      <c r="O270" s="206"/>
      <c r="P270" s="207">
        <f>SUM(P271:P287)</f>
        <v>0</v>
      </c>
      <c r="Q270" s="206"/>
      <c r="R270" s="207">
        <f>SUM(R271:R287)</f>
        <v>0</v>
      </c>
      <c r="S270" s="206"/>
      <c r="T270" s="208">
        <f>SUM(T271:T287)</f>
        <v>0</v>
      </c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R270" s="209" t="s">
        <v>22</v>
      </c>
      <c r="AT270" s="210" t="s">
        <v>75</v>
      </c>
      <c r="AU270" s="210" t="s">
        <v>22</v>
      </c>
      <c r="AY270" s="209" t="s">
        <v>171</v>
      </c>
      <c r="BK270" s="211">
        <f>SUM(BK271:BK287)</f>
        <v>0</v>
      </c>
    </row>
    <row r="271" spans="1:65" s="2" customFormat="1" ht="37.8" customHeight="1">
      <c r="A271" s="39"/>
      <c r="B271" s="40"/>
      <c r="C271" s="214" t="s">
        <v>380</v>
      </c>
      <c r="D271" s="214" t="s">
        <v>173</v>
      </c>
      <c r="E271" s="215" t="s">
        <v>627</v>
      </c>
      <c r="F271" s="216" t="s">
        <v>628</v>
      </c>
      <c r="G271" s="217" t="s">
        <v>244</v>
      </c>
      <c r="H271" s="218">
        <v>49.336</v>
      </c>
      <c r="I271" s="219"/>
      <c r="J271" s="220">
        <f>ROUND(I271*H271,2)</f>
        <v>0</v>
      </c>
      <c r="K271" s="216" t="s">
        <v>20</v>
      </c>
      <c r="L271" s="45"/>
      <c r="M271" s="221" t="s">
        <v>20</v>
      </c>
      <c r="N271" s="222" t="s">
        <v>47</v>
      </c>
      <c r="O271" s="85"/>
      <c r="P271" s="223">
        <f>O271*H271</f>
        <v>0</v>
      </c>
      <c r="Q271" s="223">
        <v>0</v>
      </c>
      <c r="R271" s="223">
        <f>Q271*H271</f>
        <v>0</v>
      </c>
      <c r="S271" s="223">
        <v>0</v>
      </c>
      <c r="T271" s="224">
        <f>S271*H271</f>
        <v>0</v>
      </c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R271" s="225" t="s">
        <v>178</v>
      </c>
      <c r="AT271" s="225" t="s">
        <v>173</v>
      </c>
      <c r="AU271" s="225" t="s">
        <v>84</v>
      </c>
      <c r="AY271" s="18" t="s">
        <v>171</v>
      </c>
      <c r="BE271" s="226">
        <f>IF(N271="základní",J271,0)</f>
        <v>0</v>
      </c>
      <c r="BF271" s="226">
        <f>IF(N271="snížená",J271,0)</f>
        <v>0</v>
      </c>
      <c r="BG271" s="226">
        <f>IF(N271="zákl. přenesená",J271,0)</f>
        <v>0</v>
      </c>
      <c r="BH271" s="226">
        <f>IF(N271="sníž. přenesená",J271,0)</f>
        <v>0</v>
      </c>
      <c r="BI271" s="226">
        <f>IF(N271="nulová",J271,0)</f>
        <v>0</v>
      </c>
      <c r="BJ271" s="18" t="s">
        <v>22</v>
      </c>
      <c r="BK271" s="226">
        <f>ROUND(I271*H271,2)</f>
        <v>0</v>
      </c>
      <c r="BL271" s="18" t="s">
        <v>178</v>
      </c>
      <c r="BM271" s="225" t="s">
        <v>629</v>
      </c>
    </row>
    <row r="272" spans="1:47" s="2" customFormat="1" ht="12">
      <c r="A272" s="39"/>
      <c r="B272" s="40"/>
      <c r="C272" s="41"/>
      <c r="D272" s="227" t="s">
        <v>180</v>
      </c>
      <c r="E272" s="41"/>
      <c r="F272" s="228" t="s">
        <v>630</v>
      </c>
      <c r="G272" s="41"/>
      <c r="H272" s="41"/>
      <c r="I272" s="229"/>
      <c r="J272" s="41"/>
      <c r="K272" s="41"/>
      <c r="L272" s="45"/>
      <c r="M272" s="230"/>
      <c r="N272" s="231"/>
      <c r="O272" s="85"/>
      <c r="P272" s="85"/>
      <c r="Q272" s="85"/>
      <c r="R272" s="85"/>
      <c r="S272" s="85"/>
      <c r="T272" s="86"/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T272" s="18" t="s">
        <v>180</v>
      </c>
      <c r="AU272" s="18" t="s">
        <v>84</v>
      </c>
    </row>
    <row r="273" spans="1:51" s="13" customFormat="1" ht="12">
      <c r="A273" s="13"/>
      <c r="B273" s="234"/>
      <c r="C273" s="235"/>
      <c r="D273" s="227" t="s">
        <v>184</v>
      </c>
      <c r="E273" s="236" t="s">
        <v>20</v>
      </c>
      <c r="F273" s="237" t="s">
        <v>233</v>
      </c>
      <c r="G273" s="235"/>
      <c r="H273" s="236" t="s">
        <v>20</v>
      </c>
      <c r="I273" s="238"/>
      <c r="J273" s="235"/>
      <c r="K273" s="235"/>
      <c r="L273" s="239"/>
      <c r="M273" s="240"/>
      <c r="N273" s="241"/>
      <c r="O273" s="241"/>
      <c r="P273" s="241"/>
      <c r="Q273" s="241"/>
      <c r="R273" s="241"/>
      <c r="S273" s="241"/>
      <c r="T273" s="242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43" t="s">
        <v>184</v>
      </c>
      <c r="AU273" s="243" t="s">
        <v>84</v>
      </c>
      <c r="AV273" s="13" t="s">
        <v>22</v>
      </c>
      <c r="AW273" s="13" t="s">
        <v>37</v>
      </c>
      <c r="AX273" s="13" t="s">
        <v>76</v>
      </c>
      <c r="AY273" s="243" t="s">
        <v>171</v>
      </c>
    </row>
    <row r="274" spans="1:51" s="14" customFormat="1" ht="12">
      <c r="A274" s="14"/>
      <c r="B274" s="244"/>
      <c r="C274" s="245"/>
      <c r="D274" s="227" t="s">
        <v>184</v>
      </c>
      <c r="E274" s="246" t="s">
        <v>20</v>
      </c>
      <c r="F274" s="247" t="s">
        <v>762</v>
      </c>
      <c r="G274" s="245"/>
      <c r="H274" s="248">
        <v>24.668</v>
      </c>
      <c r="I274" s="249"/>
      <c r="J274" s="245"/>
      <c r="K274" s="245"/>
      <c r="L274" s="250"/>
      <c r="M274" s="251"/>
      <c r="N274" s="252"/>
      <c r="O274" s="252"/>
      <c r="P274" s="252"/>
      <c r="Q274" s="252"/>
      <c r="R274" s="252"/>
      <c r="S274" s="252"/>
      <c r="T274" s="253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54" t="s">
        <v>184</v>
      </c>
      <c r="AU274" s="254" t="s">
        <v>84</v>
      </c>
      <c r="AV274" s="14" t="s">
        <v>84</v>
      </c>
      <c r="AW274" s="14" t="s">
        <v>37</v>
      </c>
      <c r="AX274" s="14" t="s">
        <v>76</v>
      </c>
      <c r="AY274" s="254" t="s">
        <v>171</v>
      </c>
    </row>
    <row r="275" spans="1:51" s="13" customFormat="1" ht="12">
      <c r="A275" s="13"/>
      <c r="B275" s="234"/>
      <c r="C275" s="235"/>
      <c r="D275" s="227" t="s">
        <v>184</v>
      </c>
      <c r="E275" s="236" t="s">
        <v>20</v>
      </c>
      <c r="F275" s="237" t="s">
        <v>632</v>
      </c>
      <c r="G275" s="235"/>
      <c r="H275" s="236" t="s">
        <v>20</v>
      </c>
      <c r="I275" s="238"/>
      <c r="J275" s="235"/>
      <c r="K275" s="235"/>
      <c r="L275" s="239"/>
      <c r="M275" s="240"/>
      <c r="N275" s="241"/>
      <c r="O275" s="241"/>
      <c r="P275" s="241"/>
      <c r="Q275" s="241"/>
      <c r="R275" s="241"/>
      <c r="S275" s="241"/>
      <c r="T275" s="242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43" t="s">
        <v>184</v>
      </c>
      <c r="AU275" s="243" t="s">
        <v>84</v>
      </c>
      <c r="AV275" s="13" t="s">
        <v>22</v>
      </c>
      <c r="AW275" s="13" t="s">
        <v>37</v>
      </c>
      <c r="AX275" s="13" t="s">
        <v>76</v>
      </c>
      <c r="AY275" s="243" t="s">
        <v>171</v>
      </c>
    </row>
    <row r="276" spans="1:51" s="14" customFormat="1" ht="12">
      <c r="A276" s="14"/>
      <c r="B276" s="244"/>
      <c r="C276" s="245"/>
      <c r="D276" s="227" t="s">
        <v>184</v>
      </c>
      <c r="E276" s="246" t="s">
        <v>20</v>
      </c>
      <c r="F276" s="247" t="s">
        <v>762</v>
      </c>
      <c r="G276" s="245"/>
      <c r="H276" s="248">
        <v>24.668</v>
      </c>
      <c r="I276" s="249"/>
      <c r="J276" s="245"/>
      <c r="K276" s="245"/>
      <c r="L276" s="250"/>
      <c r="M276" s="251"/>
      <c r="N276" s="252"/>
      <c r="O276" s="252"/>
      <c r="P276" s="252"/>
      <c r="Q276" s="252"/>
      <c r="R276" s="252"/>
      <c r="S276" s="252"/>
      <c r="T276" s="253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54" t="s">
        <v>184</v>
      </c>
      <c r="AU276" s="254" t="s">
        <v>84</v>
      </c>
      <c r="AV276" s="14" t="s">
        <v>84</v>
      </c>
      <c r="AW276" s="14" t="s">
        <v>37</v>
      </c>
      <c r="AX276" s="14" t="s">
        <v>76</v>
      </c>
      <c r="AY276" s="254" t="s">
        <v>171</v>
      </c>
    </row>
    <row r="277" spans="1:65" s="2" customFormat="1" ht="24.15" customHeight="1">
      <c r="A277" s="39"/>
      <c r="B277" s="40"/>
      <c r="C277" s="214" t="s">
        <v>388</v>
      </c>
      <c r="D277" s="214" t="s">
        <v>173</v>
      </c>
      <c r="E277" s="215" t="s">
        <v>642</v>
      </c>
      <c r="F277" s="216" t="s">
        <v>643</v>
      </c>
      <c r="G277" s="217" t="s">
        <v>244</v>
      </c>
      <c r="H277" s="218">
        <v>162.092</v>
      </c>
      <c r="I277" s="219"/>
      <c r="J277" s="220">
        <f>ROUND(I277*H277,2)</f>
        <v>0</v>
      </c>
      <c r="K277" s="216" t="s">
        <v>20</v>
      </c>
      <c r="L277" s="45"/>
      <c r="M277" s="221" t="s">
        <v>20</v>
      </c>
      <c r="N277" s="222" t="s">
        <v>47</v>
      </c>
      <c r="O277" s="85"/>
      <c r="P277" s="223">
        <f>O277*H277</f>
        <v>0</v>
      </c>
      <c r="Q277" s="223">
        <v>0</v>
      </c>
      <c r="R277" s="223">
        <f>Q277*H277</f>
        <v>0</v>
      </c>
      <c r="S277" s="223">
        <v>0</v>
      </c>
      <c r="T277" s="224">
        <f>S277*H277</f>
        <v>0</v>
      </c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R277" s="225" t="s">
        <v>178</v>
      </c>
      <c r="AT277" s="225" t="s">
        <v>173</v>
      </c>
      <c r="AU277" s="225" t="s">
        <v>84</v>
      </c>
      <c r="AY277" s="18" t="s">
        <v>171</v>
      </c>
      <c r="BE277" s="226">
        <f>IF(N277="základní",J277,0)</f>
        <v>0</v>
      </c>
      <c r="BF277" s="226">
        <f>IF(N277="snížená",J277,0)</f>
        <v>0</v>
      </c>
      <c r="BG277" s="226">
        <f>IF(N277="zákl. přenesená",J277,0)</f>
        <v>0</v>
      </c>
      <c r="BH277" s="226">
        <f>IF(N277="sníž. přenesená",J277,0)</f>
        <v>0</v>
      </c>
      <c r="BI277" s="226">
        <f>IF(N277="nulová",J277,0)</f>
        <v>0</v>
      </c>
      <c r="BJ277" s="18" t="s">
        <v>22</v>
      </c>
      <c r="BK277" s="226">
        <f>ROUND(I277*H277,2)</f>
        <v>0</v>
      </c>
      <c r="BL277" s="18" t="s">
        <v>178</v>
      </c>
      <c r="BM277" s="225" t="s">
        <v>644</v>
      </c>
    </row>
    <row r="278" spans="1:47" s="2" customFormat="1" ht="12">
      <c r="A278" s="39"/>
      <c r="B278" s="40"/>
      <c r="C278" s="41"/>
      <c r="D278" s="227" t="s">
        <v>180</v>
      </c>
      <c r="E278" s="41"/>
      <c r="F278" s="228" t="s">
        <v>645</v>
      </c>
      <c r="G278" s="41"/>
      <c r="H278" s="41"/>
      <c r="I278" s="229"/>
      <c r="J278" s="41"/>
      <c r="K278" s="41"/>
      <c r="L278" s="45"/>
      <c r="M278" s="230"/>
      <c r="N278" s="231"/>
      <c r="O278" s="85"/>
      <c r="P278" s="85"/>
      <c r="Q278" s="85"/>
      <c r="R278" s="85"/>
      <c r="S278" s="85"/>
      <c r="T278" s="86"/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T278" s="18" t="s">
        <v>180</v>
      </c>
      <c r="AU278" s="18" t="s">
        <v>84</v>
      </c>
    </row>
    <row r="279" spans="1:47" s="2" customFormat="1" ht="12">
      <c r="A279" s="39"/>
      <c r="B279" s="40"/>
      <c r="C279" s="41"/>
      <c r="D279" s="227" t="s">
        <v>224</v>
      </c>
      <c r="E279" s="41"/>
      <c r="F279" s="255" t="s">
        <v>646</v>
      </c>
      <c r="G279" s="41"/>
      <c r="H279" s="41"/>
      <c r="I279" s="229"/>
      <c r="J279" s="41"/>
      <c r="K279" s="41"/>
      <c r="L279" s="45"/>
      <c r="M279" s="230"/>
      <c r="N279" s="231"/>
      <c r="O279" s="85"/>
      <c r="P279" s="85"/>
      <c r="Q279" s="85"/>
      <c r="R279" s="85"/>
      <c r="S279" s="85"/>
      <c r="T279" s="86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T279" s="18" t="s">
        <v>224</v>
      </c>
      <c r="AU279" s="18" t="s">
        <v>84</v>
      </c>
    </row>
    <row r="280" spans="1:51" s="14" customFormat="1" ht="12">
      <c r="A280" s="14"/>
      <c r="B280" s="244"/>
      <c r="C280" s="245"/>
      <c r="D280" s="227" t="s">
        <v>184</v>
      </c>
      <c r="E280" s="246" t="s">
        <v>20</v>
      </c>
      <c r="F280" s="247" t="s">
        <v>763</v>
      </c>
      <c r="G280" s="245"/>
      <c r="H280" s="248">
        <v>186.76</v>
      </c>
      <c r="I280" s="249"/>
      <c r="J280" s="245"/>
      <c r="K280" s="245"/>
      <c r="L280" s="250"/>
      <c r="M280" s="251"/>
      <c r="N280" s="252"/>
      <c r="O280" s="252"/>
      <c r="P280" s="252"/>
      <c r="Q280" s="252"/>
      <c r="R280" s="252"/>
      <c r="S280" s="252"/>
      <c r="T280" s="253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54" t="s">
        <v>184</v>
      </c>
      <c r="AU280" s="254" t="s">
        <v>84</v>
      </c>
      <c r="AV280" s="14" t="s">
        <v>84</v>
      </c>
      <c r="AW280" s="14" t="s">
        <v>37</v>
      </c>
      <c r="AX280" s="14" t="s">
        <v>76</v>
      </c>
      <c r="AY280" s="254" t="s">
        <v>171</v>
      </c>
    </row>
    <row r="281" spans="1:51" s="13" customFormat="1" ht="12">
      <c r="A281" s="13"/>
      <c r="B281" s="234"/>
      <c r="C281" s="235"/>
      <c r="D281" s="227" t="s">
        <v>184</v>
      </c>
      <c r="E281" s="236" t="s">
        <v>20</v>
      </c>
      <c r="F281" s="237" t="s">
        <v>648</v>
      </c>
      <c r="G281" s="235"/>
      <c r="H281" s="236" t="s">
        <v>20</v>
      </c>
      <c r="I281" s="238"/>
      <c r="J281" s="235"/>
      <c r="K281" s="235"/>
      <c r="L281" s="239"/>
      <c r="M281" s="240"/>
      <c r="N281" s="241"/>
      <c r="O281" s="241"/>
      <c r="P281" s="241"/>
      <c r="Q281" s="241"/>
      <c r="R281" s="241"/>
      <c r="S281" s="241"/>
      <c r="T281" s="242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43" t="s">
        <v>184</v>
      </c>
      <c r="AU281" s="243" t="s">
        <v>84</v>
      </c>
      <c r="AV281" s="13" t="s">
        <v>22</v>
      </c>
      <c r="AW281" s="13" t="s">
        <v>37</v>
      </c>
      <c r="AX281" s="13" t="s">
        <v>76</v>
      </c>
      <c r="AY281" s="243" t="s">
        <v>171</v>
      </c>
    </row>
    <row r="282" spans="1:51" s="14" customFormat="1" ht="12">
      <c r="A282" s="14"/>
      <c r="B282" s="244"/>
      <c r="C282" s="245"/>
      <c r="D282" s="227" t="s">
        <v>184</v>
      </c>
      <c r="E282" s="246" t="s">
        <v>20</v>
      </c>
      <c r="F282" s="247" t="s">
        <v>764</v>
      </c>
      <c r="G282" s="245"/>
      <c r="H282" s="248">
        <v>-24.668</v>
      </c>
      <c r="I282" s="249"/>
      <c r="J282" s="245"/>
      <c r="K282" s="245"/>
      <c r="L282" s="250"/>
      <c r="M282" s="251"/>
      <c r="N282" s="252"/>
      <c r="O282" s="252"/>
      <c r="P282" s="252"/>
      <c r="Q282" s="252"/>
      <c r="R282" s="252"/>
      <c r="S282" s="252"/>
      <c r="T282" s="253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54" t="s">
        <v>184</v>
      </c>
      <c r="AU282" s="254" t="s">
        <v>84</v>
      </c>
      <c r="AV282" s="14" t="s">
        <v>84</v>
      </c>
      <c r="AW282" s="14" t="s">
        <v>37</v>
      </c>
      <c r="AX282" s="14" t="s">
        <v>76</v>
      </c>
      <c r="AY282" s="254" t="s">
        <v>171</v>
      </c>
    </row>
    <row r="283" spans="1:65" s="2" customFormat="1" ht="24.15" customHeight="1">
      <c r="A283" s="39"/>
      <c r="B283" s="40"/>
      <c r="C283" s="214" t="s">
        <v>401</v>
      </c>
      <c r="D283" s="214" t="s">
        <v>173</v>
      </c>
      <c r="E283" s="215" t="s">
        <v>658</v>
      </c>
      <c r="F283" s="216" t="s">
        <v>659</v>
      </c>
      <c r="G283" s="217" t="s">
        <v>244</v>
      </c>
      <c r="H283" s="218">
        <v>24.668</v>
      </c>
      <c r="I283" s="219"/>
      <c r="J283" s="220">
        <f>ROUND(I283*H283,2)</f>
        <v>0</v>
      </c>
      <c r="K283" s="216" t="s">
        <v>177</v>
      </c>
      <c r="L283" s="45"/>
      <c r="M283" s="221" t="s">
        <v>20</v>
      </c>
      <c r="N283" s="222" t="s">
        <v>47</v>
      </c>
      <c r="O283" s="85"/>
      <c r="P283" s="223">
        <f>O283*H283</f>
        <v>0</v>
      </c>
      <c r="Q283" s="223">
        <v>0</v>
      </c>
      <c r="R283" s="223">
        <f>Q283*H283</f>
        <v>0</v>
      </c>
      <c r="S283" s="223">
        <v>0</v>
      </c>
      <c r="T283" s="224">
        <f>S283*H283</f>
        <v>0</v>
      </c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R283" s="225" t="s">
        <v>178</v>
      </c>
      <c r="AT283" s="225" t="s">
        <v>173</v>
      </c>
      <c r="AU283" s="225" t="s">
        <v>84</v>
      </c>
      <c r="AY283" s="18" t="s">
        <v>171</v>
      </c>
      <c r="BE283" s="226">
        <f>IF(N283="základní",J283,0)</f>
        <v>0</v>
      </c>
      <c r="BF283" s="226">
        <f>IF(N283="snížená",J283,0)</f>
        <v>0</v>
      </c>
      <c r="BG283" s="226">
        <f>IF(N283="zákl. přenesená",J283,0)</f>
        <v>0</v>
      </c>
      <c r="BH283" s="226">
        <f>IF(N283="sníž. přenesená",J283,0)</f>
        <v>0</v>
      </c>
      <c r="BI283" s="226">
        <f>IF(N283="nulová",J283,0)</f>
        <v>0</v>
      </c>
      <c r="BJ283" s="18" t="s">
        <v>22</v>
      </c>
      <c r="BK283" s="226">
        <f>ROUND(I283*H283,2)</f>
        <v>0</v>
      </c>
      <c r="BL283" s="18" t="s">
        <v>178</v>
      </c>
      <c r="BM283" s="225" t="s">
        <v>660</v>
      </c>
    </row>
    <row r="284" spans="1:47" s="2" customFormat="1" ht="12">
      <c r="A284" s="39"/>
      <c r="B284" s="40"/>
      <c r="C284" s="41"/>
      <c r="D284" s="227" t="s">
        <v>180</v>
      </c>
      <c r="E284" s="41"/>
      <c r="F284" s="228" t="s">
        <v>661</v>
      </c>
      <c r="G284" s="41"/>
      <c r="H284" s="41"/>
      <c r="I284" s="229"/>
      <c r="J284" s="41"/>
      <c r="K284" s="41"/>
      <c r="L284" s="45"/>
      <c r="M284" s="230"/>
      <c r="N284" s="231"/>
      <c r="O284" s="85"/>
      <c r="P284" s="85"/>
      <c r="Q284" s="85"/>
      <c r="R284" s="85"/>
      <c r="S284" s="85"/>
      <c r="T284" s="86"/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T284" s="18" t="s">
        <v>180</v>
      </c>
      <c r="AU284" s="18" t="s">
        <v>84</v>
      </c>
    </row>
    <row r="285" spans="1:47" s="2" customFormat="1" ht="12">
      <c r="A285" s="39"/>
      <c r="B285" s="40"/>
      <c r="C285" s="41"/>
      <c r="D285" s="232" t="s">
        <v>182</v>
      </c>
      <c r="E285" s="41"/>
      <c r="F285" s="233" t="s">
        <v>662</v>
      </c>
      <c r="G285" s="41"/>
      <c r="H285" s="41"/>
      <c r="I285" s="229"/>
      <c r="J285" s="41"/>
      <c r="K285" s="41"/>
      <c r="L285" s="45"/>
      <c r="M285" s="230"/>
      <c r="N285" s="231"/>
      <c r="O285" s="85"/>
      <c r="P285" s="85"/>
      <c r="Q285" s="85"/>
      <c r="R285" s="85"/>
      <c r="S285" s="85"/>
      <c r="T285" s="86"/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T285" s="18" t="s">
        <v>182</v>
      </c>
      <c r="AU285" s="18" t="s">
        <v>84</v>
      </c>
    </row>
    <row r="286" spans="1:51" s="13" customFormat="1" ht="12">
      <c r="A286" s="13"/>
      <c r="B286" s="234"/>
      <c r="C286" s="235"/>
      <c r="D286" s="227" t="s">
        <v>184</v>
      </c>
      <c r="E286" s="236" t="s">
        <v>20</v>
      </c>
      <c r="F286" s="237" t="s">
        <v>663</v>
      </c>
      <c r="G286" s="235"/>
      <c r="H286" s="236" t="s">
        <v>20</v>
      </c>
      <c r="I286" s="238"/>
      <c r="J286" s="235"/>
      <c r="K286" s="235"/>
      <c r="L286" s="239"/>
      <c r="M286" s="240"/>
      <c r="N286" s="241"/>
      <c r="O286" s="241"/>
      <c r="P286" s="241"/>
      <c r="Q286" s="241"/>
      <c r="R286" s="241"/>
      <c r="S286" s="241"/>
      <c r="T286" s="242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43" t="s">
        <v>184</v>
      </c>
      <c r="AU286" s="243" t="s">
        <v>84</v>
      </c>
      <c r="AV286" s="13" t="s">
        <v>22</v>
      </c>
      <c r="AW286" s="13" t="s">
        <v>37</v>
      </c>
      <c r="AX286" s="13" t="s">
        <v>76</v>
      </c>
      <c r="AY286" s="243" t="s">
        <v>171</v>
      </c>
    </row>
    <row r="287" spans="1:51" s="14" customFormat="1" ht="12">
      <c r="A287" s="14"/>
      <c r="B287" s="244"/>
      <c r="C287" s="245"/>
      <c r="D287" s="227" t="s">
        <v>184</v>
      </c>
      <c r="E287" s="246" t="s">
        <v>20</v>
      </c>
      <c r="F287" s="247" t="s">
        <v>762</v>
      </c>
      <c r="G287" s="245"/>
      <c r="H287" s="248">
        <v>24.668</v>
      </c>
      <c r="I287" s="249"/>
      <c r="J287" s="245"/>
      <c r="K287" s="245"/>
      <c r="L287" s="250"/>
      <c r="M287" s="251"/>
      <c r="N287" s="252"/>
      <c r="O287" s="252"/>
      <c r="P287" s="252"/>
      <c r="Q287" s="252"/>
      <c r="R287" s="252"/>
      <c r="S287" s="252"/>
      <c r="T287" s="253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54" t="s">
        <v>184</v>
      </c>
      <c r="AU287" s="254" t="s">
        <v>84</v>
      </c>
      <c r="AV287" s="14" t="s">
        <v>84</v>
      </c>
      <c r="AW287" s="14" t="s">
        <v>37</v>
      </c>
      <c r="AX287" s="14" t="s">
        <v>76</v>
      </c>
      <c r="AY287" s="254" t="s">
        <v>171</v>
      </c>
    </row>
    <row r="288" spans="1:63" s="12" customFormat="1" ht="22.8" customHeight="1">
      <c r="A288" s="12"/>
      <c r="B288" s="198"/>
      <c r="C288" s="199"/>
      <c r="D288" s="200" t="s">
        <v>75</v>
      </c>
      <c r="E288" s="212" t="s">
        <v>670</v>
      </c>
      <c r="F288" s="212" t="s">
        <v>671</v>
      </c>
      <c r="G288" s="199"/>
      <c r="H288" s="199"/>
      <c r="I288" s="202"/>
      <c r="J288" s="213">
        <f>BK288</f>
        <v>0</v>
      </c>
      <c r="K288" s="199"/>
      <c r="L288" s="204"/>
      <c r="M288" s="205"/>
      <c r="N288" s="206"/>
      <c r="O288" s="206"/>
      <c r="P288" s="207">
        <f>SUM(P289:P295)</f>
        <v>0</v>
      </c>
      <c r="Q288" s="206"/>
      <c r="R288" s="207">
        <f>SUM(R289:R295)</f>
        <v>0</v>
      </c>
      <c r="S288" s="206"/>
      <c r="T288" s="208">
        <f>SUM(T289:T295)</f>
        <v>0</v>
      </c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R288" s="209" t="s">
        <v>22</v>
      </c>
      <c r="AT288" s="210" t="s">
        <v>75</v>
      </c>
      <c r="AU288" s="210" t="s">
        <v>22</v>
      </c>
      <c r="AY288" s="209" t="s">
        <v>171</v>
      </c>
      <c r="BK288" s="211">
        <f>SUM(BK289:BK295)</f>
        <v>0</v>
      </c>
    </row>
    <row r="289" spans="1:65" s="2" customFormat="1" ht="33" customHeight="1">
      <c r="A289" s="39"/>
      <c r="B289" s="40"/>
      <c r="C289" s="214" t="s">
        <v>407</v>
      </c>
      <c r="D289" s="214" t="s">
        <v>173</v>
      </c>
      <c r="E289" s="215" t="s">
        <v>673</v>
      </c>
      <c r="F289" s="216" t="s">
        <v>674</v>
      </c>
      <c r="G289" s="217" t="s">
        <v>244</v>
      </c>
      <c r="H289" s="218">
        <v>23.681</v>
      </c>
      <c r="I289" s="219"/>
      <c r="J289" s="220">
        <f>ROUND(I289*H289,2)</f>
        <v>0</v>
      </c>
      <c r="K289" s="216" t="s">
        <v>177</v>
      </c>
      <c r="L289" s="45"/>
      <c r="M289" s="221" t="s">
        <v>20</v>
      </c>
      <c r="N289" s="222" t="s">
        <v>47</v>
      </c>
      <c r="O289" s="85"/>
      <c r="P289" s="223">
        <f>O289*H289</f>
        <v>0</v>
      </c>
      <c r="Q289" s="223">
        <v>0</v>
      </c>
      <c r="R289" s="223">
        <f>Q289*H289</f>
        <v>0</v>
      </c>
      <c r="S289" s="223">
        <v>0</v>
      </c>
      <c r="T289" s="224">
        <f>S289*H289</f>
        <v>0</v>
      </c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R289" s="225" t="s">
        <v>178</v>
      </c>
      <c r="AT289" s="225" t="s">
        <v>173</v>
      </c>
      <c r="AU289" s="225" t="s">
        <v>84</v>
      </c>
      <c r="AY289" s="18" t="s">
        <v>171</v>
      </c>
      <c r="BE289" s="226">
        <f>IF(N289="základní",J289,0)</f>
        <v>0</v>
      </c>
      <c r="BF289" s="226">
        <f>IF(N289="snížená",J289,0)</f>
        <v>0</v>
      </c>
      <c r="BG289" s="226">
        <f>IF(N289="zákl. přenesená",J289,0)</f>
        <v>0</v>
      </c>
      <c r="BH289" s="226">
        <f>IF(N289="sníž. přenesená",J289,0)</f>
        <v>0</v>
      </c>
      <c r="BI289" s="226">
        <f>IF(N289="nulová",J289,0)</f>
        <v>0</v>
      </c>
      <c r="BJ289" s="18" t="s">
        <v>22</v>
      </c>
      <c r="BK289" s="226">
        <f>ROUND(I289*H289,2)</f>
        <v>0</v>
      </c>
      <c r="BL289" s="18" t="s">
        <v>178</v>
      </c>
      <c r="BM289" s="225" t="s">
        <v>675</v>
      </c>
    </row>
    <row r="290" spans="1:47" s="2" customFormat="1" ht="12">
      <c r="A290" s="39"/>
      <c r="B290" s="40"/>
      <c r="C290" s="41"/>
      <c r="D290" s="227" t="s">
        <v>180</v>
      </c>
      <c r="E290" s="41"/>
      <c r="F290" s="228" t="s">
        <v>676</v>
      </c>
      <c r="G290" s="41"/>
      <c r="H290" s="41"/>
      <c r="I290" s="229"/>
      <c r="J290" s="41"/>
      <c r="K290" s="41"/>
      <c r="L290" s="45"/>
      <c r="M290" s="230"/>
      <c r="N290" s="231"/>
      <c r="O290" s="85"/>
      <c r="P290" s="85"/>
      <c r="Q290" s="85"/>
      <c r="R290" s="85"/>
      <c r="S290" s="85"/>
      <c r="T290" s="86"/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T290" s="18" t="s">
        <v>180</v>
      </c>
      <c r="AU290" s="18" t="s">
        <v>84</v>
      </c>
    </row>
    <row r="291" spans="1:47" s="2" customFormat="1" ht="12">
      <c r="A291" s="39"/>
      <c r="B291" s="40"/>
      <c r="C291" s="41"/>
      <c r="D291" s="232" t="s">
        <v>182</v>
      </c>
      <c r="E291" s="41"/>
      <c r="F291" s="233" t="s">
        <v>677</v>
      </c>
      <c r="G291" s="41"/>
      <c r="H291" s="41"/>
      <c r="I291" s="229"/>
      <c r="J291" s="41"/>
      <c r="K291" s="41"/>
      <c r="L291" s="45"/>
      <c r="M291" s="230"/>
      <c r="N291" s="231"/>
      <c r="O291" s="85"/>
      <c r="P291" s="85"/>
      <c r="Q291" s="85"/>
      <c r="R291" s="85"/>
      <c r="S291" s="85"/>
      <c r="T291" s="86"/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T291" s="18" t="s">
        <v>182</v>
      </c>
      <c r="AU291" s="18" t="s">
        <v>84</v>
      </c>
    </row>
    <row r="292" spans="1:65" s="2" customFormat="1" ht="33" customHeight="1">
      <c r="A292" s="39"/>
      <c r="B292" s="40"/>
      <c r="C292" s="214" t="s">
        <v>416</v>
      </c>
      <c r="D292" s="214" t="s">
        <v>173</v>
      </c>
      <c r="E292" s="215" t="s">
        <v>679</v>
      </c>
      <c r="F292" s="216" t="s">
        <v>680</v>
      </c>
      <c r="G292" s="217" t="s">
        <v>244</v>
      </c>
      <c r="H292" s="218">
        <v>23.681</v>
      </c>
      <c r="I292" s="219"/>
      <c r="J292" s="220">
        <f>ROUND(I292*H292,2)</f>
        <v>0</v>
      </c>
      <c r="K292" s="216" t="s">
        <v>177</v>
      </c>
      <c r="L292" s="45"/>
      <c r="M292" s="221" t="s">
        <v>20</v>
      </c>
      <c r="N292" s="222" t="s">
        <v>47</v>
      </c>
      <c r="O292" s="85"/>
      <c r="P292" s="223">
        <f>O292*H292</f>
        <v>0</v>
      </c>
      <c r="Q292" s="223">
        <v>0</v>
      </c>
      <c r="R292" s="223">
        <f>Q292*H292</f>
        <v>0</v>
      </c>
      <c r="S292" s="223">
        <v>0</v>
      </c>
      <c r="T292" s="224">
        <f>S292*H292</f>
        <v>0</v>
      </c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R292" s="225" t="s">
        <v>178</v>
      </c>
      <c r="AT292" s="225" t="s">
        <v>173</v>
      </c>
      <c r="AU292" s="225" t="s">
        <v>84</v>
      </c>
      <c r="AY292" s="18" t="s">
        <v>171</v>
      </c>
      <c r="BE292" s="226">
        <f>IF(N292="základní",J292,0)</f>
        <v>0</v>
      </c>
      <c r="BF292" s="226">
        <f>IF(N292="snížená",J292,0)</f>
        <v>0</v>
      </c>
      <c r="BG292" s="226">
        <f>IF(N292="zákl. přenesená",J292,0)</f>
        <v>0</v>
      </c>
      <c r="BH292" s="226">
        <f>IF(N292="sníž. přenesená",J292,0)</f>
        <v>0</v>
      </c>
      <c r="BI292" s="226">
        <f>IF(N292="nulová",J292,0)</f>
        <v>0</v>
      </c>
      <c r="BJ292" s="18" t="s">
        <v>22</v>
      </c>
      <c r="BK292" s="226">
        <f>ROUND(I292*H292,2)</f>
        <v>0</v>
      </c>
      <c r="BL292" s="18" t="s">
        <v>178</v>
      </c>
      <c r="BM292" s="225" t="s">
        <v>681</v>
      </c>
    </row>
    <row r="293" spans="1:47" s="2" customFormat="1" ht="12">
      <c r="A293" s="39"/>
      <c r="B293" s="40"/>
      <c r="C293" s="41"/>
      <c r="D293" s="227" t="s">
        <v>180</v>
      </c>
      <c r="E293" s="41"/>
      <c r="F293" s="228" t="s">
        <v>682</v>
      </c>
      <c r="G293" s="41"/>
      <c r="H293" s="41"/>
      <c r="I293" s="229"/>
      <c r="J293" s="41"/>
      <c r="K293" s="41"/>
      <c r="L293" s="45"/>
      <c r="M293" s="230"/>
      <c r="N293" s="231"/>
      <c r="O293" s="85"/>
      <c r="P293" s="85"/>
      <c r="Q293" s="85"/>
      <c r="R293" s="85"/>
      <c r="S293" s="85"/>
      <c r="T293" s="86"/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T293" s="18" t="s">
        <v>180</v>
      </c>
      <c r="AU293" s="18" t="s">
        <v>84</v>
      </c>
    </row>
    <row r="294" spans="1:47" s="2" customFormat="1" ht="12">
      <c r="A294" s="39"/>
      <c r="B294" s="40"/>
      <c r="C294" s="41"/>
      <c r="D294" s="232" t="s">
        <v>182</v>
      </c>
      <c r="E294" s="41"/>
      <c r="F294" s="233" t="s">
        <v>683</v>
      </c>
      <c r="G294" s="41"/>
      <c r="H294" s="41"/>
      <c r="I294" s="229"/>
      <c r="J294" s="41"/>
      <c r="K294" s="41"/>
      <c r="L294" s="45"/>
      <c r="M294" s="230"/>
      <c r="N294" s="231"/>
      <c r="O294" s="85"/>
      <c r="P294" s="85"/>
      <c r="Q294" s="85"/>
      <c r="R294" s="85"/>
      <c r="S294" s="85"/>
      <c r="T294" s="86"/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T294" s="18" t="s">
        <v>182</v>
      </c>
      <c r="AU294" s="18" t="s">
        <v>84</v>
      </c>
    </row>
    <row r="295" spans="1:47" s="2" customFormat="1" ht="12">
      <c r="A295" s="39"/>
      <c r="B295" s="40"/>
      <c r="C295" s="41"/>
      <c r="D295" s="227" t="s">
        <v>224</v>
      </c>
      <c r="E295" s="41"/>
      <c r="F295" s="255" t="s">
        <v>765</v>
      </c>
      <c r="G295" s="41"/>
      <c r="H295" s="41"/>
      <c r="I295" s="229"/>
      <c r="J295" s="41"/>
      <c r="K295" s="41"/>
      <c r="L295" s="45"/>
      <c r="M295" s="266"/>
      <c r="N295" s="267"/>
      <c r="O295" s="268"/>
      <c r="P295" s="268"/>
      <c r="Q295" s="268"/>
      <c r="R295" s="268"/>
      <c r="S295" s="268"/>
      <c r="T295" s="269"/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T295" s="18" t="s">
        <v>224</v>
      </c>
      <c r="AU295" s="18" t="s">
        <v>84</v>
      </c>
    </row>
    <row r="296" spans="1:31" s="2" customFormat="1" ht="6.95" customHeight="1">
      <c r="A296" s="39"/>
      <c r="B296" s="60"/>
      <c r="C296" s="61"/>
      <c r="D296" s="61"/>
      <c r="E296" s="61"/>
      <c r="F296" s="61"/>
      <c r="G296" s="61"/>
      <c r="H296" s="61"/>
      <c r="I296" s="61"/>
      <c r="J296" s="61"/>
      <c r="K296" s="61"/>
      <c r="L296" s="45"/>
      <c r="M296" s="39"/>
      <c r="O296" s="39"/>
      <c r="P296" s="39"/>
      <c r="Q296" s="39"/>
      <c r="R296" s="39"/>
      <c r="S296" s="39"/>
      <c r="T296" s="39"/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</row>
  </sheetData>
  <sheetProtection password="CC35" sheet="1" objects="1" scenarios="1" formatColumns="0" formatRows="0" autoFilter="0"/>
  <autoFilter ref="C90:K295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9:H79"/>
    <mergeCell ref="E81:H81"/>
    <mergeCell ref="E83:H83"/>
    <mergeCell ref="L2:V2"/>
  </mergeCells>
  <hyperlinks>
    <hyperlink ref="F96" r:id="rId1" display="https://podminky.urs.cz/item/CS_URS_2023_02/113154335"/>
    <hyperlink ref="F105" r:id="rId2" display="https://podminky.urs.cz/item/CS_URS_2023_02/564811111"/>
    <hyperlink ref="F113" r:id="rId3" display="https://podminky.urs.cz/item/CS_URS_2023_02/565145111"/>
    <hyperlink ref="F121" r:id="rId4" display="https://podminky.urs.cz/item/CS_URS_2023_02/567521131"/>
    <hyperlink ref="F130" r:id="rId5" display="https://podminky.urs.cz/item/CS_URS_2023_02/567522134"/>
    <hyperlink ref="F155" r:id="rId6" display="https://podminky.urs.cz/item/CS_URS_2023_02/569951133"/>
    <hyperlink ref="F162" r:id="rId7" display="https://podminky.urs.cz/item/CS_URS_2023_02/573191111"/>
    <hyperlink ref="F189" r:id="rId8" display="https://podminky.urs.cz/item/CS_URS_2023_02/577155132"/>
    <hyperlink ref="F198" r:id="rId9" display="https://podminky.urs.cz/item/CS_URS_2023_02/911331123"/>
    <hyperlink ref="F210" r:id="rId10" display="https://podminky.urs.cz/item/CS_URS_2023_02/912211111"/>
    <hyperlink ref="F218" r:id="rId11" display="https://podminky.urs.cz/item/CS_URS_2023_02/912211121"/>
    <hyperlink ref="F226" r:id="rId12" display="https://podminky.urs.cz/item/CS_URS_2023_02/915111112"/>
    <hyperlink ref="F233" r:id="rId13" display="https://podminky.urs.cz/item/CS_URS_2023_02/915131112"/>
    <hyperlink ref="F239" r:id="rId14" display="https://podminky.urs.cz/item/CS_URS_2023_02/915211112"/>
    <hyperlink ref="F246" r:id="rId15" display="https://podminky.urs.cz/item/CS_URS_2023_02/915231112"/>
    <hyperlink ref="F252" r:id="rId16" display="https://podminky.urs.cz/item/CS_URS_2023_02/915611111"/>
    <hyperlink ref="F259" r:id="rId17" display="https://podminky.urs.cz/item/CS_URS_2023_02/915621111"/>
    <hyperlink ref="F265" r:id="rId18" display="https://podminky.urs.cz/item/CS_URS_2023_02/966006255"/>
    <hyperlink ref="F285" r:id="rId19" display="https://podminky.urs.cz/item/CS_URS_2023_02/997221611"/>
    <hyperlink ref="F291" r:id="rId20" display="https://podminky.urs.cz/item/CS_URS_2023_02/998225111"/>
    <hyperlink ref="F294" r:id="rId21" display="https://podminky.urs.cz/item/CS_URS_2023_02/998225194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2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98</v>
      </c>
    </row>
    <row r="3" spans="2:46" s="1" customFormat="1" ht="6.95" customHeight="1">
      <c r="B3" s="140"/>
      <c r="C3" s="141"/>
      <c r="D3" s="141"/>
      <c r="E3" s="141"/>
      <c r="F3" s="141"/>
      <c r="G3" s="141"/>
      <c r="H3" s="141"/>
      <c r="I3" s="141"/>
      <c r="J3" s="141"/>
      <c r="K3" s="141"/>
      <c r="L3" s="21"/>
      <c r="AT3" s="18" t="s">
        <v>84</v>
      </c>
    </row>
    <row r="4" spans="2:46" s="1" customFormat="1" ht="24.95" customHeight="1">
      <c r="B4" s="21"/>
      <c r="D4" s="142" t="s">
        <v>140</v>
      </c>
      <c r="L4" s="21"/>
      <c r="M4" s="143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4" t="s">
        <v>16</v>
      </c>
      <c r="L6" s="21"/>
    </row>
    <row r="7" spans="2:12" s="1" customFormat="1" ht="16.5" customHeight="1">
      <c r="B7" s="21"/>
      <c r="E7" s="145" t="str">
        <f>'Rekapitulace stavby'!K6</f>
        <v>Rekonstrukce komunikace II/605, úsek č.3 - aktualizace (2023)</v>
      </c>
      <c r="F7" s="144"/>
      <c r="G7" s="144"/>
      <c r="H7" s="144"/>
      <c r="L7" s="21"/>
    </row>
    <row r="8" spans="2:12" s="1" customFormat="1" ht="12" customHeight="1">
      <c r="B8" s="21"/>
      <c r="D8" s="144" t="s">
        <v>141</v>
      </c>
      <c r="L8" s="21"/>
    </row>
    <row r="9" spans="1:31" s="2" customFormat="1" ht="16.5" customHeight="1">
      <c r="A9" s="39"/>
      <c r="B9" s="45"/>
      <c r="C9" s="39"/>
      <c r="D9" s="39"/>
      <c r="E9" s="145" t="s">
        <v>142</v>
      </c>
      <c r="F9" s="39"/>
      <c r="G9" s="39"/>
      <c r="H9" s="39"/>
      <c r="I9" s="39"/>
      <c r="J9" s="39"/>
      <c r="K9" s="39"/>
      <c r="L9" s="146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44" t="s">
        <v>143</v>
      </c>
      <c r="E10" s="39"/>
      <c r="F10" s="39"/>
      <c r="G10" s="39"/>
      <c r="H10" s="39"/>
      <c r="I10" s="39"/>
      <c r="J10" s="39"/>
      <c r="K10" s="39"/>
      <c r="L10" s="146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47" t="s">
        <v>766</v>
      </c>
      <c r="F11" s="39"/>
      <c r="G11" s="39"/>
      <c r="H11" s="39"/>
      <c r="I11" s="39"/>
      <c r="J11" s="39"/>
      <c r="K11" s="39"/>
      <c r="L11" s="146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146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44" t="s">
        <v>19</v>
      </c>
      <c r="E13" s="39"/>
      <c r="F13" s="134" t="s">
        <v>20</v>
      </c>
      <c r="G13" s="39"/>
      <c r="H13" s="39"/>
      <c r="I13" s="144" t="s">
        <v>21</v>
      </c>
      <c r="J13" s="134" t="s">
        <v>20</v>
      </c>
      <c r="K13" s="39"/>
      <c r="L13" s="146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4" t="s">
        <v>23</v>
      </c>
      <c r="E14" s="39"/>
      <c r="F14" s="134" t="s">
        <v>24</v>
      </c>
      <c r="G14" s="39"/>
      <c r="H14" s="39"/>
      <c r="I14" s="144" t="s">
        <v>25</v>
      </c>
      <c r="J14" s="148" t="str">
        <f>'Rekapitulace stavby'!AN8</f>
        <v>13. 12. 2023</v>
      </c>
      <c r="K14" s="39"/>
      <c r="L14" s="146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146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44" t="s">
        <v>29</v>
      </c>
      <c r="E16" s="39"/>
      <c r="F16" s="39"/>
      <c r="G16" s="39"/>
      <c r="H16" s="39"/>
      <c r="I16" s="144" t="s">
        <v>30</v>
      </c>
      <c r="J16" s="134" t="s">
        <v>20</v>
      </c>
      <c r="K16" s="39"/>
      <c r="L16" s="146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34" t="s">
        <v>31</v>
      </c>
      <c r="F17" s="39"/>
      <c r="G17" s="39"/>
      <c r="H17" s="39"/>
      <c r="I17" s="144" t="s">
        <v>32</v>
      </c>
      <c r="J17" s="134" t="s">
        <v>20</v>
      </c>
      <c r="K17" s="39"/>
      <c r="L17" s="146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146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44" t="s">
        <v>33</v>
      </c>
      <c r="E19" s="39"/>
      <c r="F19" s="39"/>
      <c r="G19" s="39"/>
      <c r="H19" s="39"/>
      <c r="I19" s="144" t="s">
        <v>30</v>
      </c>
      <c r="J19" s="34" t="str">
        <f>'Rekapitulace stavby'!AN13</f>
        <v>Vyplň údaj</v>
      </c>
      <c r="K19" s="39"/>
      <c r="L19" s="146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4"/>
      <c r="G20" s="134"/>
      <c r="H20" s="134"/>
      <c r="I20" s="144" t="s">
        <v>32</v>
      </c>
      <c r="J20" s="34" t="str">
        <f>'Rekapitulace stavby'!AN14</f>
        <v>Vyplň údaj</v>
      </c>
      <c r="K20" s="39"/>
      <c r="L20" s="146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146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44" t="s">
        <v>35</v>
      </c>
      <c r="E22" s="39"/>
      <c r="F22" s="39"/>
      <c r="G22" s="39"/>
      <c r="H22" s="39"/>
      <c r="I22" s="144" t="s">
        <v>30</v>
      </c>
      <c r="J22" s="134" t="s">
        <v>20</v>
      </c>
      <c r="K22" s="39"/>
      <c r="L22" s="146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34" t="s">
        <v>36</v>
      </c>
      <c r="F23" s="39"/>
      <c r="G23" s="39"/>
      <c r="H23" s="39"/>
      <c r="I23" s="144" t="s">
        <v>32</v>
      </c>
      <c r="J23" s="134" t="s">
        <v>20</v>
      </c>
      <c r="K23" s="39"/>
      <c r="L23" s="146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146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44" t="s">
        <v>38</v>
      </c>
      <c r="E25" s="39"/>
      <c r="F25" s="39"/>
      <c r="G25" s="39"/>
      <c r="H25" s="39"/>
      <c r="I25" s="144" t="s">
        <v>30</v>
      </c>
      <c r="J25" s="134" t="str">
        <f>IF('Rekapitulace stavby'!AN19="","",'Rekapitulace stavby'!AN19)</f>
        <v/>
      </c>
      <c r="K25" s="39"/>
      <c r="L25" s="146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34" t="str">
        <f>IF('Rekapitulace stavby'!E20="","",'Rekapitulace stavby'!E20)</f>
        <v xml:space="preserve"> </v>
      </c>
      <c r="F26" s="39"/>
      <c r="G26" s="39"/>
      <c r="H26" s="39"/>
      <c r="I26" s="144" t="s">
        <v>32</v>
      </c>
      <c r="J26" s="134" t="str">
        <f>IF('Rekapitulace stavby'!AN20="","",'Rekapitulace stavby'!AN20)</f>
        <v/>
      </c>
      <c r="K26" s="39"/>
      <c r="L26" s="146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146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44" t="s">
        <v>40</v>
      </c>
      <c r="E28" s="39"/>
      <c r="F28" s="39"/>
      <c r="G28" s="39"/>
      <c r="H28" s="39"/>
      <c r="I28" s="39"/>
      <c r="J28" s="39"/>
      <c r="K28" s="39"/>
      <c r="L28" s="146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23.25" customHeight="1">
      <c r="A29" s="149"/>
      <c r="B29" s="150"/>
      <c r="C29" s="149"/>
      <c r="D29" s="149"/>
      <c r="E29" s="151" t="s">
        <v>767</v>
      </c>
      <c r="F29" s="151"/>
      <c r="G29" s="151"/>
      <c r="H29" s="151"/>
      <c r="I29" s="149"/>
      <c r="J29" s="149"/>
      <c r="K29" s="149"/>
      <c r="L29" s="152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46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3"/>
      <c r="E31" s="153"/>
      <c r="F31" s="153"/>
      <c r="G31" s="153"/>
      <c r="H31" s="153"/>
      <c r="I31" s="153"/>
      <c r="J31" s="153"/>
      <c r="K31" s="153"/>
      <c r="L31" s="146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54" t="s">
        <v>42</v>
      </c>
      <c r="E32" s="39"/>
      <c r="F32" s="39"/>
      <c r="G32" s="39"/>
      <c r="H32" s="39"/>
      <c r="I32" s="39"/>
      <c r="J32" s="155">
        <f>ROUND(J91,2)</f>
        <v>0</v>
      </c>
      <c r="K32" s="39"/>
      <c r="L32" s="146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3"/>
      <c r="E33" s="153"/>
      <c r="F33" s="153"/>
      <c r="G33" s="153"/>
      <c r="H33" s="153"/>
      <c r="I33" s="153"/>
      <c r="J33" s="153"/>
      <c r="K33" s="153"/>
      <c r="L33" s="146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56" t="s">
        <v>44</v>
      </c>
      <c r="G34" s="39"/>
      <c r="H34" s="39"/>
      <c r="I34" s="156" t="s">
        <v>43</v>
      </c>
      <c r="J34" s="156" t="s">
        <v>45</v>
      </c>
      <c r="K34" s="39"/>
      <c r="L34" s="146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57" t="s">
        <v>46</v>
      </c>
      <c r="E35" s="144" t="s">
        <v>47</v>
      </c>
      <c r="F35" s="158">
        <f>ROUND((SUM(BE91:BE125)),2)</f>
        <v>0</v>
      </c>
      <c r="G35" s="39"/>
      <c r="H35" s="39"/>
      <c r="I35" s="159">
        <v>0.21</v>
      </c>
      <c r="J35" s="158">
        <f>ROUND(((SUM(BE91:BE125))*I35),2)</f>
        <v>0</v>
      </c>
      <c r="K35" s="39"/>
      <c r="L35" s="146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44" t="s">
        <v>48</v>
      </c>
      <c r="F36" s="158">
        <f>ROUND((SUM(BF91:BF125)),2)</f>
        <v>0</v>
      </c>
      <c r="G36" s="39"/>
      <c r="H36" s="39"/>
      <c r="I36" s="159">
        <v>0.15</v>
      </c>
      <c r="J36" s="158">
        <f>ROUND(((SUM(BF91:BF125))*I36),2)</f>
        <v>0</v>
      </c>
      <c r="K36" s="39"/>
      <c r="L36" s="146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4" t="s">
        <v>49</v>
      </c>
      <c r="F37" s="158">
        <f>ROUND((SUM(BG91:BG125)),2)</f>
        <v>0</v>
      </c>
      <c r="G37" s="39"/>
      <c r="H37" s="39"/>
      <c r="I37" s="159">
        <v>0.21</v>
      </c>
      <c r="J37" s="158">
        <f>0</f>
        <v>0</v>
      </c>
      <c r="K37" s="39"/>
      <c r="L37" s="146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44" t="s">
        <v>50</v>
      </c>
      <c r="F38" s="158">
        <f>ROUND((SUM(BH91:BH125)),2)</f>
        <v>0</v>
      </c>
      <c r="G38" s="39"/>
      <c r="H38" s="39"/>
      <c r="I38" s="159">
        <v>0.15</v>
      </c>
      <c r="J38" s="158">
        <f>0</f>
        <v>0</v>
      </c>
      <c r="K38" s="39"/>
      <c r="L38" s="146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4" t="s">
        <v>51</v>
      </c>
      <c r="F39" s="158">
        <f>ROUND((SUM(BI91:BI125)),2)</f>
        <v>0</v>
      </c>
      <c r="G39" s="39"/>
      <c r="H39" s="39"/>
      <c r="I39" s="159">
        <v>0</v>
      </c>
      <c r="J39" s="158">
        <f>0</f>
        <v>0</v>
      </c>
      <c r="K39" s="39"/>
      <c r="L39" s="146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146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60"/>
      <c r="D41" s="161" t="s">
        <v>52</v>
      </c>
      <c r="E41" s="162"/>
      <c r="F41" s="162"/>
      <c r="G41" s="163" t="s">
        <v>53</v>
      </c>
      <c r="H41" s="164" t="s">
        <v>54</v>
      </c>
      <c r="I41" s="162"/>
      <c r="J41" s="165">
        <f>SUM(J32:J39)</f>
        <v>0</v>
      </c>
      <c r="K41" s="166"/>
      <c r="L41" s="146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167"/>
      <c r="C42" s="168"/>
      <c r="D42" s="168"/>
      <c r="E42" s="168"/>
      <c r="F42" s="168"/>
      <c r="G42" s="168"/>
      <c r="H42" s="168"/>
      <c r="I42" s="168"/>
      <c r="J42" s="168"/>
      <c r="K42" s="168"/>
      <c r="L42" s="146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pans="1:31" s="2" customFormat="1" ht="6.95" customHeight="1">
      <c r="A46" s="39"/>
      <c r="B46" s="169"/>
      <c r="C46" s="170"/>
      <c r="D46" s="170"/>
      <c r="E46" s="170"/>
      <c r="F46" s="170"/>
      <c r="G46" s="170"/>
      <c r="H46" s="170"/>
      <c r="I46" s="170"/>
      <c r="J46" s="170"/>
      <c r="K46" s="170"/>
      <c r="L46" s="146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24.95" customHeight="1">
      <c r="A47" s="39"/>
      <c r="B47" s="40"/>
      <c r="C47" s="24" t="s">
        <v>145</v>
      </c>
      <c r="D47" s="41"/>
      <c r="E47" s="41"/>
      <c r="F47" s="41"/>
      <c r="G47" s="41"/>
      <c r="H47" s="41"/>
      <c r="I47" s="41"/>
      <c r="J47" s="41"/>
      <c r="K47" s="41"/>
      <c r="L47" s="146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146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16</v>
      </c>
      <c r="D49" s="41"/>
      <c r="E49" s="41"/>
      <c r="F49" s="41"/>
      <c r="G49" s="41"/>
      <c r="H49" s="41"/>
      <c r="I49" s="41"/>
      <c r="J49" s="41"/>
      <c r="K49" s="41"/>
      <c r="L49" s="146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171" t="str">
        <f>E7</f>
        <v>Rekonstrukce komunikace II/605, úsek č.3 - aktualizace (2023)</v>
      </c>
      <c r="F50" s="33"/>
      <c r="G50" s="33"/>
      <c r="H50" s="33"/>
      <c r="I50" s="41"/>
      <c r="J50" s="41"/>
      <c r="K50" s="41"/>
      <c r="L50" s="146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2:12" s="1" customFormat="1" ht="12" customHeight="1">
      <c r="B51" s="22"/>
      <c r="C51" s="33" t="s">
        <v>141</v>
      </c>
      <c r="D51" s="23"/>
      <c r="E51" s="23"/>
      <c r="F51" s="23"/>
      <c r="G51" s="23"/>
      <c r="H51" s="23"/>
      <c r="I51" s="23"/>
      <c r="J51" s="23"/>
      <c r="K51" s="23"/>
      <c r="L51" s="21"/>
    </row>
    <row r="52" spans="1:31" s="2" customFormat="1" ht="16.5" customHeight="1">
      <c r="A52" s="39"/>
      <c r="B52" s="40"/>
      <c r="C52" s="41"/>
      <c r="D52" s="41"/>
      <c r="E52" s="171" t="s">
        <v>142</v>
      </c>
      <c r="F52" s="41"/>
      <c r="G52" s="41"/>
      <c r="H52" s="41"/>
      <c r="I52" s="41"/>
      <c r="J52" s="41"/>
      <c r="K52" s="41"/>
      <c r="L52" s="146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12" customHeight="1">
      <c r="A53" s="39"/>
      <c r="B53" s="40"/>
      <c r="C53" s="33" t="s">
        <v>143</v>
      </c>
      <c r="D53" s="41"/>
      <c r="E53" s="41"/>
      <c r="F53" s="41"/>
      <c r="G53" s="41"/>
      <c r="H53" s="41"/>
      <c r="I53" s="41"/>
      <c r="J53" s="41"/>
      <c r="K53" s="41"/>
      <c r="L53" s="146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6.5" customHeight="1">
      <c r="A54" s="39"/>
      <c r="B54" s="40"/>
      <c r="C54" s="41"/>
      <c r="D54" s="41"/>
      <c r="E54" s="70" t="str">
        <f>E11</f>
        <v>SO 103.1s - Rekonstrukce komunikace - část s _ Sanace</v>
      </c>
      <c r="F54" s="41"/>
      <c r="G54" s="41"/>
      <c r="H54" s="41"/>
      <c r="I54" s="41"/>
      <c r="J54" s="41"/>
      <c r="K54" s="41"/>
      <c r="L54" s="146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6.95" customHeight="1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146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2" customHeight="1">
      <c r="A56" s="39"/>
      <c r="B56" s="40"/>
      <c r="C56" s="33" t="s">
        <v>23</v>
      </c>
      <c r="D56" s="41"/>
      <c r="E56" s="41"/>
      <c r="F56" s="28" t="str">
        <f>F14</f>
        <v>sil. II/605</v>
      </c>
      <c r="G56" s="41"/>
      <c r="H56" s="41"/>
      <c r="I56" s="33" t="s">
        <v>25</v>
      </c>
      <c r="J56" s="73" t="str">
        <f>IF(J14="","",J14)</f>
        <v>13. 12. 2023</v>
      </c>
      <c r="K56" s="41"/>
      <c r="L56" s="146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6.95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146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5.15" customHeight="1">
      <c r="A58" s="39"/>
      <c r="B58" s="40"/>
      <c r="C58" s="33" t="s">
        <v>29</v>
      </c>
      <c r="D58" s="41"/>
      <c r="E58" s="41"/>
      <c r="F58" s="28" t="str">
        <f>E17</f>
        <v>Správa a údržba silnic Plzeňského kraje, p.o.</v>
      </c>
      <c r="G58" s="41"/>
      <c r="H58" s="41"/>
      <c r="I58" s="33" t="s">
        <v>35</v>
      </c>
      <c r="J58" s="37" t="str">
        <f>E23</f>
        <v>Sweco a.s.</v>
      </c>
      <c r="K58" s="41"/>
      <c r="L58" s="146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s="2" customFormat="1" ht="15.15" customHeight="1">
      <c r="A59" s="39"/>
      <c r="B59" s="40"/>
      <c r="C59" s="33" t="s">
        <v>33</v>
      </c>
      <c r="D59" s="41"/>
      <c r="E59" s="41"/>
      <c r="F59" s="28" t="str">
        <f>IF(E20="","",E20)</f>
        <v>Vyplň údaj</v>
      </c>
      <c r="G59" s="41"/>
      <c r="H59" s="41"/>
      <c r="I59" s="33" t="s">
        <v>38</v>
      </c>
      <c r="J59" s="37" t="str">
        <f>E26</f>
        <v xml:space="preserve"> </v>
      </c>
      <c r="K59" s="41"/>
      <c r="L59" s="146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s="2" customFormat="1" ht="10.3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146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31" s="2" customFormat="1" ht="29.25" customHeight="1">
      <c r="A61" s="39"/>
      <c r="B61" s="40"/>
      <c r="C61" s="172" t="s">
        <v>146</v>
      </c>
      <c r="D61" s="173"/>
      <c r="E61" s="173"/>
      <c r="F61" s="173"/>
      <c r="G61" s="173"/>
      <c r="H61" s="173"/>
      <c r="I61" s="173"/>
      <c r="J61" s="174" t="s">
        <v>147</v>
      </c>
      <c r="K61" s="173"/>
      <c r="L61" s="146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10.3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46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47" s="2" customFormat="1" ht="22.8" customHeight="1">
      <c r="A63" s="39"/>
      <c r="B63" s="40"/>
      <c r="C63" s="175" t="s">
        <v>74</v>
      </c>
      <c r="D63" s="41"/>
      <c r="E63" s="41"/>
      <c r="F63" s="41"/>
      <c r="G63" s="41"/>
      <c r="H63" s="41"/>
      <c r="I63" s="41"/>
      <c r="J63" s="103">
        <f>J91</f>
        <v>0</v>
      </c>
      <c r="K63" s="41"/>
      <c r="L63" s="146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8" t="s">
        <v>148</v>
      </c>
    </row>
    <row r="64" spans="1:31" s="9" customFormat="1" ht="24.95" customHeight="1">
      <c r="A64" s="9"/>
      <c r="B64" s="176"/>
      <c r="C64" s="177"/>
      <c r="D64" s="178" t="s">
        <v>149</v>
      </c>
      <c r="E64" s="179"/>
      <c r="F64" s="179"/>
      <c r="G64" s="179"/>
      <c r="H64" s="179"/>
      <c r="I64" s="179"/>
      <c r="J64" s="180">
        <f>J92</f>
        <v>0</v>
      </c>
      <c r="K64" s="177"/>
      <c r="L64" s="181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2"/>
      <c r="C65" s="126"/>
      <c r="D65" s="183" t="s">
        <v>150</v>
      </c>
      <c r="E65" s="184"/>
      <c r="F65" s="184"/>
      <c r="G65" s="184"/>
      <c r="H65" s="184"/>
      <c r="I65" s="184"/>
      <c r="J65" s="185">
        <f>J93</f>
        <v>0</v>
      </c>
      <c r="K65" s="126"/>
      <c r="L65" s="18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2"/>
      <c r="C66" s="126"/>
      <c r="D66" s="183" t="s">
        <v>151</v>
      </c>
      <c r="E66" s="184"/>
      <c r="F66" s="184"/>
      <c r="G66" s="184"/>
      <c r="H66" s="184"/>
      <c r="I66" s="184"/>
      <c r="J66" s="185">
        <f>J100</f>
        <v>0</v>
      </c>
      <c r="K66" s="126"/>
      <c r="L66" s="186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2"/>
      <c r="C67" s="126"/>
      <c r="D67" s="183" t="s">
        <v>153</v>
      </c>
      <c r="E67" s="184"/>
      <c r="F67" s="184"/>
      <c r="G67" s="184"/>
      <c r="H67" s="184"/>
      <c r="I67" s="184"/>
      <c r="J67" s="185">
        <f>J111</f>
        <v>0</v>
      </c>
      <c r="K67" s="126"/>
      <c r="L67" s="186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2"/>
      <c r="C68" s="126"/>
      <c r="D68" s="183" t="s">
        <v>154</v>
      </c>
      <c r="E68" s="184"/>
      <c r="F68" s="184"/>
      <c r="G68" s="184"/>
      <c r="H68" s="184"/>
      <c r="I68" s="184"/>
      <c r="J68" s="185">
        <f>J117</f>
        <v>0</v>
      </c>
      <c r="K68" s="126"/>
      <c r="L68" s="186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2"/>
      <c r="C69" s="126"/>
      <c r="D69" s="183" t="s">
        <v>155</v>
      </c>
      <c r="E69" s="184"/>
      <c r="F69" s="184"/>
      <c r="G69" s="184"/>
      <c r="H69" s="184"/>
      <c r="I69" s="184"/>
      <c r="J69" s="185">
        <f>J122</f>
        <v>0</v>
      </c>
      <c r="K69" s="126"/>
      <c r="L69" s="186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2" customFormat="1" ht="21.8" customHeight="1">
      <c r="A70" s="39"/>
      <c r="B70" s="40"/>
      <c r="C70" s="41"/>
      <c r="D70" s="41"/>
      <c r="E70" s="41"/>
      <c r="F70" s="41"/>
      <c r="G70" s="41"/>
      <c r="H70" s="41"/>
      <c r="I70" s="41"/>
      <c r="J70" s="41"/>
      <c r="K70" s="41"/>
      <c r="L70" s="146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6.95" customHeight="1">
      <c r="A71" s="39"/>
      <c r="B71" s="60"/>
      <c r="C71" s="61"/>
      <c r="D71" s="61"/>
      <c r="E71" s="61"/>
      <c r="F71" s="61"/>
      <c r="G71" s="61"/>
      <c r="H71" s="61"/>
      <c r="I71" s="61"/>
      <c r="J71" s="61"/>
      <c r="K71" s="61"/>
      <c r="L71" s="146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5" spans="1:31" s="2" customFormat="1" ht="6.95" customHeight="1">
      <c r="A75" s="39"/>
      <c r="B75" s="62"/>
      <c r="C75" s="63"/>
      <c r="D75" s="63"/>
      <c r="E75" s="63"/>
      <c r="F75" s="63"/>
      <c r="G75" s="63"/>
      <c r="H75" s="63"/>
      <c r="I75" s="63"/>
      <c r="J75" s="63"/>
      <c r="K75" s="63"/>
      <c r="L75" s="146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24.95" customHeight="1">
      <c r="A76" s="39"/>
      <c r="B76" s="40"/>
      <c r="C76" s="24" t="s">
        <v>156</v>
      </c>
      <c r="D76" s="41"/>
      <c r="E76" s="41"/>
      <c r="F76" s="41"/>
      <c r="G76" s="41"/>
      <c r="H76" s="41"/>
      <c r="I76" s="41"/>
      <c r="J76" s="41"/>
      <c r="K76" s="41"/>
      <c r="L76" s="146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6.95" customHeight="1">
      <c r="A77" s="39"/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146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2" customHeight="1">
      <c r="A78" s="39"/>
      <c r="B78" s="40"/>
      <c r="C78" s="33" t="s">
        <v>16</v>
      </c>
      <c r="D78" s="41"/>
      <c r="E78" s="41"/>
      <c r="F78" s="41"/>
      <c r="G78" s="41"/>
      <c r="H78" s="41"/>
      <c r="I78" s="41"/>
      <c r="J78" s="41"/>
      <c r="K78" s="41"/>
      <c r="L78" s="146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6.5" customHeight="1">
      <c r="A79" s="39"/>
      <c r="B79" s="40"/>
      <c r="C79" s="41"/>
      <c r="D79" s="41"/>
      <c r="E79" s="171" t="str">
        <f>E7</f>
        <v>Rekonstrukce komunikace II/605, úsek č.3 - aktualizace (2023)</v>
      </c>
      <c r="F79" s="33"/>
      <c r="G79" s="33"/>
      <c r="H79" s="33"/>
      <c r="I79" s="41"/>
      <c r="J79" s="41"/>
      <c r="K79" s="41"/>
      <c r="L79" s="146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2:12" s="1" customFormat="1" ht="12" customHeight="1">
      <c r="B80" s="22"/>
      <c r="C80" s="33" t="s">
        <v>141</v>
      </c>
      <c r="D80" s="23"/>
      <c r="E80" s="23"/>
      <c r="F80" s="23"/>
      <c r="G80" s="23"/>
      <c r="H80" s="23"/>
      <c r="I80" s="23"/>
      <c r="J80" s="23"/>
      <c r="K80" s="23"/>
      <c r="L80" s="21"/>
    </row>
    <row r="81" spans="1:31" s="2" customFormat="1" ht="16.5" customHeight="1">
      <c r="A81" s="39"/>
      <c r="B81" s="40"/>
      <c r="C81" s="41"/>
      <c r="D81" s="41"/>
      <c r="E81" s="171" t="s">
        <v>142</v>
      </c>
      <c r="F81" s="41"/>
      <c r="G81" s="41"/>
      <c r="H81" s="41"/>
      <c r="I81" s="41"/>
      <c r="J81" s="41"/>
      <c r="K81" s="41"/>
      <c r="L81" s="146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2" customHeight="1">
      <c r="A82" s="39"/>
      <c r="B82" s="40"/>
      <c r="C82" s="33" t="s">
        <v>143</v>
      </c>
      <c r="D82" s="41"/>
      <c r="E82" s="41"/>
      <c r="F82" s="41"/>
      <c r="G82" s="41"/>
      <c r="H82" s="41"/>
      <c r="I82" s="41"/>
      <c r="J82" s="41"/>
      <c r="K82" s="41"/>
      <c r="L82" s="146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6.5" customHeight="1">
      <c r="A83" s="39"/>
      <c r="B83" s="40"/>
      <c r="C83" s="41"/>
      <c r="D83" s="41"/>
      <c r="E83" s="70" t="str">
        <f>E11</f>
        <v>SO 103.1s - Rekonstrukce komunikace - část s _ Sanace</v>
      </c>
      <c r="F83" s="41"/>
      <c r="G83" s="41"/>
      <c r="H83" s="41"/>
      <c r="I83" s="41"/>
      <c r="J83" s="41"/>
      <c r="K83" s="41"/>
      <c r="L83" s="146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6.95" customHeight="1">
      <c r="A84" s="39"/>
      <c r="B84" s="40"/>
      <c r="C84" s="41"/>
      <c r="D84" s="41"/>
      <c r="E84" s="41"/>
      <c r="F84" s="41"/>
      <c r="G84" s="41"/>
      <c r="H84" s="41"/>
      <c r="I84" s="41"/>
      <c r="J84" s="41"/>
      <c r="K84" s="41"/>
      <c r="L84" s="146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2" customHeight="1">
      <c r="A85" s="39"/>
      <c r="B85" s="40"/>
      <c r="C85" s="33" t="s">
        <v>23</v>
      </c>
      <c r="D85" s="41"/>
      <c r="E85" s="41"/>
      <c r="F85" s="28" t="str">
        <f>F14</f>
        <v>sil. II/605</v>
      </c>
      <c r="G85" s="41"/>
      <c r="H85" s="41"/>
      <c r="I85" s="33" t="s">
        <v>25</v>
      </c>
      <c r="J85" s="73" t="str">
        <f>IF(J14="","",J14)</f>
        <v>13. 12. 2023</v>
      </c>
      <c r="K85" s="41"/>
      <c r="L85" s="146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6.95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146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5.15" customHeight="1">
      <c r="A87" s="39"/>
      <c r="B87" s="40"/>
      <c r="C87" s="33" t="s">
        <v>29</v>
      </c>
      <c r="D87" s="41"/>
      <c r="E87" s="41"/>
      <c r="F87" s="28" t="str">
        <f>E17</f>
        <v>Správa a údržba silnic Plzeňského kraje, p.o.</v>
      </c>
      <c r="G87" s="41"/>
      <c r="H87" s="41"/>
      <c r="I87" s="33" t="s">
        <v>35</v>
      </c>
      <c r="J87" s="37" t="str">
        <f>E23</f>
        <v>Sweco a.s.</v>
      </c>
      <c r="K87" s="41"/>
      <c r="L87" s="146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5.15" customHeight="1">
      <c r="A88" s="39"/>
      <c r="B88" s="40"/>
      <c r="C88" s="33" t="s">
        <v>33</v>
      </c>
      <c r="D88" s="41"/>
      <c r="E88" s="41"/>
      <c r="F88" s="28" t="str">
        <f>IF(E20="","",E20)</f>
        <v>Vyplň údaj</v>
      </c>
      <c r="G88" s="41"/>
      <c r="H88" s="41"/>
      <c r="I88" s="33" t="s">
        <v>38</v>
      </c>
      <c r="J88" s="37" t="str">
        <f>E26</f>
        <v xml:space="preserve"> </v>
      </c>
      <c r="K88" s="41"/>
      <c r="L88" s="146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0.3" customHeight="1">
      <c r="A89" s="39"/>
      <c r="B89" s="40"/>
      <c r="C89" s="41"/>
      <c r="D89" s="41"/>
      <c r="E89" s="41"/>
      <c r="F89" s="41"/>
      <c r="G89" s="41"/>
      <c r="H89" s="41"/>
      <c r="I89" s="41"/>
      <c r="J89" s="41"/>
      <c r="K89" s="41"/>
      <c r="L89" s="146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11" customFormat="1" ht="29.25" customHeight="1">
      <c r="A90" s="187"/>
      <c r="B90" s="188"/>
      <c r="C90" s="189" t="s">
        <v>157</v>
      </c>
      <c r="D90" s="190" t="s">
        <v>61</v>
      </c>
      <c r="E90" s="190" t="s">
        <v>57</v>
      </c>
      <c r="F90" s="190" t="s">
        <v>58</v>
      </c>
      <c r="G90" s="190" t="s">
        <v>158</v>
      </c>
      <c r="H90" s="190" t="s">
        <v>159</v>
      </c>
      <c r="I90" s="190" t="s">
        <v>160</v>
      </c>
      <c r="J90" s="190" t="s">
        <v>147</v>
      </c>
      <c r="K90" s="191" t="s">
        <v>161</v>
      </c>
      <c r="L90" s="192"/>
      <c r="M90" s="93" t="s">
        <v>20</v>
      </c>
      <c r="N90" s="94" t="s">
        <v>46</v>
      </c>
      <c r="O90" s="94" t="s">
        <v>162</v>
      </c>
      <c r="P90" s="94" t="s">
        <v>163</v>
      </c>
      <c r="Q90" s="94" t="s">
        <v>164</v>
      </c>
      <c r="R90" s="94" t="s">
        <v>165</v>
      </c>
      <c r="S90" s="94" t="s">
        <v>166</v>
      </c>
      <c r="T90" s="95" t="s">
        <v>167</v>
      </c>
      <c r="U90" s="187"/>
      <c r="V90" s="187"/>
      <c r="W90" s="187"/>
      <c r="X90" s="187"/>
      <c r="Y90" s="187"/>
      <c r="Z90" s="187"/>
      <c r="AA90" s="187"/>
      <c r="AB90" s="187"/>
      <c r="AC90" s="187"/>
      <c r="AD90" s="187"/>
      <c r="AE90" s="187"/>
    </row>
    <row r="91" spans="1:63" s="2" customFormat="1" ht="22.8" customHeight="1">
      <c r="A91" s="39"/>
      <c r="B91" s="40"/>
      <c r="C91" s="100" t="s">
        <v>168</v>
      </c>
      <c r="D91" s="41"/>
      <c r="E91" s="41"/>
      <c r="F91" s="41"/>
      <c r="G91" s="41"/>
      <c r="H91" s="41"/>
      <c r="I91" s="41"/>
      <c r="J91" s="193">
        <f>BK91</f>
        <v>0</v>
      </c>
      <c r="K91" s="41"/>
      <c r="L91" s="45"/>
      <c r="M91" s="96"/>
      <c r="N91" s="194"/>
      <c r="O91" s="97"/>
      <c r="P91" s="195">
        <f>P92</f>
        <v>0</v>
      </c>
      <c r="Q91" s="97"/>
      <c r="R91" s="195">
        <f>R92</f>
        <v>6.413568</v>
      </c>
      <c r="S91" s="97"/>
      <c r="T91" s="196">
        <f>T92</f>
        <v>1104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T91" s="18" t="s">
        <v>75</v>
      </c>
      <c r="AU91" s="18" t="s">
        <v>148</v>
      </c>
      <c r="BK91" s="197">
        <f>BK92</f>
        <v>0</v>
      </c>
    </row>
    <row r="92" spans="1:63" s="12" customFormat="1" ht="25.9" customHeight="1">
      <c r="A92" s="12"/>
      <c r="B92" s="198"/>
      <c r="C92" s="199"/>
      <c r="D92" s="200" t="s">
        <v>75</v>
      </c>
      <c r="E92" s="201" t="s">
        <v>169</v>
      </c>
      <c r="F92" s="201" t="s">
        <v>170</v>
      </c>
      <c r="G92" s="199"/>
      <c r="H92" s="199"/>
      <c r="I92" s="202"/>
      <c r="J92" s="203">
        <f>BK92</f>
        <v>0</v>
      </c>
      <c r="K92" s="199"/>
      <c r="L92" s="204"/>
      <c r="M92" s="205"/>
      <c r="N92" s="206"/>
      <c r="O92" s="206"/>
      <c r="P92" s="207">
        <f>P93+P100+P111+P117+P122</f>
        <v>0</v>
      </c>
      <c r="Q92" s="206"/>
      <c r="R92" s="207">
        <f>R93+R100+R111+R117+R122</f>
        <v>6.413568</v>
      </c>
      <c r="S92" s="206"/>
      <c r="T92" s="208">
        <f>T93+T100+T111+T117+T122</f>
        <v>1104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09" t="s">
        <v>22</v>
      </c>
      <c r="AT92" s="210" t="s">
        <v>75</v>
      </c>
      <c r="AU92" s="210" t="s">
        <v>76</v>
      </c>
      <c r="AY92" s="209" t="s">
        <v>171</v>
      </c>
      <c r="BK92" s="211">
        <f>BK93+BK100+BK111+BK117+BK122</f>
        <v>0</v>
      </c>
    </row>
    <row r="93" spans="1:63" s="12" customFormat="1" ht="22.8" customHeight="1">
      <c r="A93" s="12"/>
      <c r="B93" s="198"/>
      <c r="C93" s="199"/>
      <c r="D93" s="200" t="s">
        <v>75</v>
      </c>
      <c r="E93" s="212" t="s">
        <v>22</v>
      </c>
      <c r="F93" s="212" t="s">
        <v>172</v>
      </c>
      <c r="G93" s="199"/>
      <c r="H93" s="199"/>
      <c r="I93" s="202"/>
      <c r="J93" s="213">
        <f>BK93</f>
        <v>0</v>
      </c>
      <c r="K93" s="199"/>
      <c r="L93" s="204"/>
      <c r="M93" s="205"/>
      <c r="N93" s="206"/>
      <c r="O93" s="206"/>
      <c r="P93" s="207">
        <f>SUM(P94:P99)</f>
        <v>0</v>
      </c>
      <c r="Q93" s="206"/>
      <c r="R93" s="207">
        <f>SUM(R94:R99)</f>
        <v>0.672768</v>
      </c>
      <c r="S93" s="206"/>
      <c r="T93" s="208">
        <f>SUM(T94:T99)</f>
        <v>1104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09" t="s">
        <v>22</v>
      </c>
      <c r="AT93" s="210" t="s">
        <v>75</v>
      </c>
      <c r="AU93" s="210" t="s">
        <v>22</v>
      </c>
      <c r="AY93" s="209" t="s">
        <v>171</v>
      </c>
      <c r="BK93" s="211">
        <f>SUM(BK94:BK99)</f>
        <v>0</v>
      </c>
    </row>
    <row r="94" spans="1:65" s="2" customFormat="1" ht="33" customHeight="1">
      <c r="A94" s="39"/>
      <c r="B94" s="40"/>
      <c r="C94" s="214" t="s">
        <v>22</v>
      </c>
      <c r="D94" s="214" t="s">
        <v>173</v>
      </c>
      <c r="E94" s="215" t="s">
        <v>768</v>
      </c>
      <c r="F94" s="216" t="s">
        <v>769</v>
      </c>
      <c r="G94" s="217" t="s">
        <v>176</v>
      </c>
      <c r="H94" s="218">
        <v>9600</v>
      </c>
      <c r="I94" s="219"/>
      <c r="J94" s="220">
        <f>ROUND(I94*H94,2)</f>
        <v>0</v>
      </c>
      <c r="K94" s="216" t="s">
        <v>177</v>
      </c>
      <c r="L94" s="45"/>
      <c r="M94" s="221" t="s">
        <v>20</v>
      </c>
      <c r="N94" s="222" t="s">
        <v>47</v>
      </c>
      <c r="O94" s="85"/>
      <c r="P94" s="223">
        <f>O94*H94</f>
        <v>0</v>
      </c>
      <c r="Q94" s="223">
        <v>7.008E-05</v>
      </c>
      <c r="R94" s="223">
        <f>Q94*H94</f>
        <v>0.672768</v>
      </c>
      <c r="S94" s="223">
        <v>0.115</v>
      </c>
      <c r="T94" s="224">
        <f>S94*H94</f>
        <v>1104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225" t="s">
        <v>178</v>
      </c>
      <c r="AT94" s="225" t="s">
        <v>173</v>
      </c>
      <c r="AU94" s="225" t="s">
        <v>84</v>
      </c>
      <c r="AY94" s="18" t="s">
        <v>171</v>
      </c>
      <c r="BE94" s="226">
        <f>IF(N94="základní",J94,0)</f>
        <v>0</v>
      </c>
      <c r="BF94" s="226">
        <f>IF(N94="snížená",J94,0)</f>
        <v>0</v>
      </c>
      <c r="BG94" s="226">
        <f>IF(N94="zákl. přenesená",J94,0)</f>
        <v>0</v>
      </c>
      <c r="BH94" s="226">
        <f>IF(N94="sníž. přenesená",J94,0)</f>
        <v>0</v>
      </c>
      <c r="BI94" s="226">
        <f>IF(N94="nulová",J94,0)</f>
        <v>0</v>
      </c>
      <c r="BJ94" s="18" t="s">
        <v>22</v>
      </c>
      <c r="BK94" s="226">
        <f>ROUND(I94*H94,2)</f>
        <v>0</v>
      </c>
      <c r="BL94" s="18" t="s">
        <v>178</v>
      </c>
      <c r="BM94" s="225" t="s">
        <v>770</v>
      </c>
    </row>
    <row r="95" spans="1:47" s="2" customFormat="1" ht="12">
      <c r="A95" s="39"/>
      <c r="B95" s="40"/>
      <c r="C95" s="41"/>
      <c r="D95" s="227" t="s">
        <v>180</v>
      </c>
      <c r="E95" s="41"/>
      <c r="F95" s="228" t="s">
        <v>771</v>
      </c>
      <c r="G95" s="41"/>
      <c r="H95" s="41"/>
      <c r="I95" s="229"/>
      <c r="J95" s="41"/>
      <c r="K95" s="41"/>
      <c r="L95" s="45"/>
      <c r="M95" s="230"/>
      <c r="N95" s="231"/>
      <c r="O95" s="85"/>
      <c r="P95" s="85"/>
      <c r="Q95" s="85"/>
      <c r="R95" s="85"/>
      <c r="S95" s="85"/>
      <c r="T95" s="86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T95" s="18" t="s">
        <v>180</v>
      </c>
      <c r="AU95" s="18" t="s">
        <v>84</v>
      </c>
    </row>
    <row r="96" spans="1:47" s="2" customFormat="1" ht="12">
      <c r="A96" s="39"/>
      <c r="B96" s="40"/>
      <c r="C96" s="41"/>
      <c r="D96" s="232" t="s">
        <v>182</v>
      </c>
      <c r="E96" s="41"/>
      <c r="F96" s="233" t="s">
        <v>772</v>
      </c>
      <c r="G96" s="41"/>
      <c r="H96" s="41"/>
      <c r="I96" s="229"/>
      <c r="J96" s="41"/>
      <c r="K96" s="41"/>
      <c r="L96" s="45"/>
      <c r="M96" s="230"/>
      <c r="N96" s="231"/>
      <c r="O96" s="85"/>
      <c r="P96" s="85"/>
      <c r="Q96" s="85"/>
      <c r="R96" s="85"/>
      <c r="S96" s="85"/>
      <c r="T96" s="86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T96" s="18" t="s">
        <v>182</v>
      </c>
      <c r="AU96" s="18" t="s">
        <v>84</v>
      </c>
    </row>
    <row r="97" spans="1:47" s="2" customFormat="1" ht="12">
      <c r="A97" s="39"/>
      <c r="B97" s="40"/>
      <c r="C97" s="41"/>
      <c r="D97" s="227" t="s">
        <v>224</v>
      </c>
      <c r="E97" s="41"/>
      <c r="F97" s="255" t="s">
        <v>773</v>
      </c>
      <c r="G97" s="41"/>
      <c r="H97" s="41"/>
      <c r="I97" s="229"/>
      <c r="J97" s="41"/>
      <c r="K97" s="41"/>
      <c r="L97" s="45"/>
      <c r="M97" s="230"/>
      <c r="N97" s="231"/>
      <c r="O97" s="85"/>
      <c r="P97" s="85"/>
      <c r="Q97" s="85"/>
      <c r="R97" s="85"/>
      <c r="S97" s="85"/>
      <c r="T97" s="86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T97" s="18" t="s">
        <v>224</v>
      </c>
      <c r="AU97" s="18" t="s">
        <v>84</v>
      </c>
    </row>
    <row r="98" spans="1:51" s="13" customFormat="1" ht="12">
      <c r="A98" s="13"/>
      <c r="B98" s="234"/>
      <c r="C98" s="235"/>
      <c r="D98" s="227" t="s">
        <v>184</v>
      </c>
      <c r="E98" s="236" t="s">
        <v>20</v>
      </c>
      <c r="F98" s="237" t="s">
        <v>774</v>
      </c>
      <c r="G98" s="235"/>
      <c r="H98" s="236" t="s">
        <v>20</v>
      </c>
      <c r="I98" s="238"/>
      <c r="J98" s="235"/>
      <c r="K98" s="235"/>
      <c r="L98" s="239"/>
      <c r="M98" s="240"/>
      <c r="N98" s="241"/>
      <c r="O98" s="241"/>
      <c r="P98" s="241"/>
      <c r="Q98" s="241"/>
      <c r="R98" s="241"/>
      <c r="S98" s="241"/>
      <c r="T98" s="242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43" t="s">
        <v>184</v>
      </c>
      <c r="AU98" s="243" t="s">
        <v>84</v>
      </c>
      <c r="AV98" s="13" t="s">
        <v>22</v>
      </c>
      <c r="AW98" s="13" t="s">
        <v>37</v>
      </c>
      <c r="AX98" s="13" t="s">
        <v>76</v>
      </c>
      <c r="AY98" s="243" t="s">
        <v>171</v>
      </c>
    </row>
    <row r="99" spans="1:51" s="14" customFormat="1" ht="12">
      <c r="A99" s="14"/>
      <c r="B99" s="244"/>
      <c r="C99" s="245"/>
      <c r="D99" s="227" t="s">
        <v>184</v>
      </c>
      <c r="E99" s="246" t="s">
        <v>20</v>
      </c>
      <c r="F99" s="247" t="s">
        <v>775</v>
      </c>
      <c r="G99" s="245"/>
      <c r="H99" s="248">
        <v>9600</v>
      </c>
      <c r="I99" s="249"/>
      <c r="J99" s="245"/>
      <c r="K99" s="245"/>
      <c r="L99" s="250"/>
      <c r="M99" s="251"/>
      <c r="N99" s="252"/>
      <c r="O99" s="252"/>
      <c r="P99" s="252"/>
      <c r="Q99" s="252"/>
      <c r="R99" s="252"/>
      <c r="S99" s="252"/>
      <c r="T99" s="253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254" t="s">
        <v>184</v>
      </c>
      <c r="AU99" s="254" t="s">
        <v>84</v>
      </c>
      <c r="AV99" s="14" t="s">
        <v>84</v>
      </c>
      <c r="AW99" s="14" t="s">
        <v>37</v>
      </c>
      <c r="AX99" s="14" t="s">
        <v>76</v>
      </c>
      <c r="AY99" s="254" t="s">
        <v>171</v>
      </c>
    </row>
    <row r="100" spans="1:63" s="12" customFormat="1" ht="22.8" customHeight="1">
      <c r="A100" s="12"/>
      <c r="B100" s="198"/>
      <c r="C100" s="199"/>
      <c r="D100" s="200" t="s">
        <v>75</v>
      </c>
      <c r="E100" s="212" t="s">
        <v>210</v>
      </c>
      <c r="F100" s="212" t="s">
        <v>249</v>
      </c>
      <c r="G100" s="199"/>
      <c r="H100" s="199"/>
      <c r="I100" s="202"/>
      <c r="J100" s="213">
        <f>BK100</f>
        <v>0</v>
      </c>
      <c r="K100" s="199"/>
      <c r="L100" s="204"/>
      <c r="M100" s="205"/>
      <c r="N100" s="206"/>
      <c r="O100" s="206"/>
      <c r="P100" s="207">
        <f>SUM(P101:P110)</f>
        <v>0</v>
      </c>
      <c r="Q100" s="206"/>
      <c r="R100" s="207">
        <f>SUM(R101:R110)</f>
        <v>0</v>
      </c>
      <c r="S100" s="206"/>
      <c r="T100" s="208">
        <f>SUM(T101:T110)</f>
        <v>0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209" t="s">
        <v>22</v>
      </c>
      <c r="AT100" s="210" t="s">
        <v>75</v>
      </c>
      <c r="AU100" s="210" t="s">
        <v>22</v>
      </c>
      <c r="AY100" s="209" t="s">
        <v>171</v>
      </c>
      <c r="BK100" s="211">
        <f>SUM(BK101:BK110)</f>
        <v>0</v>
      </c>
    </row>
    <row r="101" spans="1:65" s="2" customFormat="1" ht="24.15" customHeight="1">
      <c r="A101" s="39"/>
      <c r="B101" s="40"/>
      <c r="C101" s="214" t="s">
        <v>84</v>
      </c>
      <c r="D101" s="214" t="s">
        <v>173</v>
      </c>
      <c r="E101" s="215" t="s">
        <v>776</v>
      </c>
      <c r="F101" s="216" t="s">
        <v>777</v>
      </c>
      <c r="G101" s="217" t="s">
        <v>176</v>
      </c>
      <c r="H101" s="218">
        <v>9600</v>
      </c>
      <c r="I101" s="219"/>
      <c r="J101" s="220">
        <f>ROUND(I101*H101,2)</f>
        <v>0</v>
      </c>
      <c r="K101" s="216" t="s">
        <v>177</v>
      </c>
      <c r="L101" s="45"/>
      <c r="M101" s="221" t="s">
        <v>20</v>
      </c>
      <c r="N101" s="222" t="s">
        <v>47</v>
      </c>
      <c r="O101" s="85"/>
      <c r="P101" s="223">
        <f>O101*H101</f>
        <v>0</v>
      </c>
      <c r="Q101" s="223">
        <v>0</v>
      </c>
      <c r="R101" s="223">
        <f>Q101*H101</f>
        <v>0</v>
      </c>
      <c r="S101" s="223">
        <v>0</v>
      </c>
      <c r="T101" s="224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25" t="s">
        <v>178</v>
      </c>
      <c r="AT101" s="225" t="s">
        <v>173</v>
      </c>
      <c r="AU101" s="225" t="s">
        <v>84</v>
      </c>
      <c r="AY101" s="18" t="s">
        <v>171</v>
      </c>
      <c r="BE101" s="226">
        <f>IF(N101="základní",J101,0)</f>
        <v>0</v>
      </c>
      <c r="BF101" s="226">
        <f>IF(N101="snížená",J101,0)</f>
        <v>0</v>
      </c>
      <c r="BG101" s="226">
        <f>IF(N101="zákl. přenesená",J101,0)</f>
        <v>0</v>
      </c>
      <c r="BH101" s="226">
        <f>IF(N101="sníž. přenesená",J101,0)</f>
        <v>0</v>
      </c>
      <c r="BI101" s="226">
        <f>IF(N101="nulová",J101,0)</f>
        <v>0</v>
      </c>
      <c r="BJ101" s="18" t="s">
        <v>22</v>
      </c>
      <c r="BK101" s="226">
        <f>ROUND(I101*H101,2)</f>
        <v>0</v>
      </c>
      <c r="BL101" s="18" t="s">
        <v>178</v>
      </c>
      <c r="BM101" s="225" t="s">
        <v>778</v>
      </c>
    </row>
    <row r="102" spans="1:47" s="2" customFormat="1" ht="12">
      <c r="A102" s="39"/>
      <c r="B102" s="40"/>
      <c r="C102" s="41"/>
      <c r="D102" s="227" t="s">
        <v>180</v>
      </c>
      <c r="E102" s="41"/>
      <c r="F102" s="228" t="s">
        <v>779</v>
      </c>
      <c r="G102" s="41"/>
      <c r="H102" s="41"/>
      <c r="I102" s="229"/>
      <c r="J102" s="41"/>
      <c r="K102" s="41"/>
      <c r="L102" s="45"/>
      <c r="M102" s="230"/>
      <c r="N102" s="231"/>
      <c r="O102" s="85"/>
      <c r="P102" s="85"/>
      <c r="Q102" s="85"/>
      <c r="R102" s="85"/>
      <c r="S102" s="85"/>
      <c r="T102" s="86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T102" s="18" t="s">
        <v>180</v>
      </c>
      <c r="AU102" s="18" t="s">
        <v>84</v>
      </c>
    </row>
    <row r="103" spans="1:47" s="2" customFormat="1" ht="12">
      <c r="A103" s="39"/>
      <c r="B103" s="40"/>
      <c r="C103" s="41"/>
      <c r="D103" s="232" t="s">
        <v>182</v>
      </c>
      <c r="E103" s="41"/>
      <c r="F103" s="233" t="s">
        <v>780</v>
      </c>
      <c r="G103" s="41"/>
      <c r="H103" s="41"/>
      <c r="I103" s="229"/>
      <c r="J103" s="41"/>
      <c r="K103" s="41"/>
      <c r="L103" s="45"/>
      <c r="M103" s="230"/>
      <c r="N103" s="231"/>
      <c r="O103" s="85"/>
      <c r="P103" s="85"/>
      <c r="Q103" s="85"/>
      <c r="R103" s="85"/>
      <c r="S103" s="85"/>
      <c r="T103" s="86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T103" s="18" t="s">
        <v>182</v>
      </c>
      <c r="AU103" s="18" t="s">
        <v>84</v>
      </c>
    </row>
    <row r="104" spans="1:51" s="13" customFormat="1" ht="12">
      <c r="A104" s="13"/>
      <c r="B104" s="234"/>
      <c r="C104" s="235"/>
      <c r="D104" s="227" t="s">
        <v>184</v>
      </c>
      <c r="E104" s="236" t="s">
        <v>20</v>
      </c>
      <c r="F104" s="237" t="s">
        <v>781</v>
      </c>
      <c r="G104" s="235"/>
      <c r="H104" s="236" t="s">
        <v>20</v>
      </c>
      <c r="I104" s="238"/>
      <c r="J104" s="235"/>
      <c r="K104" s="235"/>
      <c r="L104" s="239"/>
      <c r="M104" s="240"/>
      <c r="N104" s="241"/>
      <c r="O104" s="241"/>
      <c r="P104" s="241"/>
      <c r="Q104" s="241"/>
      <c r="R104" s="241"/>
      <c r="S104" s="241"/>
      <c r="T104" s="242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43" t="s">
        <v>184</v>
      </c>
      <c r="AU104" s="243" t="s">
        <v>84</v>
      </c>
      <c r="AV104" s="13" t="s">
        <v>22</v>
      </c>
      <c r="AW104" s="13" t="s">
        <v>37</v>
      </c>
      <c r="AX104" s="13" t="s">
        <v>76</v>
      </c>
      <c r="AY104" s="243" t="s">
        <v>171</v>
      </c>
    </row>
    <row r="105" spans="1:51" s="14" customFormat="1" ht="12">
      <c r="A105" s="14"/>
      <c r="B105" s="244"/>
      <c r="C105" s="245"/>
      <c r="D105" s="227" t="s">
        <v>184</v>
      </c>
      <c r="E105" s="246" t="s">
        <v>20</v>
      </c>
      <c r="F105" s="247" t="s">
        <v>775</v>
      </c>
      <c r="G105" s="245"/>
      <c r="H105" s="248">
        <v>9600</v>
      </c>
      <c r="I105" s="249"/>
      <c r="J105" s="245"/>
      <c r="K105" s="245"/>
      <c r="L105" s="250"/>
      <c r="M105" s="251"/>
      <c r="N105" s="252"/>
      <c r="O105" s="252"/>
      <c r="P105" s="252"/>
      <c r="Q105" s="252"/>
      <c r="R105" s="252"/>
      <c r="S105" s="252"/>
      <c r="T105" s="253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54" t="s">
        <v>184</v>
      </c>
      <c r="AU105" s="254" t="s">
        <v>84</v>
      </c>
      <c r="AV105" s="14" t="s">
        <v>84</v>
      </c>
      <c r="AW105" s="14" t="s">
        <v>37</v>
      </c>
      <c r="AX105" s="14" t="s">
        <v>76</v>
      </c>
      <c r="AY105" s="254" t="s">
        <v>171</v>
      </c>
    </row>
    <row r="106" spans="1:65" s="2" customFormat="1" ht="33" customHeight="1">
      <c r="A106" s="39"/>
      <c r="B106" s="40"/>
      <c r="C106" s="214" t="s">
        <v>107</v>
      </c>
      <c r="D106" s="214" t="s">
        <v>173</v>
      </c>
      <c r="E106" s="215" t="s">
        <v>782</v>
      </c>
      <c r="F106" s="216" t="s">
        <v>783</v>
      </c>
      <c r="G106" s="217" t="s">
        <v>176</v>
      </c>
      <c r="H106" s="218">
        <v>9600</v>
      </c>
      <c r="I106" s="219"/>
      <c r="J106" s="220">
        <f>ROUND(I106*H106,2)</f>
        <v>0</v>
      </c>
      <c r="K106" s="216" t="s">
        <v>177</v>
      </c>
      <c r="L106" s="45"/>
      <c r="M106" s="221" t="s">
        <v>20</v>
      </c>
      <c r="N106" s="222" t="s">
        <v>47</v>
      </c>
      <c r="O106" s="85"/>
      <c r="P106" s="223">
        <f>O106*H106</f>
        <v>0</v>
      </c>
      <c r="Q106" s="223">
        <v>0</v>
      </c>
      <c r="R106" s="223">
        <f>Q106*H106</f>
        <v>0</v>
      </c>
      <c r="S106" s="223">
        <v>0</v>
      </c>
      <c r="T106" s="224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25" t="s">
        <v>178</v>
      </c>
      <c r="AT106" s="225" t="s">
        <v>173</v>
      </c>
      <c r="AU106" s="225" t="s">
        <v>84</v>
      </c>
      <c r="AY106" s="18" t="s">
        <v>171</v>
      </c>
      <c r="BE106" s="226">
        <f>IF(N106="základní",J106,0)</f>
        <v>0</v>
      </c>
      <c r="BF106" s="226">
        <f>IF(N106="snížená",J106,0)</f>
        <v>0</v>
      </c>
      <c r="BG106" s="226">
        <f>IF(N106="zákl. přenesená",J106,0)</f>
        <v>0</v>
      </c>
      <c r="BH106" s="226">
        <f>IF(N106="sníž. přenesená",J106,0)</f>
        <v>0</v>
      </c>
      <c r="BI106" s="226">
        <f>IF(N106="nulová",J106,0)</f>
        <v>0</v>
      </c>
      <c r="BJ106" s="18" t="s">
        <v>22</v>
      </c>
      <c r="BK106" s="226">
        <f>ROUND(I106*H106,2)</f>
        <v>0</v>
      </c>
      <c r="BL106" s="18" t="s">
        <v>178</v>
      </c>
      <c r="BM106" s="225" t="s">
        <v>784</v>
      </c>
    </row>
    <row r="107" spans="1:47" s="2" customFormat="1" ht="12">
      <c r="A107" s="39"/>
      <c r="B107" s="40"/>
      <c r="C107" s="41"/>
      <c r="D107" s="227" t="s">
        <v>180</v>
      </c>
      <c r="E107" s="41"/>
      <c r="F107" s="228" t="s">
        <v>785</v>
      </c>
      <c r="G107" s="41"/>
      <c r="H107" s="41"/>
      <c r="I107" s="229"/>
      <c r="J107" s="41"/>
      <c r="K107" s="41"/>
      <c r="L107" s="45"/>
      <c r="M107" s="230"/>
      <c r="N107" s="231"/>
      <c r="O107" s="85"/>
      <c r="P107" s="85"/>
      <c r="Q107" s="85"/>
      <c r="R107" s="85"/>
      <c r="S107" s="85"/>
      <c r="T107" s="86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T107" s="18" t="s">
        <v>180</v>
      </c>
      <c r="AU107" s="18" t="s">
        <v>84</v>
      </c>
    </row>
    <row r="108" spans="1:47" s="2" customFormat="1" ht="12">
      <c r="A108" s="39"/>
      <c r="B108" s="40"/>
      <c r="C108" s="41"/>
      <c r="D108" s="232" t="s">
        <v>182</v>
      </c>
      <c r="E108" s="41"/>
      <c r="F108" s="233" t="s">
        <v>786</v>
      </c>
      <c r="G108" s="41"/>
      <c r="H108" s="41"/>
      <c r="I108" s="229"/>
      <c r="J108" s="41"/>
      <c r="K108" s="41"/>
      <c r="L108" s="45"/>
      <c r="M108" s="230"/>
      <c r="N108" s="231"/>
      <c r="O108" s="85"/>
      <c r="P108" s="85"/>
      <c r="Q108" s="85"/>
      <c r="R108" s="85"/>
      <c r="S108" s="85"/>
      <c r="T108" s="86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T108" s="18" t="s">
        <v>182</v>
      </c>
      <c r="AU108" s="18" t="s">
        <v>84</v>
      </c>
    </row>
    <row r="109" spans="1:51" s="13" customFormat="1" ht="12">
      <c r="A109" s="13"/>
      <c r="B109" s="234"/>
      <c r="C109" s="235"/>
      <c r="D109" s="227" t="s">
        <v>184</v>
      </c>
      <c r="E109" s="236" t="s">
        <v>20</v>
      </c>
      <c r="F109" s="237" t="s">
        <v>787</v>
      </c>
      <c r="G109" s="235"/>
      <c r="H109" s="236" t="s">
        <v>20</v>
      </c>
      <c r="I109" s="238"/>
      <c r="J109" s="235"/>
      <c r="K109" s="235"/>
      <c r="L109" s="239"/>
      <c r="M109" s="240"/>
      <c r="N109" s="241"/>
      <c r="O109" s="241"/>
      <c r="P109" s="241"/>
      <c r="Q109" s="241"/>
      <c r="R109" s="241"/>
      <c r="S109" s="241"/>
      <c r="T109" s="242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43" t="s">
        <v>184</v>
      </c>
      <c r="AU109" s="243" t="s">
        <v>84</v>
      </c>
      <c r="AV109" s="13" t="s">
        <v>22</v>
      </c>
      <c r="AW109" s="13" t="s">
        <v>37</v>
      </c>
      <c r="AX109" s="13" t="s">
        <v>76</v>
      </c>
      <c r="AY109" s="243" t="s">
        <v>171</v>
      </c>
    </row>
    <row r="110" spans="1:51" s="14" customFormat="1" ht="12">
      <c r="A110" s="14"/>
      <c r="B110" s="244"/>
      <c r="C110" s="245"/>
      <c r="D110" s="227" t="s">
        <v>184</v>
      </c>
      <c r="E110" s="246" t="s">
        <v>20</v>
      </c>
      <c r="F110" s="247" t="s">
        <v>775</v>
      </c>
      <c r="G110" s="245"/>
      <c r="H110" s="248">
        <v>9600</v>
      </c>
      <c r="I110" s="249"/>
      <c r="J110" s="245"/>
      <c r="K110" s="245"/>
      <c r="L110" s="250"/>
      <c r="M110" s="251"/>
      <c r="N110" s="252"/>
      <c r="O110" s="252"/>
      <c r="P110" s="252"/>
      <c r="Q110" s="252"/>
      <c r="R110" s="252"/>
      <c r="S110" s="252"/>
      <c r="T110" s="253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54" t="s">
        <v>184</v>
      </c>
      <c r="AU110" s="254" t="s">
        <v>84</v>
      </c>
      <c r="AV110" s="14" t="s">
        <v>84</v>
      </c>
      <c r="AW110" s="14" t="s">
        <v>37</v>
      </c>
      <c r="AX110" s="14" t="s">
        <v>76</v>
      </c>
      <c r="AY110" s="254" t="s">
        <v>171</v>
      </c>
    </row>
    <row r="111" spans="1:63" s="12" customFormat="1" ht="22.8" customHeight="1">
      <c r="A111" s="12"/>
      <c r="B111" s="198"/>
      <c r="C111" s="199"/>
      <c r="D111" s="200" t="s">
        <v>75</v>
      </c>
      <c r="E111" s="212" t="s">
        <v>241</v>
      </c>
      <c r="F111" s="212" t="s">
        <v>387</v>
      </c>
      <c r="G111" s="199"/>
      <c r="H111" s="199"/>
      <c r="I111" s="202"/>
      <c r="J111" s="213">
        <f>BK111</f>
        <v>0</v>
      </c>
      <c r="K111" s="199"/>
      <c r="L111" s="204"/>
      <c r="M111" s="205"/>
      <c r="N111" s="206"/>
      <c r="O111" s="206"/>
      <c r="P111" s="207">
        <f>SUM(P112:P116)</f>
        <v>0</v>
      </c>
      <c r="Q111" s="206"/>
      <c r="R111" s="207">
        <f>SUM(R112:R116)</f>
        <v>5.7408</v>
      </c>
      <c r="S111" s="206"/>
      <c r="T111" s="208">
        <f>SUM(T112:T116)</f>
        <v>0</v>
      </c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R111" s="209" t="s">
        <v>22</v>
      </c>
      <c r="AT111" s="210" t="s">
        <v>75</v>
      </c>
      <c r="AU111" s="210" t="s">
        <v>22</v>
      </c>
      <c r="AY111" s="209" t="s">
        <v>171</v>
      </c>
      <c r="BK111" s="211">
        <f>SUM(BK112:BK116)</f>
        <v>0</v>
      </c>
    </row>
    <row r="112" spans="1:65" s="2" customFormat="1" ht="33" customHeight="1">
      <c r="A112" s="39"/>
      <c r="B112" s="40"/>
      <c r="C112" s="214" t="s">
        <v>178</v>
      </c>
      <c r="D112" s="214" t="s">
        <v>173</v>
      </c>
      <c r="E112" s="215" t="s">
        <v>788</v>
      </c>
      <c r="F112" s="216" t="s">
        <v>789</v>
      </c>
      <c r="G112" s="217" t="s">
        <v>176</v>
      </c>
      <c r="H112" s="218">
        <v>9600</v>
      </c>
      <c r="I112" s="219"/>
      <c r="J112" s="220">
        <f>ROUND(I112*H112,2)</f>
        <v>0</v>
      </c>
      <c r="K112" s="216" t="s">
        <v>177</v>
      </c>
      <c r="L112" s="45"/>
      <c r="M112" s="221" t="s">
        <v>20</v>
      </c>
      <c r="N112" s="222" t="s">
        <v>47</v>
      </c>
      <c r="O112" s="85"/>
      <c r="P112" s="223">
        <f>O112*H112</f>
        <v>0</v>
      </c>
      <c r="Q112" s="223">
        <v>0.000598</v>
      </c>
      <c r="R112" s="223">
        <f>Q112*H112</f>
        <v>5.7408</v>
      </c>
      <c r="S112" s="223">
        <v>0</v>
      </c>
      <c r="T112" s="224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25" t="s">
        <v>178</v>
      </c>
      <c r="AT112" s="225" t="s">
        <v>173</v>
      </c>
      <c r="AU112" s="225" t="s">
        <v>84</v>
      </c>
      <c r="AY112" s="18" t="s">
        <v>171</v>
      </c>
      <c r="BE112" s="226">
        <f>IF(N112="základní",J112,0)</f>
        <v>0</v>
      </c>
      <c r="BF112" s="226">
        <f>IF(N112="snížená",J112,0)</f>
        <v>0</v>
      </c>
      <c r="BG112" s="226">
        <f>IF(N112="zákl. přenesená",J112,0)</f>
        <v>0</v>
      </c>
      <c r="BH112" s="226">
        <f>IF(N112="sníž. přenesená",J112,0)</f>
        <v>0</v>
      </c>
      <c r="BI112" s="226">
        <f>IF(N112="nulová",J112,0)</f>
        <v>0</v>
      </c>
      <c r="BJ112" s="18" t="s">
        <v>22</v>
      </c>
      <c r="BK112" s="226">
        <f>ROUND(I112*H112,2)</f>
        <v>0</v>
      </c>
      <c r="BL112" s="18" t="s">
        <v>178</v>
      </c>
      <c r="BM112" s="225" t="s">
        <v>790</v>
      </c>
    </row>
    <row r="113" spans="1:47" s="2" customFormat="1" ht="12">
      <c r="A113" s="39"/>
      <c r="B113" s="40"/>
      <c r="C113" s="41"/>
      <c r="D113" s="227" t="s">
        <v>180</v>
      </c>
      <c r="E113" s="41"/>
      <c r="F113" s="228" t="s">
        <v>789</v>
      </c>
      <c r="G113" s="41"/>
      <c r="H113" s="41"/>
      <c r="I113" s="229"/>
      <c r="J113" s="41"/>
      <c r="K113" s="41"/>
      <c r="L113" s="45"/>
      <c r="M113" s="230"/>
      <c r="N113" s="231"/>
      <c r="O113" s="85"/>
      <c r="P113" s="85"/>
      <c r="Q113" s="85"/>
      <c r="R113" s="85"/>
      <c r="S113" s="85"/>
      <c r="T113" s="86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T113" s="18" t="s">
        <v>180</v>
      </c>
      <c r="AU113" s="18" t="s">
        <v>84</v>
      </c>
    </row>
    <row r="114" spans="1:47" s="2" customFormat="1" ht="12">
      <c r="A114" s="39"/>
      <c r="B114" s="40"/>
      <c r="C114" s="41"/>
      <c r="D114" s="232" t="s">
        <v>182</v>
      </c>
      <c r="E114" s="41"/>
      <c r="F114" s="233" t="s">
        <v>791</v>
      </c>
      <c r="G114" s="41"/>
      <c r="H114" s="41"/>
      <c r="I114" s="229"/>
      <c r="J114" s="41"/>
      <c r="K114" s="41"/>
      <c r="L114" s="45"/>
      <c r="M114" s="230"/>
      <c r="N114" s="231"/>
      <c r="O114" s="85"/>
      <c r="P114" s="85"/>
      <c r="Q114" s="85"/>
      <c r="R114" s="85"/>
      <c r="S114" s="85"/>
      <c r="T114" s="86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T114" s="18" t="s">
        <v>182</v>
      </c>
      <c r="AU114" s="18" t="s">
        <v>84</v>
      </c>
    </row>
    <row r="115" spans="1:51" s="13" customFormat="1" ht="12">
      <c r="A115" s="13"/>
      <c r="B115" s="234"/>
      <c r="C115" s="235"/>
      <c r="D115" s="227" t="s">
        <v>184</v>
      </c>
      <c r="E115" s="236" t="s">
        <v>20</v>
      </c>
      <c r="F115" s="237" t="s">
        <v>792</v>
      </c>
      <c r="G115" s="235"/>
      <c r="H115" s="236" t="s">
        <v>20</v>
      </c>
      <c r="I115" s="238"/>
      <c r="J115" s="235"/>
      <c r="K115" s="235"/>
      <c r="L115" s="239"/>
      <c r="M115" s="240"/>
      <c r="N115" s="241"/>
      <c r="O115" s="241"/>
      <c r="P115" s="241"/>
      <c r="Q115" s="241"/>
      <c r="R115" s="241"/>
      <c r="S115" s="241"/>
      <c r="T115" s="242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43" t="s">
        <v>184</v>
      </c>
      <c r="AU115" s="243" t="s">
        <v>84</v>
      </c>
      <c r="AV115" s="13" t="s">
        <v>22</v>
      </c>
      <c r="AW115" s="13" t="s">
        <v>37</v>
      </c>
      <c r="AX115" s="13" t="s">
        <v>76</v>
      </c>
      <c r="AY115" s="243" t="s">
        <v>171</v>
      </c>
    </row>
    <row r="116" spans="1:51" s="14" customFormat="1" ht="12">
      <c r="A116" s="14"/>
      <c r="B116" s="244"/>
      <c r="C116" s="245"/>
      <c r="D116" s="227" t="s">
        <v>184</v>
      </c>
      <c r="E116" s="246" t="s">
        <v>20</v>
      </c>
      <c r="F116" s="247" t="s">
        <v>775</v>
      </c>
      <c r="G116" s="245"/>
      <c r="H116" s="248">
        <v>9600</v>
      </c>
      <c r="I116" s="249"/>
      <c r="J116" s="245"/>
      <c r="K116" s="245"/>
      <c r="L116" s="250"/>
      <c r="M116" s="251"/>
      <c r="N116" s="252"/>
      <c r="O116" s="252"/>
      <c r="P116" s="252"/>
      <c r="Q116" s="252"/>
      <c r="R116" s="252"/>
      <c r="S116" s="252"/>
      <c r="T116" s="253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54" t="s">
        <v>184</v>
      </c>
      <c r="AU116" s="254" t="s">
        <v>84</v>
      </c>
      <c r="AV116" s="14" t="s">
        <v>84</v>
      </c>
      <c r="AW116" s="14" t="s">
        <v>37</v>
      </c>
      <c r="AX116" s="14" t="s">
        <v>76</v>
      </c>
      <c r="AY116" s="254" t="s">
        <v>171</v>
      </c>
    </row>
    <row r="117" spans="1:63" s="12" customFormat="1" ht="22.8" customHeight="1">
      <c r="A117" s="12"/>
      <c r="B117" s="198"/>
      <c r="C117" s="199"/>
      <c r="D117" s="200" t="s">
        <v>75</v>
      </c>
      <c r="E117" s="212" t="s">
        <v>624</v>
      </c>
      <c r="F117" s="212" t="s">
        <v>625</v>
      </c>
      <c r="G117" s="199"/>
      <c r="H117" s="199"/>
      <c r="I117" s="202"/>
      <c r="J117" s="213">
        <f>BK117</f>
        <v>0</v>
      </c>
      <c r="K117" s="199"/>
      <c r="L117" s="204"/>
      <c r="M117" s="205"/>
      <c r="N117" s="206"/>
      <c r="O117" s="206"/>
      <c r="P117" s="207">
        <f>SUM(P118:P121)</f>
        <v>0</v>
      </c>
      <c r="Q117" s="206"/>
      <c r="R117" s="207">
        <f>SUM(R118:R121)</f>
        <v>0</v>
      </c>
      <c r="S117" s="206"/>
      <c r="T117" s="208">
        <f>SUM(T118:T121)</f>
        <v>0</v>
      </c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R117" s="209" t="s">
        <v>22</v>
      </c>
      <c r="AT117" s="210" t="s">
        <v>75</v>
      </c>
      <c r="AU117" s="210" t="s">
        <v>22</v>
      </c>
      <c r="AY117" s="209" t="s">
        <v>171</v>
      </c>
      <c r="BK117" s="211">
        <f>SUM(BK118:BK121)</f>
        <v>0</v>
      </c>
    </row>
    <row r="118" spans="1:65" s="2" customFormat="1" ht="24.15" customHeight="1">
      <c r="A118" s="39"/>
      <c r="B118" s="40"/>
      <c r="C118" s="214" t="s">
        <v>210</v>
      </c>
      <c r="D118" s="214" t="s">
        <v>173</v>
      </c>
      <c r="E118" s="215" t="s">
        <v>642</v>
      </c>
      <c r="F118" s="216" t="s">
        <v>643</v>
      </c>
      <c r="G118" s="217" t="s">
        <v>244</v>
      </c>
      <c r="H118" s="218">
        <v>1104</v>
      </c>
      <c r="I118" s="219"/>
      <c r="J118" s="220">
        <f>ROUND(I118*H118,2)</f>
        <v>0</v>
      </c>
      <c r="K118" s="216" t="s">
        <v>20</v>
      </c>
      <c r="L118" s="45"/>
      <c r="M118" s="221" t="s">
        <v>20</v>
      </c>
      <c r="N118" s="222" t="s">
        <v>47</v>
      </c>
      <c r="O118" s="85"/>
      <c r="P118" s="223">
        <f>O118*H118</f>
        <v>0</v>
      </c>
      <c r="Q118" s="223">
        <v>0</v>
      </c>
      <c r="R118" s="223">
        <f>Q118*H118</f>
        <v>0</v>
      </c>
      <c r="S118" s="223">
        <v>0</v>
      </c>
      <c r="T118" s="224">
        <f>S118*H118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R118" s="225" t="s">
        <v>178</v>
      </c>
      <c r="AT118" s="225" t="s">
        <v>173</v>
      </c>
      <c r="AU118" s="225" t="s">
        <v>84</v>
      </c>
      <c r="AY118" s="18" t="s">
        <v>171</v>
      </c>
      <c r="BE118" s="226">
        <f>IF(N118="základní",J118,0)</f>
        <v>0</v>
      </c>
      <c r="BF118" s="226">
        <f>IF(N118="snížená",J118,0)</f>
        <v>0</v>
      </c>
      <c r="BG118" s="226">
        <f>IF(N118="zákl. přenesená",J118,0)</f>
        <v>0</v>
      </c>
      <c r="BH118" s="226">
        <f>IF(N118="sníž. přenesená",J118,0)</f>
        <v>0</v>
      </c>
      <c r="BI118" s="226">
        <f>IF(N118="nulová",J118,0)</f>
        <v>0</v>
      </c>
      <c r="BJ118" s="18" t="s">
        <v>22</v>
      </c>
      <c r="BK118" s="226">
        <f>ROUND(I118*H118,2)</f>
        <v>0</v>
      </c>
      <c r="BL118" s="18" t="s">
        <v>178</v>
      </c>
      <c r="BM118" s="225" t="s">
        <v>793</v>
      </c>
    </row>
    <row r="119" spans="1:47" s="2" customFormat="1" ht="12">
      <c r="A119" s="39"/>
      <c r="B119" s="40"/>
      <c r="C119" s="41"/>
      <c r="D119" s="227" t="s">
        <v>180</v>
      </c>
      <c r="E119" s="41"/>
      <c r="F119" s="228" t="s">
        <v>645</v>
      </c>
      <c r="G119" s="41"/>
      <c r="H119" s="41"/>
      <c r="I119" s="229"/>
      <c r="J119" s="41"/>
      <c r="K119" s="41"/>
      <c r="L119" s="45"/>
      <c r="M119" s="230"/>
      <c r="N119" s="231"/>
      <c r="O119" s="85"/>
      <c r="P119" s="85"/>
      <c r="Q119" s="85"/>
      <c r="R119" s="85"/>
      <c r="S119" s="85"/>
      <c r="T119" s="86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T119" s="18" t="s">
        <v>180</v>
      </c>
      <c r="AU119" s="18" t="s">
        <v>84</v>
      </c>
    </row>
    <row r="120" spans="1:47" s="2" customFormat="1" ht="12">
      <c r="A120" s="39"/>
      <c r="B120" s="40"/>
      <c r="C120" s="41"/>
      <c r="D120" s="227" t="s">
        <v>224</v>
      </c>
      <c r="E120" s="41"/>
      <c r="F120" s="255" t="s">
        <v>794</v>
      </c>
      <c r="G120" s="41"/>
      <c r="H120" s="41"/>
      <c r="I120" s="229"/>
      <c r="J120" s="41"/>
      <c r="K120" s="41"/>
      <c r="L120" s="45"/>
      <c r="M120" s="230"/>
      <c r="N120" s="231"/>
      <c r="O120" s="85"/>
      <c r="P120" s="85"/>
      <c r="Q120" s="85"/>
      <c r="R120" s="85"/>
      <c r="S120" s="85"/>
      <c r="T120" s="86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T120" s="18" t="s">
        <v>224</v>
      </c>
      <c r="AU120" s="18" t="s">
        <v>84</v>
      </c>
    </row>
    <row r="121" spans="1:51" s="14" customFormat="1" ht="12">
      <c r="A121" s="14"/>
      <c r="B121" s="244"/>
      <c r="C121" s="245"/>
      <c r="D121" s="227" t="s">
        <v>184</v>
      </c>
      <c r="E121" s="246" t="s">
        <v>20</v>
      </c>
      <c r="F121" s="247" t="s">
        <v>795</v>
      </c>
      <c r="G121" s="245"/>
      <c r="H121" s="248">
        <v>1104</v>
      </c>
      <c r="I121" s="249"/>
      <c r="J121" s="245"/>
      <c r="K121" s="245"/>
      <c r="L121" s="250"/>
      <c r="M121" s="251"/>
      <c r="N121" s="252"/>
      <c r="O121" s="252"/>
      <c r="P121" s="252"/>
      <c r="Q121" s="252"/>
      <c r="R121" s="252"/>
      <c r="S121" s="252"/>
      <c r="T121" s="253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54" t="s">
        <v>184</v>
      </c>
      <c r="AU121" s="254" t="s">
        <v>84</v>
      </c>
      <c r="AV121" s="14" t="s">
        <v>84</v>
      </c>
      <c r="AW121" s="14" t="s">
        <v>37</v>
      </c>
      <c r="AX121" s="14" t="s">
        <v>22</v>
      </c>
      <c r="AY121" s="254" t="s">
        <v>171</v>
      </c>
    </row>
    <row r="122" spans="1:63" s="12" customFormat="1" ht="22.8" customHeight="1">
      <c r="A122" s="12"/>
      <c r="B122" s="198"/>
      <c r="C122" s="199"/>
      <c r="D122" s="200" t="s">
        <v>75</v>
      </c>
      <c r="E122" s="212" t="s">
        <v>670</v>
      </c>
      <c r="F122" s="212" t="s">
        <v>671</v>
      </c>
      <c r="G122" s="199"/>
      <c r="H122" s="199"/>
      <c r="I122" s="202"/>
      <c r="J122" s="213">
        <f>BK122</f>
        <v>0</v>
      </c>
      <c r="K122" s="199"/>
      <c r="L122" s="204"/>
      <c r="M122" s="205"/>
      <c r="N122" s="206"/>
      <c r="O122" s="206"/>
      <c r="P122" s="207">
        <f>SUM(P123:P125)</f>
        <v>0</v>
      </c>
      <c r="Q122" s="206"/>
      <c r="R122" s="207">
        <f>SUM(R123:R125)</f>
        <v>0</v>
      </c>
      <c r="S122" s="206"/>
      <c r="T122" s="208">
        <f>SUM(T123:T125)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09" t="s">
        <v>22</v>
      </c>
      <c r="AT122" s="210" t="s">
        <v>75</v>
      </c>
      <c r="AU122" s="210" t="s">
        <v>22</v>
      </c>
      <c r="AY122" s="209" t="s">
        <v>171</v>
      </c>
      <c r="BK122" s="211">
        <f>SUM(BK123:BK125)</f>
        <v>0</v>
      </c>
    </row>
    <row r="123" spans="1:65" s="2" customFormat="1" ht="33" customHeight="1">
      <c r="A123" s="39"/>
      <c r="B123" s="40"/>
      <c r="C123" s="214" t="s">
        <v>218</v>
      </c>
      <c r="D123" s="214" t="s">
        <v>173</v>
      </c>
      <c r="E123" s="215" t="s">
        <v>673</v>
      </c>
      <c r="F123" s="216" t="s">
        <v>674</v>
      </c>
      <c r="G123" s="217" t="s">
        <v>244</v>
      </c>
      <c r="H123" s="218">
        <v>6.414</v>
      </c>
      <c r="I123" s="219"/>
      <c r="J123" s="220">
        <f>ROUND(I123*H123,2)</f>
        <v>0</v>
      </c>
      <c r="K123" s="216" t="s">
        <v>177</v>
      </c>
      <c r="L123" s="45"/>
      <c r="M123" s="221" t="s">
        <v>20</v>
      </c>
      <c r="N123" s="222" t="s">
        <v>47</v>
      </c>
      <c r="O123" s="85"/>
      <c r="P123" s="223">
        <f>O123*H123</f>
        <v>0</v>
      </c>
      <c r="Q123" s="223">
        <v>0</v>
      </c>
      <c r="R123" s="223">
        <f>Q123*H123</f>
        <v>0</v>
      </c>
      <c r="S123" s="223">
        <v>0</v>
      </c>
      <c r="T123" s="224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25" t="s">
        <v>178</v>
      </c>
      <c r="AT123" s="225" t="s">
        <v>173</v>
      </c>
      <c r="AU123" s="225" t="s">
        <v>84</v>
      </c>
      <c r="AY123" s="18" t="s">
        <v>171</v>
      </c>
      <c r="BE123" s="226">
        <f>IF(N123="základní",J123,0)</f>
        <v>0</v>
      </c>
      <c r="BF123" s="226">
        <f>IF(N123="snížená",J123,0)</f>
        <v>0</v>
      </c>
      <c r="BG123" s="226">
        <f>IF(N123="zákl. přenesená",J123,0)</f>
        <v>0</v>
      </c>
      <c r="BH123" s="226">
        <f>IF(N123="sníž. přenesená",J123,0)</f>
        <v>0</v>
      </c>
      <c r="BI123" s="226">
        <f>IF(N123="nulová",J123,0)</f>
        <v>0</v>
      </c>
      <c r="BJ123" s="18" t="s">
        <v>22</v>
      </c>
      <c r="BK123" s="226">
        <f>ROUND(I123*H123,2)</f>
        <v>0</v>
      </c>
      <c r="BL123" s="18" t="s">
        <v>178</v>
      </c>
      <c r="BM123" s="225" t="s">
        <v>796</v>
      </c>
    </row>
    <row r="124" spans="1:47" s="2" customFormat="1" ht="12">
      <c r="A124" s="39"/>
      <c r="B124" s="40"/>
      <c r="C124" s="41"/>
      <c r="D124" s="227" t="s">
        <v>180</v>
      </c>
      <c r="E124" s="41"/>
      <c r="F124" s="228" t="s">
        <v>676</v>
      </c>
      <c r="G124" s="41"/>
      <c r="H124" s="41"/>
      <c r="I124" s="229"/>
      <c r="J124" s="41"/>
      <c r="K124" s="41"/>
      <c r="L124" s="45"/>
      <c r="M124" s="230"/>
      <c r="N124" s="231"/>
      <c r="O124" s="85"/>
      <c r="P124" s="85"/>
      <c r="Q124" s="85"/>
      <c r="R124" s="85"/>
      <c r="S124" s="85"/>
      <c r="T124" s="86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18" t="s">
        <v>180</v>
      </c>
      <c r="AU124" s="18" t="s">
        <v>84</v>
      </c>
    </row>
    <row r="125" spans="1:47" s="2" customFormat="1" ht="12">
      <c r="A125" s="39"/>
      <c r="B125" s="40"/>
      <c r="C125" s="41"/>
      <c r="D125" s="232" t="s">
        <v>182</v>
      </c>
      <c r="E125" s="41"/>
      <c r="F125" s="233" t="s">
        <v>677</v>
      </c>
      <c r="G125" s="41"/>
      <c r="H125" s="41"/>
      <c r="I125" s="229"/>
      <c r="J125" s="41"/>
      <c r="K125" s="41"/>
      <c r="L125" s="45"/>
      <c r="M125" s="266"/>
      <c r="N125" s="267"/>
      <c r="O125" s="268"/>
      <c r="P125" s="268"/>
      <c r="Q125" s="268"/>
      <c r="R125" s="268"/>
      <c r="S125" s="268"/>
      <c r="T125" s="26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182</v>
      </c>
      <c r="AU125" s="18" t="s">
        <v>84</v>
      </c>
    </row>
    <row r="126" spans="1:31" s="2" customFormat="1" ht="6.95" customHeight="1">
      <c r="A126" s="39"/>
      <c r="B126" s="60"/>
      <c r="C126" s="61"/>
      <c r="D126" s="61"/>
      <c r="E126" s="61"/>
      <c r="F126" s="61"/>
      <c r="G126" s="61"/>
      <c r="H126" s="61"/>
      <c r="I126" s="61"/>
      <c r="J126" s="61"/>
      <c r="K126" s="61"/>
      <c r="L126" s="45"/>
      <c r="M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</sheetData>
  <sheetProtection password="CC35" sheet="1" objects="1" scenarios="1" formatColumns="0" formatRows="0" autoFilter="0"/>
  <autoFilter ref="C90:K125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9:H79"/>
    <mergeCell ref="E81:H81"/>
    <mergeCell ref="E83:H83"/>
    <mergeCell ref="L2:V2"/>
  </mergeCells>
  <hyperlinks>
    <hyperlink ref="F96" r:id="rId1" display="https://podminky.urs.cz/item/CS_URS_2023_02/113154233"/>
    <hyperlink ref="F103" r:id="rId2" display="https://podminky.urs.cz/item/CS_URS_2023_02/573231112"/>
    <hyperlink ref="F108" r:id="rId3" display="https://podminky.urs.cz/item/CS_URS_2023_02/565135111"/>
    <hyperlink ref="F114" r:id="rId4" display="https://podminky.urs.cz/item/CS_URS_2023_02/919721103"/>
    <hyperlink ref="F125" r:id="rId5" display="https://podminky.urs.cz/item/CS_URS_2023_02/99822511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6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6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101</v>
      </c>
    </row>
    <row r="3" spans="2:46" s="1" customFormat="1" ht="6.95" customHeight="1">
      <c r="B3" s="140"/>
      <c r="C3" s="141"/>
      <c r="D3" s="141"/>
      <c r="E3" s="141"/>
      <c r="F3" s="141"/>
      <c r="G3" s="141"/>
      <c r="H3" s="141"/>
      <c r="I3" s="141"/>
      <c r="J3" s="141"/>
      <c r="K3" s="141"/>
      <c r="L3" s="21"/>
      <c r="AT3" s="18" t="s">
        <v>84</v>
      </c>
    </row>
    <row r="4" spans="2:46" s="1" customFormat="1" ht="24.95" customHeight="1">
      <c r="B4" s="21"/>
      <c r="D4" s="142" t="s">
        <v>140</v>
      </c>
      <c r="L4" s="21"/>
      <c r="M4" s="143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4" t="s">
        <v>16</v>
      </c>
      <c r="L6" s="21"/>
    </row>
    <row r="7" spans="2:12" s="1" customFormat="1" ht="16.5" customHeight="1">
      <c r="B7" s="21"/>
      <c r="E7" s="145" t="str">
        <f>'Rekapitulace stavby'!K6</f>
        <v>Rekonstrukce komunikace II/605, úsek č.3 - aktualizace (2023)</v>
      </c>
      <c r="F7" s="144"/>
      <c r="G7" s="144"/>
      <c r="H7" s="144"/>
      <c r="L7" s="21"/>
    </row>
    <row r="8" spans="2:12" s="1" customFormat="1" ht="12" customHeight="1">
      <c r="B8" s="21"/>
      <c r="D8" s="144" t="s">
        <v>141</v>
      </c>
      <c r="L8" s="21"/>
    </row>
    <row r="9" spans="1:31" s="2" customFormat="1" ht="16.5" customHeight="1">
      <c r="A9" s="39"/>
      <c r="B9" s="45"/>
      <c r="C9" s="39"/>
      <c r="D9" s="39"/>
      <c r="E9" s="145" t="s">
        <v>142</v>
      </c>
      <c r="F9" s="39"/>
      <c r="G9" s="39"/>
      <c r="H9" s="39"/>
      <c r="I9" s="39"/>
      <c r="J9" s="39"/>
      <c r="K9" s="39"/>
      <c r="L9" s="146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44" t="s">
        <v>143</v>
      </c>
      <c r="E10" s="39"/>
      <c r="F10" s="39"/>
      <c r="G10" s="39"/>
      <c r="H10" s="39"/>
      <c r="I10" s="39"/>
      <c r="J10" s="39"/>
      <c r="K10" s="39"/>
      <c r="L10" s="146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47" t="s">
        <v>797</v>
      </c>
      <c r="F11" s="39"/>
      <c r="G11" s="39"/>
      <c r="H11" s="39"/>
      <c r="I11" s="39"/>
      <c r="J11" s="39"/>
      <c r="K11" s="39"/>
      <c r="L11" s="146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146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44" t="s">
        <v>19</v>
      </c>
      <c r="E13" s="39"/>
      <c r="F13" s="134" t="s">
        <v>20</v>
      </c>
      <c r="G13" s="39"/>
      <c r="H13" s="39"/>
      <c r="I13" s="144" t="s">
        <v>21</v>
      </c>
      <c r="J13" s="134" t="s">
        <v>20</v>
      </c>
      <c r="K13" s="39"/>
      <c r="L13" s="146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4" t="s">
        <v>23</v>
      </c>
      <c r="E14" s="39"/>
      <c r="F14" s="134" t="s">
        <v>24</v>
      </c>
      <c r="G14" s="39"/>
      <c r="H14" s="39"/>
      <c r="I14" s="144" t="s">
        <v>25</v>
      </c>
      <c r="J14" s="148" t="str">
        <f>'Rekapitulace stavby'!AN8</f>
        <v>13. 12. 2023</v>
      </c>
      <c r="K14" s="39"/>
      <c r="L14" s="146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146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44" t="s">
        <v>29</v>
      </c>
      <c r="E16" s="39"/>
      <c r="F16" s="39"/>
      <c r="G16" s="39"/>
      <c r="H16" s="39"/>
      <c r="I16" s="144" t="s">
        <v>30</v>
      </c>
      <c r="J16" s="134" t="s">
        <v>20</v>
      </c>
      <c r="K16" s="39"/>
      <c r="L16" s="146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34" t="s">
        <v>31</v>
      </c>
      <c r="F17" s="39"/>
      <c r="G17" s="39"/>
      <c r="H17" s="39"/>
      <c r="I17" s="144" t="s">
        <v>32</v>
      </c>
      <c r="J17" s="134" t="s">
        <v>20</v>
      </c>
      <c r="K17" s="39"/>
      <c r="L17" s="146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146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44" t="s">
        <v>33</v>
      </c>
      <c r="E19" s="39"/>
      <c r="F19" s="39"/>
      <c r="G19" s="39"/>
      <c r="H19" s="39"/>
      <c r="I19" s="144" t="s">
        <v>30</v>
      </c>
      <c r="J19" s="34" t="str">
        <f>'Rekapitulace stavby'!AN13</f>
        <v>Vyplň údaj</v>
      </c>
      <c r="K19" s="39"/>
      <c r="L19" s="146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4"/>
      <c r="G20" s="134"/>
      <c r="H20" s="134"/>
      <c r="I20" s="144" t="s">
        <v>32</v>
      </c>
      <c r="J20" s="34" t="str">
        <f>'Rekapitulace stavby'!AN14</f>
        <v>Vyplň údaj</v>
      </c>
      <c r="K20" s="39"/>
      <c r="L20" s="146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146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44" t="s">
        <v>35</v>
      </c>
      <c r="E22" s="39"/>
      <c r="F22" s="39"/>
      <c r="G22" s="39"/>
      <c r="H22" s="39"/>
      <c r="I22" s="144" t="s">
        <v>30</v>
      </c>
      <c r="J22" s="134" t="s">
        <v>20</v>
      </c>
      <c r="K22" s="39"/>
      <c r="L22" s="146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34" t="s">
        <v>36</v>
      </c>
      <c r="F23" s="39"/>
      <c r="G23" s="39"/>
      <c r="H23" s="39"/>
      <c r="I23" s="144" t="s">
        <v>32</v>
      </c>
      <c r="J23" s="134" t="s">
        <v>20</v>
      </c>
      <c r="K23" s="39"/>
      <c r="L23" s="146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146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44" t="s">
        <v>38</v>
      </c>
      <c r="E25" s="39"/>
      <c r="F25" s="39"/>
      <c r="G25" s="39"/>
      <c r="H25" s="39"/>
      <c r="I25" s="144" t="s">
        <v>30</v>
      </c>
      <c r="J25" s="134" t="str">
        <f>IF('Rekapitulace stavby'!AN19="","",'Rekapitulace stavby'!AN19)</f>
        <v/>
      </c>
      <c r="K25" s="39"/>
      <c r="L25" s="146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34" t="str">
        <f>IF('Rekapitulace stavby'!E20="","",'Rekapitulace stavby'!E20)</f>
        <v xml:space="preserve"> </v>
      </c>
      <c r="F26" s="39"/>
      <c r="G26" s="39"/>
      <c r="H26" s="39"/>
      <c r="I26" s="144" t="s">
        <v>32</v>
      </c>
      <c r="J26" s="134" t="str">
        <f>IF('Rekapitulace stavby'!AN20="","",'Rekapitulace stavby'!AN20)</f>
        <v/>
      </c>
      <c r="K26" s="39"/>
      <c r="L26" s="146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146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44" t="s">
        <v>40</v>
      </c>
      <c r="E28" s="39"/>
      <c r="F28" s="39"/>
      <c r="G28" s="39"/>
      <c r="H28" s="39"/>
      <c r="I28" s="39"/>
      <c r="J28" s="39"/>
      <c r="K28" s="39"/>
      <c r="L28" s="146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71.25" customHeight="1">
      <c r="A29" s="149"/>
      <c r="B29" s="150"/>
      <c r="C29" s="149"/>
      <c r="D29" s="149"/>
      <c r="E29" s="151" t="s">
        <v>41</v>
      </c>
      <c r="F29" s="151"/>
      <c r="G29" s="151"/>
      <c r="H29" s="151"/>
      <c r="I29" s="149"/>
      <c r="J29" s="149"/>
      <c r="K29" s="149"/>
      <c r="L29" s="152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46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3"/>
      <c r="E31" s="153"/>
      <c r="F31" s="153"/>
      <c r="G31" s="153"/>
      <c r="H31" s="153"/>
      <c r="I31" s="153"/>
      <c r="J31" s="153"/>
      <c r="K31" s="153"/>
      <c r="L31" s="146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54" t="s">
        <v>42</v>
      </c>
      <c r="E32" s="39"/>
      <c r="F32" s="39"/>
      <c r="G32" s="39"/>
      <c r="H32" s="39"/>
      <c r="I32" s="39"/>
      <c r="J32" s="155">
        <f>ROUND(J91,2)</f>
        <v>0</v>
      </c>
      <c r="K32" s="39"/>
      <c r="L32" s="146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3"/>
      <c r="E33" s="153"/>
      <c r="F33" s="153"/>
      <c r="G33" s="153"/>
      <c r="H33" s="153"/>
      <c r="I33" s="153"/>
      <c r="J33" s="153"/>
      <c r="K33" s="153"/>
      <c r="L33" s="146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56" t="s">
        <v>44</v>
      </c>
      <c r="G34" s="39"/>
      <c r="H34" s="39"/>
      <c r="I34" s="156" t="s">
        <v>43</v>
      </c>
      <c r="J34" s="156" t="s">
        <v>45</v>
      </c>
      <c r="K34" s="39"/>
      <c r="L34" s="146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57" t="s">
        <v>46</v>
      </c>
      <c r="E35" s="144" t="s">
        <v>47</v>
      </c>
      <c r="F35" s="158">
        <f>ROUND((SUM(BE91:BE361)),2)</f>
        <v>0</v>
      </c>
      <c r="G35" s="39"/>
      <c r="H35" s="39"/>
      <c r="I35" s="159">
        <v>0.21</v>
      </c>
      <c r="J35" s="158">
        <f>ROUND(((SUM(BE91:BE361))*I35),2)</f>
        <v>0</v>
      </c>
      <c r="K35" s="39"/>
      <c r="L35" s="146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44" t="s">
        <v>48</v>
      </c>
      <c r="F36" s="158">
        <f>ROUND((SUM(BF91:BF361)),2)</f>
        <v>0</v>
      </c>
      <c r="G36" s="39"/>
      <c r="H36" s="39"/>
      <c r="I36" s="159">
        <v>0.15</v>
      </c>
      <c r="J36" s="158">
        <f>ROUND(((SUM(BF91:BF361))*I36),2)</f>
        <v>0</v>
      </c>
      <c r="K36" s="39"/>
      <c r="L36" s="146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4" t="s">
        <v>49</v>
      </c>
      <c r="F37" s="158">
        <f>ROUND((SUM(BG91:BG361)),2)</f>
        <v>0</v>
      </c>
      <c r="G37" s="39"/>
      <c r="H37" s="39"/>
      <c r="I37" s="159">
        <v>0.21</v>
      </c>
      <c r="J37" s="158">
        <f>0</f>
        <v>0</v>
      </c>
      <c r="K37" s="39"/>
      <c r="L37" s="146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44" t="s">
        <v>50</v>
      </c>
      <c r="F38" s="158">
        <f>ROUND((SUM(BH91:BH361)),2)</f>
        <v>0</v>
      </c>
      <c r="G38" s="39"/>
      <c r="H38" s="39"/>
      <c r="I38" s="159">
        <v>0.15</v>
      </c>
      <c r="J38" s="158">
        <f>0</f>
        <v>0</v>
      </c>
      <c r="K38" s="39"/>
      <c r="L38" s="146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4" t="s">
        <v>51</v>
      </c>
      <c r="F39" s="158">
        <f>ROUND((SUM(BI91:BI361)),2)</f>
        <v>0</v>
      </c>
      <c r="G39" s="39"/>
      <c r="H39" s="39"/>
      <c r="I39" s="159">
        <v>0</v>
      </c>
      <c r="J39" s="158">
        <f>0</f>
        <v>0</v>
      </c>
      <c r="K39" s="39"/>
      <c r="L39" s="146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146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60"/>
      <c r="D41" s="161" t="s">
        <v>52</v>
      </c>
      <c r="E41" s="162"/>
      <c r="F41" s="162"/>
      <c r="G41" s="163" t="s">
        <v>53</v>
      </c>
      <c r="H41" s="164" t="s">
        <v>54</v>
      </c>
      <c r="I41" s="162"/>
      <c r="J41" s="165">
        <f>SUM(J32:J39)</f>
        <v>0</v>
      </c>
      <c r="K41" s="166"/>
      <c r="L41" s="146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167"/>
      <c r="C42" s="168"/>
      <c r="D42" s="168"/>
      <c r="E42" s="168"/>
      <c r="F42" s="168"/>
      <c r="G42" s="168"/>
      <c r="H42" s="168"/>
      <c r="I42" s="168"/>
      <c r="J42" s="168"/>
      <c r="K42" s="168"/>
      <c r="L42" s="146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pans="1:31" s="2" customFormat="1" ht="6.95" customHeight="1">
      <c r="A46" s="39"/>
      <c r="B46" s="169"/>
      <c r="C46" s="170"/>
      <c r="D46" s="170"/>
      <c r="E46" s="170"/>
      <c r="F46" s="170"/>
      <c r="G46" s="170"/>
      <c r="H46" s="170"/>
      <c r="I46" s="170"/>
      <c r="J46" s="170"/>
      <c r="K46" s="170"/>
      <c r="L46" s="146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24.95" customHeight="1">
      <c r="A47" s="39"/>
      <c r="B47" s="40"/>
      <c r="C47" s="24" t="s">
        <v>145</v>
      </c>
      <c r="D47" s="41"/>
      <c r="E47" s="41"/>
      <c r="F47" s="41"/>
      <c r="G47" s="41"/>
      <c r="H47" s="41"/>
      <c r="I47" s="41"/>
      <c r="J47" s="41"/>
      <c r="K47" s="41"/>
      <c r="L47" s="146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146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16</v>
      </c>
      <c r="D49" s="41"/>
      <c r="E49" s="41"/>
      <c r="F49" s="41"/>
      <c r="G49" s="41"/>
      <c r="H49" s="41"/>
      <c r="I49" s="41"/>
      <c r="J49" s="41"/>
      <c r="K49" s="41"/>
      <c r="L49" s="146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171" t="str">
        <f>E7</f>
        <v>Rekonstrukce komunikace II/605, úsek č.3 - aktualizace (2023)</v>
      </c>
      <c r="F50" s="33"/>
      <c r="G50" s="33"/>
      <c r="H50" s="33"/>
      <c r="I50" s="41"/>
      <c r="J50" s="41"/>
      <c r="K50" s="41"/>
      <c r="L50" s="146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2:12" s="1" customFormat="1" ht="12" customHeight="1">
      <c r="B51" s="22"/>
      <c r="C51" s="33" t="s">
        <v>141</v>
      </c>
      <c r="D51" s="23"/>
      <c r="E51" s="23"/>
      <c r="F51" s="23"/>
      <c r="G51" s="23"/>
      <c r="H51" s="23"/>
      <c r="I51" s="23"/>
      <c r="J51" s="23"/>
      <c r="K51" s="23"/>
      <c r="L51" s="21"/>
    </row>
    <row r="52" spans="1:31" s="2" customFormat="1" ht="16.5" customHeight="1">
      <c r="A52" s="39"/>
      <c r="B52" s="40"/>
      <c r="C52" s="41"/>
      <c r="D52" s="41"/>
      <c r="E52" s="171" t="s">
        <v>142</v>
      </c>
      <c r="F52" s="41"/>
      <c r="G52" s="41"/>
      <c r="H52" s="41"/>
      <c r="I52" s="41"/>
      <c r="J52" s="41"/>
      <c r="K52" s="41"/>
      <c r="L52" s="146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12" customHeight="1">
      <c r="A53" s="39"/>
      <c r="B53" s="40"/>
      <c r="C53" s="33" t="s">
        <v>143</v>
      </c>
      <c r="D53" s="41"/>
      <c r="E53" s="41"/>
      <c r="F53" s="41"/>
      <c r="G53" s="41"/>
      <c r="H53" s="41"/>
      <c r="I53" s="41"/>
      <c r="J53" s="41"/>
      <c r="K53" s="41"/>
      <c r="L53" s="146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6.5" customHeight="1">
      <c r="A54" s="39"/>
      <c r="B54" s="40"/>
      <c r="C54" s="41"/>
      <c r="D54" s="41"/>
      <c r="E54" s="70" t="str">
        <f>E11</f>
        <v>SO 103.2 - Vážní místo _ Nezpůsobilé výdaje projektu</v>
      </c>
      <c r="F54" s="41"/>
      <c r="G54" s="41"/>
      <c r="H54" s="41"/>
      <c r="I54" s="41"/>
      <c r="J54" s="41"/>
      <c r="K54" s="41"/>
      <c r="L54" s="146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6.95" customHeight="1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146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2" customHeight="1">
      <c r="A56" s="39"/>
      <c r="B56" s="40"/>
      <c r="C56" s="33" t="s">
        <v>23</v>
      </c>
      <c r="D56" s="41"/>
      <c r="E56" s="41"/>
      <c r="F56" s="28" t="str">
        <f>F14</f>
        <v>sil. II/605</v>
      </c>
      <c r="G56" s="41"/>
      <c r="H56" s="41"/>
      <c r="I56" s="33" t="s">
        <v>25</v>
      </c>
      <c r="J56" s="73" t="str">
        <f>IF(J14="","",J14)</f>
        <v>13. 12. 2023</v>
      </c>
      <c r="K56" s="41"/>
      <c r="L56" s="146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6.95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146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5.15" customHeight="1">
      <c r="A58" s="39"/>
      <c r="B58" s="40"/>
      <c r="C58" s="33" t="s">
        <v>29</v>
      </c>
      <c r="D58" s="41"/>
      <c r="E58" s="41"/>
      <c r="F58" s="28" t="str">
        <f>E17</f>
        <v>Správa a údržba silnic Plzeňského kraje, p.o.</v>
      </c>
      <c r="G58" s="41"/>
      <c r="H58" s="41"/>
      <c r="I58" s="33" t="s">
        <v>35</v>
      </c>
      <c r="J58" s="37" t="str">
        <f>E23</f>
        <v>Sweco a.s.</v>
      </c>
      <c r="K58" s="41"/>
      <c r="L58" s="146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s="2" customFormat="1" ht="15.15" customHeight="1">
      <c r="A59" s="39"/>
      <c r="B59" s="40"/>
      <c r="C59" s="33" t="s">
        <v>33</v>
      </c>
      <c r="D59" s="41"/>
      <c r="E59" s="41"/>
      <c r="F59" s="28" t="str">
        <f>IF(E20="","",E20)</f>
        <v>Vyplň údaj</v>
      </c>
      <c r="G59" s="41"/>
      <c r="H59" s="41"/>
      <c r="I59" s="33" t="s">
        <v>38</v>
      </c>
      <c r="J59" s="37" t="str">
        <f>E26</f>
        <v xml:space="preserve"> </v>
      </c>
      <c r="K59" s="41"/>
      <c r="L59" s="146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s="2" customFormat="1" ht="10.3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146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31" s="2" customFormat="1" ht="29.25" customHeight="1">
      <c r="A61" s="39"/>
      <c r="B61" s="40"/>
      <c r="C61" s="172" t="s">
        <v>146</v>
      </c>
      <c r="D61" s="173"/>
      <c r="E61" s="173"/>
      <c r="F61" s="173"/>
      <c r="G61" s="173"/>
      <c r="H61" s="173"/>
      <c r="I61" s="173"/>
      <c r="J61" s="174" t="s">
        <v>147</v>
      </c>
      <c r="K61" s="173"/>
      <c r="L61" s="146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10.3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46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47" s="2" customFormat="1" ht="22.8" customHeight="1">
      <c r="A63" s="39"/>
      <c r="B63" s="40"/>
      <c r="C63" s="175" t="s">
        <v>74</v>
      </c>
      <c r="D63" s="41"/>
      <c r="E63" s="41"/>
      <c r="F63" s="41"/>
      <c r="G63" s="41"/>
      <c r="H63" s="41"/>
      <c r="I63" s="41"/>
      <c r="J63" s="103">
        <f>J91</f>
        <v>0</v>
      </c>
      <c r="K63" s="41"/>
      <c r="L63" s="146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8" t="s">
        <v>148</v>
      </c>
    </row>
    <row r="64" spans="1:31" s="9" customFormat="1" ht="24.95" customHeight="1">
      <c r="A64" s="9"/>
      <c r="B64" s="176"/>
      <c r="C64" s="177"/>
      <c r="D64" s="178" t="s">
        <v>149</v>
      </c>
      <c r="E64" s="179"/>
      <c r="F64" s="179"/>
      <c r="G64" s="179"/>
      <c r="H64" s="179"/>
      <c r="I64" s="179"/>
      <c r="J64" s="180">
        <f>J92</f>
        <v>0</v>
      </c>
      <c r="K64" s="177"/>
      <c r="L64" s="181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2"/>
      <c r="C65" s="126"/>
      <c r="D65" s="183" t="s">
        <v>150</v>
      </c>
      <c r="E65" s="184"/>
      <c r="F65" s="184"/>
      <c r="G65" s="184"/>
      <c r="H65" s="184"/>
      <c r="I65" s="184"/>
      <c r="J65" s="185">
        <f>J93</f>
        <v>0</v>
      </c>
      <c r="K65" s="126"/>
      <c r="L65" s="18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2"/>
      <c r="C66" s="126"/>
      <c r="D66" s="183" t="s">
        <v>151</v>
      </c>
      <c r="E66" s="184"/>
      <c r="F66" s="184"/>
      <c r="G66" s="184"/>
      <c r="H66" s="184"/>
      <c r="I66" s="184"/>
      <c r="J66" s="185">
        <f>J191</f>
        <v>0</v>
      </c>
      <c r="K66" s="126"/>
      <c r="L66" s="186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2"/>
      <c r="C67" s="126"/>
      <c r="D67" s="183" t="s">
        <v>153</v>
      </c>
      <c r="E67" s="184"/>
      <c r="F67" s="184"/>
      <c r="G67" s="184"/>
      <c r="H67" s="184"/>
      <c r="I67" s="184"/>
      <c r="J67" s="185">
        <f>J283</f>
        <v>0</v>
      </c>
      <c r="K67" s="126"/>
      <c r="L67" s="186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2"/>
      <c r="C68" s="126"/>
      <c r="D68" s="183" t="s">
        <v>154</v>
      </c>
      <c r="E68" s="184"/>
      <c r="F68" s="184"/>
      <c r="G68" s="184"/>
      <c r="H68" s="184"/>
      <c r="I68" s="184"/>
      <c r="J68" s="185">
        <f>J340</f>
        <v>0</v>
      </c>
      <c r="K68" s="126"/>
      <c r="L68" s="186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2"/>
      <c r="C69" s="126"/>
      <c r="D69" s="183" t="s">
        <v>155</v>
      </c>
      <c r="E69" s="184"/>
      <c r="F69" s="184"/>
      <c r="G69" s="184"/>
      <c r="H69" s="184"/>
      <c r="I69" s="184"/>
      <c r="J69" s="185">
        <f>J358</f>
        <v>0</v>
      </c>
      <c r="K69" s="126"/>
      <c r="L69" s="186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2" customFormat="1" ht="21.8" customHeight="1">
      <c r="A70" s="39"/>
      <c r="B70" s="40"/>
      <c r="C70" s="41"/>
      <c r="D70" s="41"/>
      <c r="E70" s="41"/>
      <c r="F70" s="41"/>
      <c r="G70" s="41"/>
      <c r="H70" s="41"/>
      <c r="I70" s="41"/>
      <c r="J70" s="41"/>
      <c r="K70" s="41"/>
      <c r="L70" s="146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6.95" customHeight="1">
      <c r="A71" s="39"/>
      <c r="B71" s="60"/>
      <c r="C71" s="61"/>
      <c r="D71" s="61"/>
      <c r="E71" s="61"/>
      <c r="F71" s="61"/>
      <c r="G71" s="61"/>
      <c r="H71" s="61"/>
      <c r="I71" s="61"/>
      <c r="J71" s="61"/>
      <c r="K71" s="61"/>
      <c r="L71" s="146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5" spans="1:31" s="2" customFormat="1" ht="6.95" customHeight="1">
      <c r="A75" s="39"/>
      <c r="B75" s="62"/>
      <c r="C75" s="63"/>
      <c r="D75" s="63"/>
      <c r="E75" s="63"/>
      <c r="F75" s="63"/>
      <c r="G75" s="63"/>
      <c r="H75" s="63"/>
      <c r="I75" s="63"/>
      <c r="J75" s="63"/>
      <c r="K75" s="63"/>
      <c r="L75" s="146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24.95" customHeight="1">
      <c r="A76" s="39"/>
      <c r="B76" s="40"/>
      <c r="C76" s="24" t="s">
        <v>156</v>
      </c>
      <c r="D76" s="41"/>
      <c r="E76" s="41"/>
      <c r="F76" s="41"/>
      <c r="G76" s="41"/>
      <c r="H76" s="41"/>
      <c r="I76" s="41"/>
      <c r="J76" s="41"/>
      <c r="K76" s="41"/>
      <c r="L76" s="146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6.95" customHeight="1">
      <c r="A77" s="39"/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146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2" customHeight="1">
      <c r="A78" s="39"/>
      <c r="B78" s="40"/>
      <c r="C78" s="33" t="s">
        <v>16</v>
      </c>
      <c r="D78" s="41"/>
      <c r="E78" s="41"/>
      <c r="F78" s="41"/>
      <c r="G78" s="41"/>
      <c r="H78" s="41"/>
      <c r="I78" s="41"/>
      <c r="J78" s="41"/>
      <c r="K78" s="41"/>
      <c r="L78" s="146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6.5" customHeight="1">
      <c r="A79" s="39"/>
      <c r="B79" s="40"/>
      <c r="C79" s="41"/>
      <c r="D79" s="41"/>
      <c r="E79" s="171" t="str">
        <f>E7</f>
        <v>Rekonstrukce komunikace II/605, úsek č.3 - aktualizace (2023)</v>
      </c>
      <c r="F79" s="33"/>
      <c r="G79" s="33"/>
      <c r="H79" s="33"/>
      <c r="I79" s="41"/>
      <c r="J79" s="41"/>
      <c r="K79" s="41"/>
      <c r="L79" s="146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2:12" s="1" customFormat="1" ht="12" customHeight="1">
      <c r="B80" s="22"/>
      <c r="C80" s="33" t="s">
        <v>141</v>
      </c>
      <c r="D80" s="23"/>
      <c r="E80" s="23"/>
      <c r="F80" s="23"/>
      <c r="G80" s="23"/>
      <c r="H80" s="23"/>
      <c r="I80" s="23"/>
      <c r="J80" s="23"/>
      <c r="K80" s="23"/>
      <c r="L80" s="21"/>
    </row>
    <row r="81" spans="1:31" s="2" customFormat="1" ht="16.5" customHeight="1">
      <c r="A81" s="39"/>
      <c r="B81" s="40"/>
      <c r="C81" s="41"/>
      <c r="D81" s="41"/>
      <c r="E81" s="171" t="s">
        <v>142</v>
      </c>
      <c r="F81" s="41"/>
      <c r="G81" s="41"/>
      <c r="H81" s="41"/>
      <c r="I81" s="41"/>
      <c r="J81" s="41"/>
      <c r="K81" s="41"/>
      <c r="L81" s="146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2" customHeight="1">
      <c r="A82" s="39"/>
      <c r="B82" s="40"/>
      <c r="C82" s="33" t="s">
        <v>143</v>
      </c>
      <c r="D82" s="41"/>
      <c r="E82" s="41"/>
      <c r="F82" s="41"/>
      <c r="G82" s="41"/>
      <c r="H82" s="41"/>
      <c r="I82" s="41"/>
      <c r="J82" s="41"/>
      <c r="K82" s="41"/>
      <c r="L82" s="146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6.5" customHeight="1">
      <c r="A83" s="39"/>
      <c r="B83" s="40"/>
      <c r="C83" s="41"/>
      <c r="D83" s="41"/>
      <c r="E83" s="70" t="str">
        <f>E11</f>
        <v>SO 103.2 - Vážní místo _ Nezpůsobilé výdaje projektu</v>
      </c>
      <c r="F83" s="41"/>
      <c r="G83" s="41"/>
      <c r="H83" s="41"/>
      <c r="I83" s="41"/>
      <c r="J83" s="41"/>
      <c r="K83" s="41"/>
      <c r="L83" s="146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6.95" customHeight="1">
      <c r="A84" s="39"/>
      <c r="B84" s="40"/>
      <c r="C84" s="41"/>
      <c r="D84" s="41"/>
      <c r="E84" s="41"/>
      <c r="F84" s="41"/>
      <c r="G84" s="41"/>
      <c r="H84" s="41"/>
      <c r="I84" s="41"/>
      <c r="J84" s="41"/>
      <c r="K84" s="41"/>
      <c r="L84" s="146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2" customHeight="1">
      <c r="A85" s="39"/>
      <c r="B85" s="40"/>
      <c r="C85" s="33" t="s">
        <v>23</v>
      </c>
      <c r="D85" s="41"/>
      <c r="E85" s="41"/>
      <c r="F85" s="28" t="str">
        <f>F14</f>
        <v>sil. II/605</v>
      </c>
      <c r="G85" s="41"/>
      <c r="H85" s="41"/>
      <c r="I85" s="33" t="s">
        <v>25</v>
      </c>
      <c r="J85" s="73" t="str">
        <f>IF(J14="","",J14)</f>
        <v>13. 12. 2023</v>
      </c>
      <c r="K85" s="41"/>
      <c r="L85" s="146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6.95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146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5.15" customHeight="1">
      <c r="A87" s="39"/>
      <c r="B87" s="40"/>
      <c r="C87" s="33" t="s">
        <v>29</v>
      </c>
      <c r="D87" s="41"/>
      <c r="E87" s="41"/>
      <c r="F87" s="28" t="str">
        <f>E17</f>
        <v>Správa a údržba silnic Plzeňského kraje, p.o.</v>
      </c>
      <c r="G87" s="41"/>
      <c r="H87" s="41"/>
      <c r="I87" s="33" t="s">
        <v>35</v>
      </c>
      <c r="J87" s="37" t="str">
        <f>E23</f>
        <v>Sweco a.s.</v>
      </c>
      <c r="K87" s="41"/>
      <c r="L87" s="146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5.15" customHeight="1">
      <c r="A88" s="39"/>
      <c r="B88" s="40"/>
      <c r="C88" s="33" t="s">
        <v>33</v>
      </c>
      <c r="D88" s="41"/>
      <c r="E88" s="41"/>
      <c r="F88" s="28" t="str">
        <f>IF(E20="","",E20)</f>
        <v>Vyplň údaj</v>
      </c>
      <c r="G88" s="41"/>
      <c r="H88" s="41"/>
      <c r="I88" s="33" t="s">
        <v>38</v>
      </c>
      <c r="J88" s="37" t="str">
        <f>E26</f>
        <v xml:space="preserve"> </v>
      </c>
      <c r="K88" s="41"/>
      <c r="L88" s="146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0.3" customHeight="1">
      <c r="A89" s="39"/>
      <c r="B89" s="40"/>
      <c r="C89" s="41"/>
      <c r="D89" s="41"/>
      <c r="E89" s="41"/>
      <c r="F89" s="41"/>
      <c r="G89" s="41"/>
      <c r="H89" s="41"/>
      <c r="I89" s="41"/>
      <c r="J89" s="41"/>
      <c r="K89" s="41"/>
      <c r="L89" s="146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11" customFormat="1" ht="29.25" customHeight="1">
      <c r="A90" s="187"/>
      <c r="B90" s="188"/>
      <c r="C90" s="189" t="s">
        <v>157</v>
      </c>
      <c r="D90" s="190" t="s">
        <v>61</v>
      </c>
      <c r="E90" s="190" t="s">
        <v>57</v>
      </c>
      <c r="F90" s="190" t="s">
        <v>58</v>
      </c>
      <c r="G90" s="190" t="s">
        <v>158</v>
      </c>
      <c r="H90" s="190" t="s">
        <v>159</v>
      </c>
      <c r="I90" s="190" t="s">
        <v>160</v>
      </c>
      <c r="J90" s="190" t="s">
        <v>147</v>
      </c>
      <c r="K90" s="191" t="s">
        <v>161</v>
      </c>
      <c r="L90" s="192"/>
      <c r="M90" s="93" t="s">
        <v>20</v>
      </c>
      <c r="N90" s="94" t="s">
        <v>46</v>
      </c>
      <c r="O90" s="94" t="s">
        <v>162</v>
      </c>
      <c r="P90" s="94" t="s">
        <v>163</v>
      </c>
      <c r="Q90" s="94" t="s">
        <v>164</v>
      </c>
      <c r="R90" s="94" t="s">
        <v>165</v>
      </c>
      <c r="S90" s="94" t="s">
        <v>166</v>
      </c>
      <c r="T90" s="95" t="s">
        <v>167</v>
      </c>
      <c r="U90" s="187"/>
      <c r="V90" s="187"/>
      <c r="W90" s="187"/>
      <c r="X90" s="187"/>
      <c r="Y90" s="187"/>
      <c r="Z90" s="187"/>
      <c r="AA90" s="187"/>
      <c r="AB90" s="187"/>
      <c r="AC90" s="187"/>
      <c r="AD90" s="187"/>
      <c r="AE90" s="187"/>
    </row>
    <row r="91" spans="1:63" s="2" customFormat="1" ht="22.8" customHeight="1">
      <c r="A91" s="39"/>
      <c r="B91" s="40"/>
      <c r="C91" s="100" t="s">
        <v>168</v>
      </c>
      <c r="D91" s="41"/>
      <c r="E91" s="41"/>
      <c r="F91" s="41"/>
      <c r="G91" s="41"/>
      <c r="H91" s="41"/>
      <c r="I91" s="41"/>
      <c r="J91" s="193">
        <f>BK91</f>
        <v>0</v>
      </c>
      <c r="K91" s="41"/>
      <c r="L91" s="45"/>
      <c r="M91" s="96"/>
      <c r="N91" s="194"/>
      <c r="O91" s="97"/>
      <c r="P91" s="195">
        <f>P92</f>
        <v>0</v>
      </c>
      <c r="Q91" s="97"/>
      <c r="R91" s="195">
        <f>R92</f>
        <v>758.6988995899999</v>
      </c>
      <c r="S91" s="97"/>
      <c r="T91" s="196">
        <f>T92</f>
        <v>124.75200000000001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T91" s="18" t="s">
        <v>75</v>
      </c>
      <c r="AU91" s="18" t="s">
        <v>148</v>
      </c>
      <c r="BK91" s="197">
        <f>BK92</f>
        <v>0</v>
      </c>
    </row>
    <row r="92" spans="1:63" s="12" customFormat="1" ht="25.9" customHeight="1">
      <c r="A92" s="12"/>
      <c r="B92" s="198"/>
      <c r="C92" s="199"/>
      <c r="D92" s="200" t="s">
        <v>75</v>
      </c>
      <c r="E92" s="201" t="s">
        <v>169</v>
      </c>
      <c r="F92" s="201" t="s">
        <v>170</v>
      </c>
      <c r="G92" s="199"/>
      <c r="H92" s="199"/>
      <c r="I92" s="202"/>
      <c r="J92" s="203">
        <f>BK92</f>
        <v>0</v>
      </c>
      <c r="K92" s="199"/>
      <c r="L92" s="204"/>
      <c r="M92" s="205"/>
      <c r="N92" s="206"/>
      <c r="O92" s="206"/>
      <c r="P92" s="207">
        <f>P93+P191+P283+P340+P358</f>
        <v>0</v>
      </c>
      <c r="Q92" s="206"/>
      <c r="R92" s="207">
        <f>R93+R191+R283+R340+R358</f>
        <v>758.6988995899999</v>
      </c>
      <c r="S92" s="206"/>
      <c r="T92" s="208">
        <f>T93+T191+T283+T340+T358</f>
        <v>124.75200000000001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09" t="s">
        <v>22</v>
      </c>
      <c r="AT92" s="210" t="s">
        <v>75</v>
      </c>
      <c r="AU92" s="210" t="s">
        <v>76</v>
      </c>
      <c r="AY92" s="209" t="s">
        <v>171</v>
      </c>
      <c r="BK92" s="211">
        <f>BK93+BK191+BK283+BK340+BK358</f>
        <v>0</v>
      </c>
    </row>
    <row r="93" spans="1:63" s="12" customFormat="1" ht="22.8" customHeight="1">
      <c r="A93" s="12"/>
      <c r="B93" s="198"/>
      <c r="C93" s="199"/>
      <c r="D93" s="200" t="s">
        <v>75</v>
      </c>
      <c r="E93" s="212" t="s">
        <v>22</v>
      </c>
      <c r="F93" s="212" t="s">
        <v>172</v>
      </c>
      <c r="G93" s="199"/>
      <c r="H93" s="199"/>
      <c r="I93" s="202"/>
      <c r="J93" s="213">
        <f>BK93</f>
        <v>0</v>
      </c>
      <c r="K93" s="199"/>
      <c r="L93" s="204"/>
      <c r="M93" s="205"/>
      <c r="N93" s="206"/>
      <c r="O93" s="206"/>
      <c r="P93" s="207">
        <f>SUM(P94:P190)</f>
        <v>0</v>
      </c>
      <c r="Q93" s="206"/>
      <c r="R93" s="207">
        <f>SUM(R94:R190)</f>
        <v>710.054055</v>
      </c>
      <c r="S93" s="206"/>
      <c r="T93" s="208">
        <f>SUM(T94:T190)</f>
        <v>124.75200000000001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09" t="s">
        <v>22</v>
      </c>
      <c r="AT93" s="210" t="s">
        <v>75</v>
      </c>
      <c r="AU93" s="210" t="s">
        <v>22</v>
      </c>
      <c r="AY93" s="209" t="s">
        <v>171</v>
      </c>
      <c r="BK93" s="211">
        <f>SUM(BK94:BK190)</f>
        <v>0</v>
      </c>
    </row>
    <row r="94" spans="1:65" s="2" customFormat="1" ht="24.15" customHeight="1">
      <c r="A94" s="39"/>
      <c r="B94" s="40"/>
      <c r="C94" s="214" t="s">
        <v>22</v>
      </c>
      <c r="D94" s="214" t="s">
        <v>173</v>
      </c>
      <c r="E94" s="215" t="s">
        <v>174</v>
      </c>
      <c r="F94" s="216" t="s">
        <v>175</v>
      </c>
      <c r="G94" s="217" t="s">
        <v>176</v>
      </c>
      <c r="H94" s="218">
        <v>525</v>
      </c>
      <c r="I94" s="219"/>
      <c r="J94" s="220">
        <f>ROUND(I94*H94,2)</f>
        <v>0</v>
      </c>
      <c r="K94" s="216" t="s">
        <v>177</v>
      </c>
      <c r="L94" s="45"/>
      <c r="M94" s="221" t="s">
        <v>20</v>
      </c>
      <c r="N94" s="222" t="s">
        <v>47</v>
      </c>
      <c r="O94" s="85"/>
      <c r="P94" s="223">
        <f>O94*H94</f>
        <v>0</v>
      </c>
      <c r="Q94" s="223">
        <v>0</v>
      </c>
      <c r="R94" s="223">
        <f>Q94*H94</f>
        <v>0</v>
      </c>
      <c r="S94" s="223">
        <v>0</v>
      </c>
      <c r="T94" s="224">
        <f>S94*H94</f>
        <v>0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225" t="s">
        <v>178</v>
      </c>
      <c r="AT94" s="225" t="s">
        <v>173</v>
      </c>
      <c r="AU94" s="225" t="s">
        <v>84</v>
      </c>
      <c r="AY94" s="18" t="s">
        <v>171</v>
      </c>
      <c r="BE94" s="226">
        <f>IF(N94="základní",J94,0)</f>
        <v>0</v>
      </c>
      <c r="BF94" s="226">
        <f>IF(N94="snížená",J94,0)</f>
        <v>0</v>
      </c>
      <c r="BG94" s="226">
        <f>IF(N94="zákl. přenesená",J94,0)</f>
        <v>0</v>
      </c>
      <c r="BH94" s="226">
        <f>IF(N94="sníž. přenesená",J94,0)</f>
        <v>0</v>
      </c>
      <c r="BI94" s="226">
        <f>IF(N94="nulová",J94,0)</f>
        <v>0</v>
      </c>
      <c r="BJ94" s="18" t="s">
        <v>22</v>
      </c>
      <c r="BK94" s="226">
        <f>ROUND(I94*H94,2)</f>
        <v>0</v>
      </c>
      <c r="BL94" s="18" t="s">
        <v>178</v>
      </c>
      <c r="BM94" s="225" t="s">
        <v>798</v>
      </c>
    </row>
    <row r="95" spans="1:47" s="2" customFormat="1" ht="12">
      <c r="A95" s="39"/>
      <c r="B95" s="40"/>
      <c r="C95" s="41"/>
      <c r="D95" s="227" t="s">
        <v>180</v>
      </c>
      <c r="E95" s="41"/>
      <c r="F95" s="228" t="s">
        <v>181</v>
      </c>
      <c r="G95" s="41"/>
      <c r="H95" s="41"/>
      <c r="I95" s="229"/>
      <c r="J95" s="41"/>
      <c r="K95" s="41"/>
      <c r="L95" s="45"/>
      <c r="M95" s="230"/>
      <c r="N95" s="231"/>
      <c r="O95" s="85"/>
      <c r="P95" s="85"/>
      <c r="Q95" s="85"/>
      <c r="R95" s="85"/>
      <c r="S95" s="85"/>
      <c r="T95" s="86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T95" s="18" t="s">
        <v>180</v>
      </c>
      <c r="AU95" s="18" t="s">
        <v>84</v>
      </c>
    </row>
    <row r="96" spans="1:47" s="2" customFormat="1" ht="12">
      <c r="A96" s="39"/>
      <c r="B96" s="40"/>
      <c r="C96" s="41"/>
      <c r="D96" s="232" t="s">
        <v>182</v>
      </c>
      <c r="E96" s="41"/>
      <c r="F96" s="233" t="s">
        <v>183</v>
      </c>
      <c r="G96" s="41"/>
      <c r="H96" s="41"/>
      <c r="I96" s="229"/>
      <c r="J96" s="41"/>
      <c r="K96" s="41"/>
      <c r="L96" s="45"/>
      <c r="M96" s="230"/>
      <c r="N96" s="231"/>
      <c r="O96" s="85"/>
      <c r="P96" s="85"/>
      <c r="Q96" s="85"/>
      <c r="R96" s="85"/>
      <c r="S96" s="85"/>
      <c r="T96" s="86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T96" s="18" t="s">
        <v>182</v>
      </c>
      <c r="AU96" s="18" t="s">
        <v>84</v>
      </c>
    </row>
    <row r="97" spans="1:51" s="13" customFormat="1" ht="12">
      <c r="A97" s="13"/>
      <c r="B97" s="234"/>
      <c r="C97" s="235"/>
      <c r="D97" s="227" t="s">
        <v>184</v>
      </c>
      <c r="E97" s="236" t="s">
        <v>20</v>
      </c>
      <c r="F97" s="237" t="s">
        <v>185</v>
      </c>
      <c r="G97" s="235"/>
      <c r="H97" s="236" t="s">
        <v>20</v>
      </c>
      <c r="I97" s="238"/>
      <c r="J97" s="235"/>
      <c r="K97" s="235"/>
      <c r="L97" s="239"/>
      <c r="M97" s="240"/>
      <c r="N97" s="241"/>
      <c r="O97" s="241"/>
      <c r="P97" s="241"/>
      <c r="Q97" s="241"/>
      <c r="R97" s="241"/>
      <c r="S97" s="241"/>
      <c r="T97" s="242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43" t="s">
        <v>184</v>
      </c>
      <c r="AU97" s="243" t="s">
        <v>84</v>
      </c>
      <c r="AV97" s="13" t="s">
        <v>22</v>
      </c>
      <c r="AW97" s="13" t="s">
        <v>37</v>
      </c>
      <c r="AX97" s="13" t="s">
        <v>76</v>
      </c>
      <c r="AY97" s="243" t="s">
        <v>171</v>
      </c>
    </row>
    <row r="98" spans="1:51" s="13" customFormat="1" ht="12">
      <c r="A98" s="13"/>
      <c r="B98" s="234"/>
      <c r="C98" s="235"/>
      <c r="D98" s="227" t="s">
        <v>184</v>
      </c>
      <c r="E98" s="236" t="s">
        <v>20</v>
      </c>
      <c r="F98" s="237" t="s">
        <v>186</v>
      </c>
      <c r="G98" s="235"/>
      <c r="H98" s="236" t="s">
        <v>20</v>
      </c>
      <c r="I98" s="238"/>
      <c r="J98" s="235"/>
      <c r="K98" s="235"/>
      <c r="L98" s="239"/>
      <c r="M98" s="240"/>
      <c r="N98" s="241"/>
      <c r="O98" s="241"/>
      <c r="P98" s="241"/>
      <c r="Q98" s="241"/>
      <c r="R98" s="241"/>
      <c r="S98" s="241"/>
      <c r="T98" s="242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43" t="s">
        <v>184</v>
      </c>
      <c r="AU98" s="243" t="s">
        <v>84</v>
      </c>
      <c r="AV98" s="13" t="s">
        <v>22</v>
      </c>
      <c r="AW98" s="13" t="s">
        <v>37</v>
      </c>
      <c r="AX98" s="13" t="s">
        <v>76</v>
      </c>
      <c r="AY98" s="243" t="s">
        <v>171</v>
      </c>
    </row>
    <row r="99" spans="1:51" s="13" customFormat="1" ht="12">
      <c r="A99" s="13"/>
      <c r="B99" s="234"/>
      <c r="C99" s="235"/>
      <c r="D99" s="227" t="s">
        <v>184</v>
      </c>
      <c r="E99" s="236" t="s">
        <v>20</v>
      </c>
      <c r="F99" s="237" t="s">
        <v>799</v>
      </c>
      <c r="G99" s="235"/>
      <c r="H99" s="236" t="s">
        <v>20</v>
      </c>
      <c r="I99" s="238"/>
      <c r="J99" s="235"/>
      <c r="K99" s="235"/>
      <c r="L99" s="239"/>
      <c r="M99" s="240"/>
      <c r="N99" s="241"/>
      <c r="O99" s="241"/>
      <c r="P99" s="241"/>
      <c r="Q99" s="241"/>
      <c r="R99" s="241"/>
      <c r="S99" s="241"/>
      <c r="T99" s="242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43" t="s">
        <v>184</v>
      </c>
      <c r="AU99" s="243" t="s">
        <v>84</v>
      </c>
      <c r="AV99" s="13" t="s">
        <v>22</v>
      </c>
      <c r="AW99" s="13" t="s">
        <v>37</v>
      </c>
      <c r="AX99" s="13" t="s">
        <v>76</v>
      </c>
      <c r="AY99" s="243" t="s">
        <v>171</v>
      </c>
    </row>
    <row r="100" spans="1:51" s="14" customFormat="1" ht="12">
      <c r="A100" s="14"/>
      <c r="B100" s="244"/>
      <c r="C100" s="245"/>
      <c r="D100" s="227" t="s">
        <v>184</v>
      </c>
      <c r="E100" s="246" t="s">
        <v>20</v>
      </c>
      <c r="F100" s="247" t="s">
        <v>800</v>
      </c>
      <c r="G100" s="245"/>
      <c r="H100" s="248">
        <v>525</v>
      </c>
      <c r="I100" s="249"/>
      <c r="J100" s="245"/>
      <c r="K100" s="245"/>
      <c r="L100" s="250"/>
      <c r="M100" s="251"/>
      <c r="N100" s="252"/>
      <c r="O100" s="252"/>
      <c r="P100" s="252"/>
      <c r="Q100" s="252"/>
      <c r="R100" s="252"/>
      <c r="S100" s="252"/>
      <c r="T100" s="253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54" t="s">
        <v>184</v>
      </c>
      <c r="AU100" s="254" t="s">
        <v>84</v>
      </c>
      <c r="AV100" s="14" t="s">
        <v>84</v>
      </c>
      <c r="AW100" s="14" t="s">
        <v>37</v>
      </c>
      <c r="AX100" s="14" t="s">
        <v>76</v>
      </c>
      <c r="AY100" s="254" t="s">
        <v>171</v>
      </c>
    </row>
    <row r="101" spans="1:65" s="2" customFormat="1" ht="33" customHeight="1">
      <c r="A101" s="39"/>
      <c r="B101" s="40"/>
      <c r="C101" s="214" t="s">
        <v>84</v>
      </c>
      <c r="D101" s="214" t="s">
        <v>173</v>
      </c>
      <c r="E101" s="215" t="s">
        <v>801</v>
      </c>
      <c r="F101" s="216" t="s">
        <v>802</v>
      </c>
      <c r="G101" s="217" t="s">
        <v>176</v>
      </c>
      <c r="H101" s="218">
        <v>452</v>
      </c>
      <c r="I101" s="219"/>
      <c r="J101" s="220">
        <f>ROUND(I101*H101,2)</f>
        <v>0</v>
      </c>
      <c r="K101" s="216" t="s">
        <v>20</v>
      </c>
      <c r="L101" s="45"/>
      <c r="M101" s="221" t="s">
        <v>20</v>
      </c>
      <c r="N101" s="222" t="s">
        <v>47</v>
      </c>
      <c r="O101" s="85"/>
      <c r="P101" s="223">
        <f>O101*H101</f>
        <v>0</v>
      </c>
      <c r="Q101" s="223">
        <v>0.00024</v>
      </c>
      <c r="R101" s="223">
        <f>Q101*H101</f>
        <v>0.10848000000000001</v>
      </c>
      <c r="S101" s="223">
        <v>0.276</v>
      </c>
      <c r="T101" s="224">
        <f>S101*H101</f>
        <v>124.75200000000001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25" t="s">
        <v>178</v>
      </c>
      <c r="AT101" s="225" t="s">
        <v>173</v>
      </c>
      <c r="AU101" s="225" t="s">
        <v>84</v>
      </c>
      <c r="AY101" s="18" t="s">
        <v>171</v>
      </c>
      <c r="BE101" s="226">
        <f>IF(N101="základní",J101,0)</f>
        <v>0</v>
      </c>
      <c r="BF101" s="226">
        <f>IF(N101="snížená",J101,0)</f>
        <v>0</v>
      </c>
      <c r="BG101" s="226">
        <f>IF(N101="zákl. přenesená",J101,0)</f>
        <v>0</v>
      </c>
      <c r="BH101" s="226">
        <f>IF(N101="sníž. přenesená",J101,0)</f>
        <v>0</v>
      </c>
      <c r="BI101" s="226">
        <f>IF(N101="nulová",J101,0)</f>
        <v>0</v>
      </c>
      <c r="BJ101" s="18" t="s">
        <v>22</v>
      </c>
      <c r="BK101" s="226">
        <f>ROUND(I101*H101,2)</f>
        <v>0</v>
      </c>
      <c r="BL101" s="18" t="s">
        <v>178</v>
      </c>
      <c r="BM101" s="225" t="s">
        <v>803</v>
      </c>
    </row>
    <row r="102" spans="1:47" s="2" customFormat="1" ht="12">
      <c r="A102" s="39"/>
      <c r="B102" s="40"/>
      <c r="C102" s="41"/>
      <c r="D102" s="227" t="s">
        <v>180</v>
      </c>
      <c r="E102" s="41"/>
      <c r="F102" s="228" t="s">
        <v>804</v>
      </c>
      <c r="G102" s="41"/>
      <c r="H102" s="41"/>
      <c r="I102" s="229"/>
      <c r="J102" s="41"/>
      <c r="K102" s="41"/>
      <c r="L102" s="45"/>
      <c r="M102" s="230"/>
      <c r="N102" s="231"/>
      <c r="O102" s="85"/>
      <c r="P102" s="85"/>
      <c r="Q102" s="85"/>
      <c r="R102" s="85"/>
      <c r="S102" s="85"/>
      <c r="T102" s="86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T102" s="18" t="s">
        <v>180</v>
      </c>
      <c r="AU102" s="18" t="s">
        <v>84</v>
      </c>
    </row>
    <row r="103" spans="1:47" s="2" customFormat="1" ht="12">
      <c r="A103" s="39"/>
      <c r="B103" s="40"/>
      <c r="C103" s="41"/>
      <c r="D103" s="227" t="s">
        <v>224</v>
      </c>
      <c r="E103" s="41"/>
      <c r="F103" s="255" t="s">
        <v>805</v>
      </c>
      <c r="G103" s="41"/>
      <c r="H103" s="41"/>
      <c r="I103" s="229"/>
      <c r="J103" s="41"/>
      <c r="K103" s="41"/>
      <c r="L103" s="45"/>
      <c r="M103" s="230"/>
      <c r="N103" s="231"/>
      <c r="O103" s="85"/>
      <c r="P103" s="85"/>
      <c r="Q103" s="85"/>
      <c r="R103" s="85"/>
      <c r="S103" s="85"/>
      <c r="T103" s="86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T103" s="18" t="s">
        <v>224</v>
      </c>
      <c r="AU103" s="18" t="s">
        <v>84</v>
      </c>
    </row>
    <row r="104" spans="1:51" s="13" customFormat="1" ht="12">
      <c r="A104" s="13"/>
      <c r="B104" s="234"/>
      <c r="C104" s="235"/>
      <c r="D104" s="227" t="s">
        <v>184</v>
      </c>
      <c r="E104" s="236" t="s">
        <v>20</v>
      </c>
      <c r="F104" s="237" t="s">
        <v>193</v>
      </c>
      <c r="G104" s="235"/>
      <c r="H104" s="236" t="s">
        <v>20</v>
      </c>
      <c r="I104" s="238"/>
      <c r="J104" s="235"/>
      <c r="K104" s="235"/>
      <c r="L104" s="239"/>
      <c r="M104" s="240"/>
      <c r="N104" s="241"/>
      <c r="O104" s="241"/>
      <c r="P104" s="241"/>
      <c r="Q104" s="241"/>
      <c r="R104" s="241"/>
      <c r="S104" s="241"/>
      <c r="T104" s="242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43" t="s">
        <v>184</v>
      </c>
      <c r="AU104" s="243" t="s">
        <v>84</v>
      </c>
      <c r="AV104" s="13" t="s">
        <v>22</v>
      </c>
      <c r="AW104" s="13" t="s">
        <v>37</v>
      </c>
      <c r="AX104" s="13" t="s">
        <v>76</v>
      </c>
      <c r="AY104" s="243" t="s">
        <v>171</v>
      </c>
    </row>
    <row r="105" spans="1:51" s="13" customFormat="1" ht="12">
      <c r="A105" s="13"/>
      <c r="B105" s="234"/>
      <c r="C105" s="235"/>
      <c r="D105" s="227" t="s">
        <v>184</v>
      </c>
      <c r="E105" s="236" t="s">
        <v>20</v>
      </c>
      <c r="F105" s="237" t="s">
        <v>186</v>
      </c>
      <c r="G105" s="235"/>
      <c r="H105" s="236" t="s">
        <v>20</v>
      </c>
      <c r="I105" s="238"/>
      <c r="J105" s="235"/>
      <c r="K105" s="235"/>
      <c r="L105" s="239"/>
      <c r="M105" s="240"/>
      <c r="N105" s="241"/>
      <c r="O105" s="241"/>
      <c r="P105" s="241"/>
      <c r="Q105" s="241"/>
      <c r="R105" s="241"/>
      <c r="S105" s="241"/>
      <c r="T105" s="242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43" t="s">
        <v>184</v>
      </c>
      <c r="AU105" s="243" t="s">
        <v>84</v>
      </c>
      <c r="AV105" s="13" t="s">
        <v>22</v>
      </c>
      <c r="AW105" s="13" t="s">
        <v>37</v>
      </c>
      <c r="AX105" s="13" t="s">
        <v>76</v>
      </c>
      <c r="AY105" s="243" t="s">
        <v>171</v>
      </c>
    </row>
    <row r="106" spans="1:51" s="13" customFormat="1" ht="12">
      <c r="A106" s="13"/>
      <c r="B106" s="234"/>
      <c r="C106" s="235"/>
      <c r="D106" s="227" t="s">
        <v>184</v>
      </c>
      <c r="E106" s="236" t="s">
        <v>20</v>
      </c>
      <c r="F106" s="237" t="s">
        <v>208</v>
      </c>
      <c r="G106" s="235"/>
      <c r="H106" s="236" t="s">
        <v>20</v>
      </c>
      <c r="I106" s="238"/>
      <c r="J106" s="235"/>
      <c r="K106" s="235"/>
      <c r="L106" s="239"/>
      <c r="M106" s="240"/>
      <c r="N106" s="241"/>
      <c r="O106" s="241"/>
      <c r="P106" s="241"/>
      <c r="Q106" s="241"/>
      <c r="R106" s="241"/>
      <c r="S106" s="241"/>
      <c r="T106" s="242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43" t="s">
        <v>184</v>
      </c>
      <c r="AU106" s="243" t="s">
        <v>84</v>
      </c>
      <c r="AV106" s="13" t="s">
        <v>22</v>
      </c>
      <c r="AW106" s="13" t="s">
        <v>37</v>
      </c>
      <c r="AX106" s="13" t="s">
        <v>76</v>
      </c>
      <c r="AY106" s="243" t="s">
        <v>171</v>
      </c>
    </row>
    <row r="107" spans="1:51" s="14" customFormat="1" ht="12">
      <c r="A107" s="14"/>
      <c r="B107" s="244"/>
      <c r="C107" s="245"/>
      <c r="D107" s="227" t="s">
        <v>184</v>
      </c>
      <c r="E107" s="246" t="s">
        <v>20</v>
      </c>
      <c r="F107" s="247" t="s">
        <v>806</v>
      </c>
      <c r="G107" s="245"/>
      <c r="H107" s="248">
        <v>452</v>
      </c>
      <c r="I107" s="249"/>
      <c r="J107" s="245"/>
      <c r="K107" s="245"/>
      <c r="L107" s="250"/>
      <c r="M107" s="251"/>
      <c r="N107" s="252"/>
      <c r="O107" s="252"/>
      <c r="P107" s="252"/>
      <c r="Q107" s="252"/>
      <c r="R107" s="252"/>
      <c r="S107" s="252"/>
      <c r="T107" s="253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54" t="s">
        <v>184</v>
      </c>
      <c r="AU107" s="254" t="s">
        <v>84</v>
      </c>
      <c r="AV107" s="14" t="s">
        <v>84</v>
      </c>
      <c r="AW107" s="14" t="s">
        <v>37</v>
      </c>
      <c r="AX107" s="14" t="s">
        <v>76</v>
      </c>
      <c r="AY107" s="254" t="s">
        <v>171</v>
      </c>
    </row>
    <row r="108" spans="1:65" s="2" customFormat="1" ht="24.15" customHeight="1">
      <c r="A108" s="39"/>
      <c r="B108" s="40"/>
      <c r="C108" s="214" t="s">
        <v>107</v>
      </c>
      <c r="D108" s="214" t="s">
        <v>173</v>
      </c>
      <c r="E108" s="215" t="s">
        <v>219</v>
      </c>
      <c r="F108" s="216" t="s">
        <v>220</v>
      </c>
      <c r="G108" s="217" t="s">
        <v>176</v>
      </c>
      <c r="H108" s="218">
        <v>525</v>
      </c>
      <c r="I108" s="219"/>
      <c r="J108" s="220">
        <f>ROUND(I108*H108,2)</f>
        <v>0</v>
      </c>
      <c r="K108" s="216" t="s">
        <v>177</v>
      </c>
      <c r="L108" s="45"/>
      <c r="M108" s="221" t="s">
        <v>20</v>
      </c>
      <c r="N108" s="222" t="s">
        <v>47</v>
      </c>
      <c r="O108" s="85"/>
      <c r="P108" s="223">
        <f>O108*H108</f>
        <v>0</v>
      </c>
      <c r="Q108" s="223">
        <v>0</v>
      </c>
      <c r="R108" s="223">
        <f>Q108*H108</f>
        <v>0</v>
      </c>
      <c r="S108" s="223">
        <v>0</v>
      </c>
      <c r="T108" s="224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25" t="s">
        <v>178</v>
      </c>
      <c r="AT108" s="225" t="s">
        <v>173</v>
      </c>
      <c r="AU108" s="225" t="s">
        <v>84</v>
      </c>
      <c r="AY108" s="18" t="s">
        <v>171</v>
      </c>
      <c r="BE108" s="226">
        <f>IF(N108="základní",J108,0)</f>
        <v>0</v>
      </c>
      <c r="BF108" s="226">
        <f>IF(N108="snížená",J108,0)</f>
        <v>0</v>
      </c>
      <c r="BG108" s="226">
        <f>IF(N108="zákl. přenesená",J108,0)</f>
        <v>0</v>
      </c>
      <c r="BH108" s="226">
        <f>IF(N108="sníž. přenesená",J108,0)</f>
        <v>0</v>
      </c>
      <c r="BI108" s="226">
        <f>IF(N108="nulová",J108,0)</f>
        <v>0</v>
      </c>
      <c r="BJ108" s="18" t="s">
        <v>22</v>
      </c>
      <c r="BK108" s="226">
        <f>ROUND(I108*H108,2)</f>
        <v>0</v>
      </c>
      <c r="BL108" s="18" t="s">
        <v>178</v>
      </c>
      <c r="BM108" s="225" t="s">
        <v>807</v>
      </c>
    </row>
    <row r="109" spans="1:47" s="2" customFormat="1" ht="12">
      <c r="A109" s="39"/>
      <c r="B109" s="40"/>
      <c r="C109" s="41"/>
      <c r="D109" s="227" t="s">
        <v>180</v>
      </c>
      <c r="E109" s="41"/>
      <c r="F109" s="228" t="s">
        <v>222</v>
      </c>
      <c r="G109" s="41"/>
      <c r="H109" s="41"/>
      <c r="I109" s="229"/>
      <c r="J109" s="41"/>
      <c r="K109" s="41"/>
      <c r="L109" s="45"/>
      <c r="M109" s="230"/>
      <c r="N109" s="231"/>
      <c r="O109" s="85"/>
      <c r="P109" s="85"/>
      <c r="Q109" s="85"/>
      <c r="R109" s="85"/>
      <c r="S109" s="85"/>
      <c r="T109" s="86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T109" s="18" t="s">
        <v>180</v>
      </c>
      <c r="AU109" s="18" t="s">
        <v>84</v>
      </c>
    </row>
    <row r="110" spans="1:47" s="2" customFormat="1" ht="12">
      <c r="A110" s="39"/>
      <c r="B110" s="40"/>
      <c r="C110" s="41"/>
      <c r="D110" s="232" t="s">
        <v>182</v>
      </c>
      <c r="E110" s="41"/>
      <c r="F110" s="233" t="s">
        <v>223</v>
      </c>
      <c r="G110" s="41"/>
      <c r="H110" s="41"/>
      <c r="I110" s="229"/>
      <c r="J110" s="41"/>
      <c r="K110" s="41"/>
      <c r="L110" s="45"/>
      <c r="M110" s="230"/>
      <c r="N110" s="231"/>
      <c r="O110" s="85"/>
      <c r="P110" s="85"/>
      <c r="Q110" s="85"/>
      <c r="R110" s="85"/>
      <c r="S110" s="85"/>
      <c r="T110" s="86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T110" s="18" t="s">
        <v>182</v>
      </c>
      <c r="AU110" s="18" t="s">
        <v>84</v>
      </c>
    </row>
    <row r="111" spans="1:47" s="2" customFormat="1" ht="12">
      <c r="A111" s="39"/>
      <c r="B111" s="40"/>
      <c r="C111" s="41"/>
      <c r="D111" s="227" t="s">
        <v>224</v>
      </c>
      <c r="E111" s="41"/>
      <c r="F111" s="255" t="s">
        <v>225</v>
      </c>
      <c r="G111" s="41"/>
      <c r="H111" s="41"/>
      <c r="I111" s="229"/>
      <c r="J111" s="41"/>
      <c r="K111" s="41"/>
      <c r="L111" s="45"/>
      <c r="M111" s="230"/>
      <c r="N111" s="231"/>
      <c r="O111" s="85"/>
      <c r="P111" s="85"/>
      <c r="Q111" s="85"/>
      <c r="R111" s="85"/>
      <c r="S111" s="85"/>
      <c r="T111" s="86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T111" s="18" t="s">
        <v>224</v>
      </c>
      <c r="AU111" s="18" t="s">
        <v>84</v>
      </c>
    </row>
    <row r="112" spans="1:51" s="13" customFormat="1" ht="12">
      <c r="A112" s="13"/>
      <c r="B112" s="234"/>
      <c r="C112" s="235"/>
      <c r="D112" s="227" t="s">
        <v>184</v>
      </c>
      <c r="E112" s="236" t="s">
        <v>20</v>
      </c>
      <c r="F112" s="237" t="s">
        <v>185</v>
      </c>
      <c r="G112" s="235"/>
      <c r="H112" s="236" t="s">
        <v>20</v>
      </c>
      <c r="I112" s="238"/>
      <c r="J112" s="235"/>
      <c r="K112" s="235"/>
      <c r="L112" s="239"/>
      <c r="M112" s="240"/>
      <c r="N112" s="241"/>
      <c r="O112" s="241"/>
      <c r="P112" s="241"/>
      <c r="Q112" s="241"/>
      <c r="R112" s="241"/>
      <c r="S112" s="241"/>
      <c r="T112" s="242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43" t="s">
        <v>184</v>
      </c>
      <c r="AU112" s="243" t="s">
        <v>84</v>
      </c>
      <c r="AV112" s="13" t="s">
        <v>22</v>
      </c>
      <c r="AW112" s="13" t="s">
        <v>37</v>
      </c>
      <c r="AX112" s="13" t="s">
        <v>76</v>
      </c>
      <c r="AY112" s="243" t="s">
        <v>171</v>
      </c>
    </row>
    <row r="113" spans="1:51" s="13" customFormat="1" ht="12">
      <c r="A113" s="13"/>
      <c r="B113" s="234"/>
      <c r="C113" s="235"/>
      <c r="D113" s="227" t="s">
        <v>184</v>
      </c>
      <c r="E113" s="236" t="s">
        <v>20</v>
      </c>
      <c r="F113" s="237" t="s">
        <v>186</v>
      </c>
      <c r="G113" s="235"/>
      <c r="H113" s="236" t="s">
        <v>20</v>
      </c>
      <c r="I113" s="238"/>
      <c r="J113" s="235"/>
      <c r="K113" s="235"/>
      <c r="L113" s="239"/>
      <c r="M113" s="240"/>
      <c r="N113" s="241"/>
      <c r="O113" s="241"/>
      <c r="P113" s="241"/>
      <c r="Q113" s="241"/>
      <c r="R113" s="241"/>
      <c r="S113" s="241"/>
      <c r="T113" s="242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43" t="s">
        <v>184</v>
      </c>
      <c r="AU113" s="243" t="s">
        <v>84</v>
      </c>
      <c r="AV113" s="13" t="s">
        <v>22</v>
      </c>
      <c r="AW113" s="13" t="s">
        <v>37</v>
      </c>
      <c r="AX113" s="13" t="s">
        <v>76</v>
      </c>
      <c r="AY113" s="243" t="s">
        <v>171</v>
      </c>
    </row>
    <row r="114" spans="1:51" s="13" customFormat="1" ht="12">
      <c r="A114" s="13"/>
      <c r="B114" s="234"/>
      <c r="C114" s="235"/>
      <c r="D114" s="227" t="s">
        <v>184</v>
      </c>
      <c r="E114" s="236" t="s">
        <v>20</v>
      </c>
      <c r="F114" s="237" t="s">
        <v>808</v>
      </c>
      <c r="G114" s="235"/>
      <c r="H114" s="236" t="s">
        <v>20</v>
      </c>
      <c r="I114" s="238"/>
      <c r="J114" s="235"/>
      <c r="K114" s="235"/>
      <c r="L114" s="239"/>
      <c r="M114" s="240"/>
      <c r="N114" s="241"/>
      <c r="O114" s="241"/>
      <c r="P114" s="241"/>
      <c r="Q114" s="241"/>
      <c r="R114" s="241"/>
      <c r="S114" s="241"/>
      <c r="T114" s="242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43" t="s">
        <v>184</v>
      </c>
      <c r="AU114" s="243" t="s">
        <v>84</v>
      </c>
      <c r="AV114" s="13" t="s">
        <v>22</v>
      </c>
      <c r="AW114" s="13" t="s">
        <v>37</v>
      </c>
      <c r="AX114" s="13" t="s">
        <v>76</v>
      </c>
      <c r="AY114" s="243" t="s">
        <v>171</v>
      </c>
    </row>
    <row r="115" spans="1:51" s="14" customFormat="1" ht="12">
      <c r="A115" s="14"/>
      <c r="B115" s="244"/>
      <c r="C115" s="245"/>
      <c r="D115" s="227" t="s">
        <v>184</v>
      </c>
      <c r="E115" s="246" t="s">
        <v>20</v>
      </c>
      <c r="F115" s="247" t="s">
        <v>800</v>
      </c>
      <c r="G115" s="245"/>
      <c r="H115" s="248">
        <v>525</v>
      </c>
      <c r="I115" s="249"/>
      <c r="J115" s="245"/>
      <c r="K115" s="245"/>
      <c r="L115" s="250"/>
      <c r="M115" s="251"/>
      <c r="N115" s="252"/>
      <c r="O115" s="252"/>
      <c r="P115" s="252"/>
      <c r="Q115" s="252"/>
      <c r="R115" s="252"/>
      <c r="S115" s="252"/>
      <c r="T115" s="253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54" t="s">
        <v>184</v>
      </c>
      <c r="AU115" s="254" t="s">
        <v>84</v>
      </c>
      <c r="AV115" s="14" t="s">
        <v>84</v>
      </c>
      <c r="AW115" s="14" t="s">
        <v>37</v>
      </c>
      <c r="AX115" s="14" t="s">
        <v>76</v>
      </c>
      <c r="AY115" s="254" t="s">
        <v>171</v>
      </c>
    </row>
    <row r="116" spans="1:65" s="2" customFormat="1" ht="33" customHeight="1">
      <c r="A116" s="39"/>
      <c r="B116" s="40"/>
      <c r="C116" s="214" t="s">
        <v>178</v>
      </c>
      <c r="D116" s="214" t="s">
        <v>173</v>
      </c>
      <c r="E116" s="215" t="s">
        <v>809</v>
      </c>
      <c r="F116" s="216" t="s">
        <v>810</v>
      </c>
      <c r="G116" s="217" t="s">
        <v>230</v>
      </c>
      <c r="H116" s="218">
        <v>215.6</v>
      </c>
      <c r="I116" s="219"/>
      <c r="J116" s="220">
        <f>ROUND(I116*H116,2)</f>
        <v>0</v>
      </c>
      <c r="K116" s="216" t="s">
        <v>177</v>
      </c>
      <c r="L116" s="45"/>
      <c r="M116" s="221" t="s">
        <v>20</v>
      </c>
      <c r="N116" s="222" t="s">
        <v>47</v>
      </c>
      <c r="O116" s="85"/>
      <c r="P116" s="223">
        <f>O116*H116</f>
        <v>0</v>
      </c>
      <c r="Q116" s="223">
        <v>0</v>
      </c>
      <c r="R116" s="223">
        <f>Q116*H116</f>
        <v>0</v>
      </c>
      <c r="S116" s="223">
        <v>0</v>
      </c>
      <c r="T116" s="224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25" t="s">
        <v>178</v>
      </c>
      <c r="AT116" s="225" t="s">
        <v>173</v>
      </c>
      <c r="AU116" s="225" t="s">
        <v>84</v>
      </c>
      <c r="AY116" s="18" t="s">
        <v>171</v>
      </c>
      <c r="BE116" s="226">
        <f>IF(N116="základní",J116,0)</f>
        <v>0</v>
      </c>
      <c r="BF116" s="226">
        <f>IF(N116="snížená",J116,0)</f>
        <v>0</v>
      </c>
      <c r="BG116" s="226">
        <f>IF(N116="zákl. přenesená",J116,0)</f>
        <v>0</v>
      </c>
      <c r="BH116" s="226">
        <f>IF(N116="sníž. přenesená",J116,0)</f>
        <v>0</v>
      </c>
      <c r="BI116" s="226">
        <f>IF(N116="nulová",J116,0)</f>
        <v>0</v>
      </c>
      <c r="BJ116" s="18" t="s">
        <v>22</v>
      </c>
      <c r="BK116" s="226">
        <f>ROUND(I116*H116,2)</f>
        <v>0</v>
      </c>
      <c r="BL116" s="18" t="s">
        <v>178</v>
      </c>
      <c r="BM116" s="225" t="s">
        <v>811</v>
      </c>
    </row>
    <row r="117" spans="1:47" s="2" customFormat="1" ht="12">
      <c r="A117" s="39"/>
      <c r="B117" s="40"/>
      <c r="C117" s="41"/>
      <c r="D117" s="227" t="s">
        <v>180</v>
      </c>
      <c r="E117" s="41"/>
      <c r="F117" s="228" t="s">
        <v>812</v>
      </c>
      <c r="G117" s="41"/>
      <c r="H117" s="41"/>
      <c r="I117" s="229"/>
      <c r="J117" s="41"/>
      <c r="K117" s="41"/>
      <c r="L117" s="45"/>
      <c r="M117" s="230"/>
      <c r="N117" s="231"/>
      <c r="O117" s="85"/>
      <c r="P117" s="85"/>
      <c r="Q117" s="85"/>
      <c r="R117" s="85"/>
      <c r="S117" s="85"/>
      <c r="T117" s="86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180</v>
      </c>
      <c r="AU117" s="18" t="s">
        <v>84</v>
      </c>
    </row>
    <row r="118" spans="1:47" s="2" customFormat="1" ht="12">
      <c r="A118" s="39"/>
      <c r="B118" s="40"/>
      <c r="C118" s="41"/>
      <c r="D118" s="232" t="s">
        <v>182</v>
      </c>
      <c r="E118" s="41"/>
      <c r="F118" s="233" t="s">
        <v>813</v>
      </c>
      <c r="G118" s="41"/>
      <c r="H118" s="41"/>
      <c r="I118" s="229"/>
      <c r="J118" s="41"/>
      <c r="K118" s="41"/>
      <c r="L118" s="45"/>
      <c r="M118" s="230"/>
      <c r="N118" s="231"/>
      <c r="O118" s="85"/>
      <c r="P118" s="85"/>
      <c r="Q118" s="85"/>
      <c r="R118" s="85"/>
      <c r="S118" s="85"/>
      <c r="T118" s="86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T118" s="18" t="s">
        <v>182</v>
      </c>
      <c r="AU118" s="18" t="s">
        <v>84</v>
      </c>
    </row>
    <row r="119" spans="1:51" s="13" customFormat="1" ht="12">
      <c r="A119" s="13"/>
      <c r="B119" s="234"/>
      <c r="C119" s="235"/>
      <c r="D119" s="227" t="s">
        <v>184</v>
      </c>
      <c r="E119" s="236" t="s">
        <v>20</v>
      </c>
      <c r="F119" s="237" t="s">
        <v>185</v>
      </c>
      <c r="G119" s="235"/>
      <c r="H119" s="236" t="s">
        <v>20</v>
      </c>
      <c r="I119" s="238"/>
      <c r="J119" s="235"/>
      <c r="K119" s="235"/>
      <c r="L119" s="239"/>
      <c r="M119" s="240"/>
      <c r="N119" s="241"/>
      <c r="O119" s="241"/>
      <c r="P119" s="241"/>
      <c r="Q119" s="241"/>
      <c r="R119" s="241"/>
      <c r="S119" s="241"/>
      <c r="T119" s="242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43" t="s">
        <v>184</v>
      </c>
      <c r="AU119" s="243" t="s">
        <v>84</v>
      </c>
      <c r="AV119" s="13" t="s">
        <v>22</v>
      </c>
      <c r="AW119" s="13" t="s">
        <v>37</v>
      </c>
      <c r="AX119" s="13" t="s">
        <v>76</v>
      </c>
      <c r="AY119" s="243" t="s">
        <v>171</v>
      </c>
    </row>
    <row r="120" spans="1:51" s="13" customFormat="1" ht="12">
      <c r="A120" s="13"/>
      <c r="B120" s="234"/>
      <c r="C120" s="235"/>
      <c r="D120" s="227" t="s">
        <v>184</v>
      </c>
      <c r="E120" s="236" t="s">
        <v>20</v>
      </c>
      <c r="F120" s="237" t="s">
        <v>814</v>
      </c>
      <c r="G120" s="235"/>
      <c r="H120" s="236" t="s">
        <v>20</v>
      </c>
      <c r="I120" s="238"/>
      <c r="J120" s="235"/>
      <c r="K120" s="235"/>
      <c r="L120" s="239"/>
      <c r="M120" s="240"/>
      <c r="N120" s="241"/>
      <c r="O120" s="241"/>
      <c r="P120" s="241"/>
      <c r="Q120" s="241"/>
      <c r="R120" s="241"/>
      <c r="S120" s="241"/>
      <c r="T120" s="242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43" t="s">
        <v>184</v>
      </c>
      <c r="AU120" s="243" t="s">
        <v>84</v>
      </c>
      <c r="AV120" s="13" t="s">
        <v>22</v>
      </c>
      <c r="AW120" s="13" t="s">
        <v>37</v>
      </c>
      <c r="AX120" s="13" t="s">
        <v>76</v>
      </c>
      <c r="AY120" s="243" t="s">
        <v>171</v>
      </c>
    </row>
    <row r="121" spans="1:51" s="14" customFormat="1" ht="12">
      <c r="A121" s="14"/>
      <c r="B121" s="244"/>
      <c r="C121" s="245"/>
      <c r="D121" s="227" t="s">
        <v>184</v>
      </c>
      <c r="E121" s="246" t="s">
        <v>20</v>
      </c>
      <c r="F121" s="247" t="s">
        <v>815</v>
      </c>
      <c r="G121" s="245"/>
      <c r="H121" s="248">
        <v>215.6</v>
      </c>
      <c r="I121" s="249"/>
      <c r="J121" s="245"/>
      <c r="K121" s="245"/>
      <c r="L121" s="250"/>
      <c r="M121" s="251"/>
      <c r="N121" s="252"/>
      <c r="O121" s="252"/>
      <c r="P121" s="252"/>
      <c r="Q121" s="252"/>
      <c r="R121" s="252"/>
      <c r="S121" s="252"/>
      <c r="T121" s="253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54" t="s">
        <v>184</v>
      </c>
      <c r="AU121" s="254" t="s">
        <v>84</v>
      </c>
      <c r="AV121" s="14" t="s">
        <v>84</v>
      </c>
      <c r="AW121" s="14" t="s">
        <v>37</v>
      </c>
      <c r="AX121" s="14" t="s">
        <v>76</v>
      </c>
      <c r="AY121" s="254" t="s">
        <v>171</v>
      </c>
    </row>
    <row r="122" spans="1:65" s="2" customFormat="1" ht="44.25" customHeight="1">
      <c r="A122" s="39"/>
      <c r="B122" s="40"/>
      <c r="C122" s="214" t="s">
        <v>210</v>
      </c>
      <c r="D122" s="214" t="s">
        <v>173</v>
      </c>
      <c r="E122" s="215" t="s">
        <v>228</v>
      </c>
      <c r="F122" s="216" t="s">
        <v>229</v>
      </c>
      <c r="G122" s="217" t="s">
        <v>230</v>
      </c>
      <c r="H122" s="218">
        <v>85.95</v>
      </c>
      <c r="I122" s="219"/>
      <c r="J122" s="220">
        <f>ROUND(I122*H122,2)</f>
        <v>0</v>
      </c>
      <c r="K122" s="216" t="s">
        <v>20</v>
      </c>
      <c r="L122" s="45"/>
      <c r="M122" s="221" t="s">
        <v>20</v>
      </c>
      <c r="N122" s="222" t="s">
        <v>47</v>
      </c>
      <c r="O122" s="85"/>
      <c r="P122" s="223">
        <f>O122*H122</f>
        <v>0</v>
      </c>
      <c r="Q122" s="223">
        <v>0</v>
      </c>
      <c r="R122" s="223">
        <f>Q122*H122</f>
        <v>0</v>
      </c>
      <c r="S122" s="223">
        <v>0</v>
      </c>
      <c r="T122" s="224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25" t="s">
        <v>178</v>
      </c>
      <c r="AT122" s="225" t="s">
        <v>173</v>
      </c>
      <c r="AU122" s="225" t="s">
        <v>84</v>
      </c>
      <c r="AY122" s="18" t="s">
        <v>171</v>
      </c>
      <c r="BE122" s="226">
        <f>IF(N122="základní",J122,0)</f>
        <v>0</v>
      </c>
      <c r="BF122" s="226">
        <f>IF(N122="snížená",J122,0)</f>
        <v>0</v>
      </c>
      <c r="BG122" s="226">
        <f>IF(N122="zákl. přenesená",J122,0)</f>
        <v>0</v>
      </c>
      <c r="BH122" s="226">
        <f>IF(N122="sníž. přenesená",J122,0)</f>
        <v>0</v>
      </c>
      <c r="BI122" s="226">
        <f>IF(N122="nulová",J122,0)</f>
        <v>0</v>
      </c>
      <c r="BJ122" s="18" t="s">
        <v>22</v>
      </c>
      <c r="BK122" s="226">
        <f>ROUND(I122*H122,2)</f>
        <v>0</v>
      </c>
      <c r="BL122" s="18" t="s">
        <v>178</v>
      </c>
      <c r="BM122" s="225" t="s">
        <v>816</v>
      </c>
    </row>
    <row r="123" spans="1:47" s="2" customFormat="1" ht="12">
      <c r="A123" s="39"/>
      <c r="B123" s="40"/>
      <c r="C123" s="41"/>
      <c r="D123" s="227" t="s">
        <v>180</v>
      </c>
      <c r="E123" s="41"/>
      <c r="F123" s="228" t="s">
        <v>232</v>
      </c>
      <c r="G123" s="41"/>
      <c r="H123" s="41"/>
      <c r="I123" s="229"/>
      <c r="J123" s="41"/>
      <c r="K123" s="41"/>
      <c r="L123" s="45"/>
      <c r="M123" s="230"/>
      <c r="N123" s="231"/>
      <c r="O123" s="85"/>
      <c r="P123" s="85"/>
      <c r="Q123" s="85"/>
      <c r="R123" s="85"/>
      <c r="S123" s="85"/>
      <c r="T123" s="86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8" t="s">
        <v>180</v>
      </c>
      <c r="AU123" s="18" t="s">
        <v>84</v>
      </c>
    </row>
    <row r="124" spans="1:51" s="13" customFormat="1" ht="12">
      <c r="A124" s="13"/>
      <c r="B124" s="234"/>
      <c r="C124" s="235"/>
      <c r="D124" s="227" t="s">
        <v>184</v>
      </c>
      <c r="E124" s="236" t="s">
        <v>20</v>
      </c>
      <c r="F124" s="237" t="s">
        <v>233</v>
      </c>
      <c r="G124" s="235"/>
      <c r="H124" s="236" t="s">
        <v>20</v>
      </c>
      <c r="I124" s="238"/>
      <c r="J124" s="235"/>
      <c r="K124" s="235"/>
      <c r="L124" s="239"/>
      <c r="M124" s="240"/>
      <c r="N124" s="241"/>
      <c r="O124" s="241"/>
      <c r="P124" s="241"/>
      <c r="Q124" s="241"/>
      <c r="R124" s="241"/>
      <c r="S124" s="241"/>
      <c r="T124" s="242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43" t="s">
        <v>184</v>
      </c>
      <c r="AU124" s="243" t="s">
        <v>84</v>
      </c>
      <c r="AV124" s="13" t="s">
        <v>22</v>
      </c>
      <c r="AW124" s="13" t="s">
        <v>37</v>
      </c>
      <c r="AX124" s="13" t="s">
        <v>76</v>
      </c>
      <c r="AY124" s="243" t="s">
        <v>171</v>
      </c>
    </row>
    <row r="125" spans="1:51" s="14" customFormat="1" ht="12">
      <c r="A125" s="14"/>
      <c r="B125" s="244"/>
      <c r="C125" s="245"/>
      <c r="D125" s="227" t="s">
        <v>184</v>
      </c>
      <c r="E125" s="246" t="s">
        <v>20</v>
      </c>
      <c r="F125" s="247" t="s">
        <v>817</v>
      </c>
      <c r="G125" s="245"/>
      <c r="H125" s="248">
        <v>52.5</v>
      </c>
      <c r="I125" s="249"/>
      <c r="J125" s="245"/>
      <c r="K125" s="245"/>
      <c r="L125" s="250"/>
      <c r="M125" s="251"/>
      <c r="N125" s="252"/>
      <c r="O125" s="252"/>
      <c r="P125" s="252"/>
      <c r="Q125" s="252"/>
      <c r="R125" s="252"/>
      <c r="S125" s="252"/>
      <c r="T125" s="253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54" t="s">
        <v>184</v>
      </c>
      <c r="AU125" s="254" t="s">
        <v>84</v>
      </c>
      <c r="AV125" s="14" t="s">
        <v>84</v>
      </c>
      <c r="AW125" s="14" t="s">
        <v>37</v>
      </c>
      <c r="AX125" s="14" t="s">
        <v>76</v>
      </c>
      <c r="AY125" s="254" t="s">
        <v>171</v>
      </c>
    </row>
    <row r="126" spans="1:51" s="13" customFormat="1" ht="12">
      <c r="A126" s="13"/>
      <c r="B126" s="234"/>
      <c r="C126" s="235"/>
      <c r="D126" s="227" t="s">
        <v>184</v>
      </c>
      <c r="E126" s="236" t="s">
        <v>20</v>
      </c>
      <c r="F126" s="237" t="s">
        <v>632</v>
      </c>
      <c r="G126" s="235"/>
      <c r="H126" s="236" t="s">
        <v>20</v>
      </c>
      <c r="I126" s="238"/>
      <c r="J126" s="235"/>
      <c r="K126" s="235"/>
      <c r="L126" s="239"/>
      <c r="M126" s="240"/>
      <c r="N126" s="241"/>
      <c r="O126" s="241"/>
      <c r="P126" s="241"/>
      <c r="Q126" s="241"/>
      <c r="R126" s="241"/>
      <c r="S126" s="241"/>
      <c r="T126" s="242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3" t="s">
        <v>184</v>
      </c>
      <c r="AU126" s="243" t="s">
        <v>84</v>
      </c>
      <c r="AV126" s="13" t="s">
        <v>22</v>
      </c>
      <c r="AW126" s="13" t="s">
        <v>37</v>
      </c>
      <c r="AX126" s="13" t="s">
        <v>76</v>
      </c>
      <c r="AY126" s="243" t="s">
        <v>171</v>
      </c>
    </row>
    <row r="127" spans="1:51" s="14" customFormat="1" ht="12">
      <c r="A127" s="14"/>
      <c r="B127" s="244"/>
      <c r="C127" s="245"/>
      <c r="D127" s="227" t="s">
        <v>184</v>
      </c>
      <c r="E127" s="246" t="s">
        <v>20</v>
      </c>
      <c r="F127" s="247" t="s">
        <v>818</v>
      </c>
      <c r="G127" s="245"/>
      <c r="H127" s="248">
        <v>33.45</v>
      </c>
      <c r="I127" s="249"/>
      <c r="J127" s="245"/>
      <c r="K127" s="245"/>
      <c r="L127" s="250"/>
      <c r="M127" s="251"/>
      <c r="N127" s="252"/>
      <c r="O127" s="252"/>
      <c r="P127" s="252"/>
      <c r="Q127" s="252"/>
      <c r="R127" s="252"/>
      <c r="S127" s="252"/>
      <c r="T127" s="253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54" t="s">
        <v>184</v>
      </c>
      <c r="AU127" s="254" t="s">
        <v>84</v>
      </c>
      <c r="AV127" s="14" t="s">
        <v>84</v>
      </c>
      <c r="AW127" s="14" t="s">
        <v>37</v>
      </c>
      <c r="AX127" s="14" t="s">
        <v>76</v>
      </c>
      <c r="AY127" s="254" t="s">
        <v>171</v>
      </c>
    </row>
    <row r="128" spans="1:65" s="2" customFormat="1" ht="44.25" customHeight="1">
      <c r="A128" s="39"/>
      <c r="B128" s="40"/>
      <c r="C128" s="214" t="s">
        <v>218</v>
      </c>
      <c r="D128" s="214" t="s">
        <v>173</v>
      </c>
      <c r="E128" s="215" t="s">
        <v>236</v>
      </c>
      <c r="F128" s="216" t="s">
        <v>237</v>
      </c>
      <c r="G128" s="217" t="s">
        <v>230</v>
      </c>
      <c r="H128" s="218">
        <v>268.1</v>
      </c>
      <c r="I128" s="219"/>
      <c r="J128" s="220">
        <f>ROUND(I128*H128,2)</f>
        <v>0</v>
      </c>
      <c r="K128" s="216" t="s">
        <v>20</v>
      </c>
      <c r="L128" s="45"/>
      <c r="M128" s="221" t="s">
        <v>20</v>
      </c>
      <c r="N128" s="222" t="s">
        <v>47</v>
      </c>
      <c r="O128" s="85"/>
      <c r="P128" s="223">
        <f>O128*H128</f>
        <v>0</v>
      </c>
      <c r="Q128" s="223">
        <v>0</v>
      </c>
      <c r="R128" s="223">
        <f>Q128*H128</f>
        <v>0</v>
      </c>
      <c r="S128" s="223">
        <v>0</v>
      </c>
      <c r="T128" s="224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25" t="s">
        <v>178</v>
      </c>
      <c r="AT128" s="225" t="s">
        <v>173</v>
      </c>
      <c r="AU128" s="225" t="s">
        <v>84</v>
      </c>
      <c r="AY128" s="18" t="s">
        <v>171</v>
      </c>
      <c r="BE128" s="226">
        <f>IF(N128="základní",J128,0)</f>
        <v>0</v>
      </c>
      <c r="BF128" s="226">
        <f>IF(N128="snížená",J128,0)</f>
        <v>0</v>
      </c>
      <c r="BG128" s="226">
        <f>IF(N128="zákl. přenesená",J128,0)</f>
        <v>0</v>
      </c>
      <c r="BH128" s="226">
        <f>IF(N128="sníž. přenesená",J128,0)</f>
        <v>0</v>
      </c>
      <c r="BI128" s="226">
        <f>IF(N128="nulová",J128,0)</f>
        <v>0</v>
      </c>
      <c r="BJ128" s="18" t="s">
        <v>22</v>
      </c>
      <c r="BK128" s="226">
        <f>ROUND(I128*H128,2)</f>
        <v>0</v>
      </c>
      <c r="BL128" s="18" t="s">
        <v>178</v>
      </c>
      <c r="BM128" s="225" t="s">
        <v>819</v>
      </c>
    </row>
    <row r="129" spans="1:47" s="2" customFormat="1" ht="12">
      <c r="A129" s="39"/>
      <c r="B129" s="40"/>
      <c r="C129" s="41"/>
      <c r="D129" s="227" t="s">
        <v>180</v>
      </c>
      <c r="E129" s="41"/>
      <c r="F129" s="228" t="s">
        <v>239</v>
      </c>
      <c r="G129" s="41"/>
      <c r="H129" s="41"/>
      <c r="I129" s="229"/>
      <c r="J129" s="41"/>
      <c r="K129" s="41"/>
      <c r="L129" s="45"/>
      <c r="M129" s="230"/>
      <c r="N129" s="231"/>
      <c r="O129" s="85"/>
      <c r="P129" s="85"/>
      <c r="Q129" s="85"/>
      <c r="R129" s="85"/>
      <c r="S129" s="85"/>
      <c r="T129" s="86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180</v>
      </c>
      <c r="AU129" s="18" t="s">
        <v>84</v>
      </c>
    </row>
    <row r="130" spans="1:51" s="14" customFormat="1" ht="12">
      <c r="A130" s="14"/>
      <c r="B130" s="244"/>
      <c r="C130" s="245"/>
      <c r="D130" s="227" t="s">
        <v>184</v>
      </c>
      <c r="E130" s="246" t="s">
        <v>20</v>
      </c>
      <c r="F130" s="247" t="s">
        <v>820</v>
      </c>
      <c r="G130" s="245"/>
      <c r="H130" s="248">
        <v>52.5</v>
      </c>
      <c r="I130" s="249"/>
      <c r="J130" s="245"/>
      <c r="K130" s="245"/>
      <c r="L130" s="250"/>
      <c r="M130" s="251"/>
      <c r="N130" s="252"/>
      <c r="O130" s="252"/>
      <c r="P130" s="252"/>
      <c r="Q130" s="252"/>
      <c r="R130" s="252"/>
      <c r="S130" s="252"/>
      <c r="T130" s="253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54" t="s">
        <v>184</v>
      </c>
      <c r="AU130" s="254" t="s">
        <v>84</v>
      </c>
      <c r="AV130" s="14" t="s">
        <v>84</v>
      </c>
      <c r="AW130" s="14" t="s">
        <v>37</v>
      </c>
      <c r="AX130" s="14" t="s">
        <v>76</v>
      </c>
      <c r="AY130" s="254" t="s">
        <v>171</v>
      </c>
    </row>
    <row r="131" spans="1:51" s="14" customFormat="1" ht="12">
      <c r="A131" s="14"/>
      <c r="B131" s="244"/>
      <c r="C131" s="245"/>
      <c r="D131" s="227" t="s">
        <v>184</v>
      </c>
      <c r="E131" s="246" t="s">
        <v>20</v>
      </c>
      <c r="F131" s="247" t="s">
        <v>821</v>
      </c>
      <c r="G131" s="245"/>
      <c r="H131" s="248">
        <v>215.6</v>
      </c>
      <c r="I131" s="249"/>
      <c r="J131" s="245"/>
      <c r="K131" s="245"/>
      <c r="L131" s="250"/>
      <c r="M131" s="251"/>
      <c r="N131" s="252"/>
      <c r="O131" s="252"/>
      <c r="P131" s="252"/>
      <c r="Q131" s="252"/>
      <c r="R131" s="252"/>
      <c r="S131" s="252"/>
      <c r="T131" s="253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54" t="s">
        <v>184</v>
      </c>
      <c r="AU131" s="254" t="s">
        <v>84</v>
      </c>
      <c r="AV131" s="14" t="s">
        <v>84</v>
      </c>
      <c r="AW131" s="14" t="s">
        <v>37</v>
      </c>
      <c r="AX131" s="14" t="s">
        <v>76</v>
      </c>
      <c r="AY131" s="254" t="s">
        <v>171</v>
      </c>
    </row>
    <row r="132" spans="1:65" s="2" customFormat="1" ht="24.15" customHeight="1">
      <c r="A132" s="39"/>
      <c r="B132" s="40"/>
      <c r="C132" s="214" t="s">
        <v>227</v>
      </c>
      <c r="D132" s="214" t="s">
        <v>173</v>
      </c>
      <c r="E132" s="215" t="s">
        <v>822</v>
      </c>
      <c r="F132" s="216" t="s">
        <v>823</v>
      </c>
      <c r="G132" s="217" t="s">
        <v>230</v>
      </c>
      <c r="H132" s="218">
        <v>33.45</v>
      </c>
      <c r="I132" s="219"/>
      <c r="J132" s="220">
        <f>ROUND(I132*H132,2)</f>
        <v>0</v>
      </c>
      <c r="K132" s="216" t="s">
        <v>177</v>
      </c>
      <c r="L132" s="45"/>
      <c r="M132" s="221" t="s">
        <v>20</v>
      </c>
      <c r="N132" s="222" t="s">
        <v>47</v>
      </c>
      <c r="O132" s="85"/>
      <c r="P132" s="223">
        <f>O132*H132</f>
        <v>0</v>
      </c>
      <c r="Q132" s="223">
        <v>0</v>
      </c>
      <c r="R132" s="223">
        <f>Q132*H132</f>
        <v>0</v>
      </c>
      <c r="S132" s="223">
        <v>0</v>
      </c>
      <c r="T132" s="224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25" t="s">
        <v>178</v>
      </c>
      <c r="AT132" s="225" t="s">
        <v>173</v>
      </c>
      <c r="AU132" s="225" t="s">
        <v>84</v>
      </c>
      <c r="AY132" s="18" t="s">
        <v>171</v>
      </c>
      <c r="BE132" s="226">
        <f>IF(N132="základní",J132,0)</f>
        <v>0</v>
      </c>
      <c r="BF132" s="226">
        <f>IF(N132="snížená",J132,0)</f>
        <v>0</v>
      </c>
      <c r="BG132" s="226">
        <f>IF(N132="zákl. přenesená",J132,0)</f>
        <v>0</v>
      </c>
      <c r="BH132" s="226">
        <f>IF(N132="sníž. přenesená",J132,0)</f>
        <v>0</v>
      </c>
      <c r="BI132" s="226">
        <f>IF(N132="nulová",J132,0)</f>
        <v>0</v>
      </c>
      <c r="BJ132" s="18" t="s">
        <v>22</v>
      </c>
      <c r="BK132" s="226">
        <f>ROUND(I132*H132,2)</f>
        <v>0</v>
      </c>
      <c r="BL132" s="18" t="s">
        <v>178</v>
      </c>
      <c r="BM132" s="225" t="s">
        <v>824</v>
      </c>
    </row>
    <row r="133" spans="1:47" s="2" customFormat="1" ht="12">
      <c r="A133" s="39"/>
      <c r="B133" s="40"/>
      <c r="C133" s="41"/>
      <c r="D133" s="227" t="s">
        <v>180</v>
      </c>
      <c r="E133" s="41"/>
      <c r="F133" s="228" t="s">
        <v>825</v>
      </c>
      <c r="G133" s="41"/>
      <c r="H133" s="41"/>
      <c r="I133" s="229"/>
      <c r="J133" s="41"/>
      <c r="K133" s="41"/>
      <c r="L133" s="45"/>
      <c r="M133" s="230"/>
      <c r="N133" s="231"/>
      <c r="O133" s="85"/>
      <c r="P133" s="85"/>
      <c r="Q133" s="85"/>
      <c r="R133" s="85"/>
      <c r="S133" s="85"/>
      <c r="T133" s="86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T133" s="18" t="s">
        <v>180</v>
      </c>
      <c r="AU133" s="18" t="s">
        <v>84</v>
      </c>
    </row>
    <row r="134" spans="1:47" s="2" customFormat="1" ht="12">
      <c r="A134" s="39"/>
      <c r="B134" s="40"/>
      <c r="C134" s="41"/>
      <c r="D134" s="232" t="s">
        <v>182</v>
      </c>
      <c r="E134" s="41"/>
      <c r="F134" s="233" t="s">
        <v>826</v>
      </c>
      <c r="G134" s="41"/>
      <c r="H134" s="41"/>
      <c r="I134" s="229"/>
      <c r="J134" s="41"/>
      <c r="K134" s="41"/>
      <c r="L134" s="45"/>
      <c r="M134" s="230"/>
      <c r="N134" s="231"/>
      <c r="O134" s="85"/>
      <c r="P134" s="85"/>
      <c r="Q134" s="85"/>
      <c r="R134" s="85"/>
      <c r="S134" s="85"/>
      <c r="T134" s="86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T134" s="18" t="s">
        <v>182</v>
      </c>
      <c r="AU134" s="18" t="s">
        <v>84</v>
      </c>
    </row>
    <row r="135" spans="1:51" s="13" customFormat="1" ht="12">
      <c r="A135" s="13"/>
      <c r="B135" s="234"/>
      <c r="C135" s="235"/>
      <c r="D135" s="227" t="s">
        <v>184</v>
      </c>
      <c r="E135" s="236" t="s">
        <v>20</v>
      </c>
      <c r="F135" s="237" t="s">
        <v>663</v>
      </c>
      <c r="G135" s="235"/>
      <c r="H135" s="236" t="s">
        <v>20</v>
      </c>
      <c r="I135" s="238"/>
      <c r="J135" s="235"/>
      <c r="K135" s="235"/>
      <c r="L135" s="239"/>
      <c r="M135" s="240"/>
      <c r="N135" s="241"/>
      <c r="O135" s="241"/>
      <c r="P135" s="241"/>
      <c r="Q135" s="241"/>
      <c r="R135" s="241"/>
      <c r="S135" s="241"/>
      <c r="T135" s="242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3" t="s">
        <v>184</v>
      </c>
      <c r="AU135" s="243" t="s">
        <v>84</v>
      </c>
      <c r="AV135" s="13" t="s">
        <v>22</v>
      </c>
      <c r="AW135" s="13" t="s">
        <v>37</v>
      </c>
      <c r="AX135" s="13" t="s">
        <v>76</v>
      </c>
      <c r="AY135" s="243" t="s">
        <v>171</v>
      </c>
    </row>
    <row r="136" spans="1:51" s="14" customFormat="1" ht="12">
      <c r="A136" s="14"/>
      <c r="B136" s="244"/>
      <c r="C136" s="245"/>
      <c r="D136" s="227" t="s">
        <v>184</v>
      </c>
      <c r="E136" s="246" t="s">
        <v>20</v>
      </c>
      <c r="F136" s="247" t="s">
        <v>818</v>
      </c>
      <c r="G136" s="245"/>
      <c r="H136" s="248">
        <v>33.45</v>
      </c>
      <c r="I136" s="249"/>
      <c r="J136" s="245"/>
      <c r="K136" s="245"/>
      <c r="L136" s="250"/>
      <c r="M136" s="251"/>
      <c r="N136" s="252"/>
      <c r="O136" s="252"/>
      <c r="P136" s="252"/>
      <c r="Q136" s="252"/>
      <c r="R136" s="252"/>
      <c r="S136" s="252"/>
      <c r="T136" s="253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54" t="s">
        <v>184</v>
      </c>
      <c r="AU136" s="254" t="s">
        <v>84</v>
      </c>
      <c r="AV136" s="14" t="s">
        <v>84</v>
      </c>
      <c r="AW136" s="14" t="s">
        <v>37</v>
      </c>
      <c r="AX136" s="14" t="s">
        <v>76</v>
      </c>
      <c r="AY136" s="254" t="s">
        <v>171</v>
      </c>
    </row>
    <row r="137" spans="1:65" s="2" customFormat="1" ht="24.15" customHeight="1">
      <c r="A137" s="39"/>
      <c r="B137" s="40"/>
      <c r="C137" s="214" t="s">
        <v>235</v>
      </c>
      <c r="D137" s="214" t="s">
        <v>173</v>
      </c>
      <c r="E137" s="215" t="s">
        <v>827</v>
      </c>
      <c r="F137" s="216" t="s">
        <v>828</v>
      </c>
      <c r="G137" s="217" t="s">
        <v>230</v>
      </c>
      <c r="H137" s="218">
        <v>322.7</v>
      </c>
      <c r="I137" s="219"/>
      <c r="J137" s="220">
        <f>ROUND(I137*H137,2)</f>
        <v>0</v>
      </c>
      <c r="K137" s="216" t="s">
        <v>177</v>
      </c>
      <c r="L137" s="45"/>
      <c r="M137" s="221" t="s">
        <v>20</v>
      </c>
      <c r="N137" s="222" t="s">
        <v>47</v>
      </c>
      <c r="O137" s="85"/>
      <c r="P137" s="223">
        <f>O137*H137</f>
        <v>0</v>
      </c>
      <c r="Q137" s="223">
        <v>0</v>
      </c>
      <c r="R137" s="223">
        <f>Q137*H137</f>
        <v>0</v>
      </c>
      <c r="S137" s="223">
        <v>0</v>
      </c>
      <c r="T137" s="224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25" t="s">
        <v>178</v>
      </c>
      <c r="AT137" s="225" t="s">
        <v>173</v>
      </c>
      <c r="AU137" s="225" t="s">
        <v>84</v>
      </c>
      <c r="AY137" s="18" t="s">
        <v>171</v>
      </c>
      <c r="BE137" s="226">
        <f>IF(N137="základní",J137,0)</f>
        <v>0</v>
      </c>
      <c r="BF137" s="226">
        <f>IF(N137="snížená",J137,0)</f>
        <v>0</v>
      </c>
      <c r="BG137" s="226">
        <f>IF(N137="zákl. přenesená",J137,0)</f>
        <v>0</v>
      </c>
      <c r="BH137" s="226">
        <f>IF(N137="sníž. přenesená",J137,0)</f>
        <v>0</v>
      </c>
      <c r="BI137" s="226">
        <f>IF(N137="nulová",J137,0)</f>
        <v>0</v>
      </c>
      <c r="BJ137" s="18" t="s">
        <v>22</v>
      </c>
      <c r="BK137" s="226">
        <f>ROUND(I137*H137,2)</f>
        <v>0</v>
      </c>
      <c r="BL137" s="18" t="s">
        <v>178</v>
      </c>
      <c r="BM137" s="225" t="s">
        <v>829</v>
      </c>
    </row>
    <row r="138" spans="1:47" s="2" customFormat="1" ht="12">
      <c r="A138" s="39"/>
      <c r="B138" s="40"/>
      <c r="C138" s="41"/>
      <c r="D138" s="227" t="s">
        <v>180</v>
      </c>
      <c r="E138" s="41"/>
      <c r="F138" s="228" t="s">
        <v>830</v>
      </c>
      <c r="G138" s="41"/>
      <c r="H138" s="41"/>
      <c r="I138" s="229"/>
      <c r="J138" s="41"/>
      <c r="K138" s="41"/>
      <c r="L138" s="45"/>
      <c r="M138" s="230"/>
      <c r="N138" s="231"/>
      <c r="O138" s="85"/>
      <c r="P138" s="85"/>
      <c r="Q138" s="85"/>
      <c r="R138" s="85"/>
      <c r="S138" s="85"/>
      <c r="T138" s="86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T138" s="18" t="s">
        <v>180</v>
      </c>
      <c r="AU138" s="18" t="s">
        <v>84</v>
      </c>
    </row>
    <row r="139" spans="1:47" s="2" customFormat="1" ht="12">
      <c r="A139" s="39"/>
      <c r="B139" s="40"/>
      <c r="C139" s="41"/>
      <c r="D139" s="232" t="s">
        <v>182</v>
      </c>
      <c r="E139" s="41"/>
      <c r="F139" s="233" t="s">
        <v>831</v>
      </c>
      <c r="G139" s="41"/>
      <c r="H139" s="41"/>
      <c r="I139" s="229"/>
      <c r="J139" s="41"/>
      <c r="K139" s="41"/>
      <c r="L139" s="45"/>
      <c r="M139" s="230"/>
      <c r="N139" s="231"/>
      <c r="O139" s="85"/>
      <c r="P139" s="85"/>
      <c r="Q139" s="85"/>
      <c r="R139" s="85"/>
      <c r="S139" s="85"/>
      <c r="T139" s="86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T139" s="18" t="s">
        <v>182</v>
      </c>
      <c r="AU139" s="18" t="s">
        <v>84</v>
      </c>
    </row>
    <row r="140" spans="1:51" s="13" customFormat="1" ht="12">
      <c r="A140" s="13"/>
      <c r="B140" s="234"/>
      <c r="C140" s="235"/>
      <c r="D140" s="227" t="s">
        <v>184</v>
      </c>
      <c r="E140" s="236" t="s">
        <v>20</v>
      </c>
      <c r="F140" s="237" t="s">
        <v>185</v>
      </c>
      <c r="G140" s="235"/>
      <c r="H140" s="236" t="s">
        <v>20</v>
      </c>
      <c r="I140" s="238"/>
      <c r="J140" s="235"/>
      <c r="K140" s="235"/>
      <c r="L140" s="239"/>
      <c r="M140" s="240"/>
      <c r="N140" s="241"/>
      <c r="O140" s="241"/>
      <c r="P140" s="241"/>
      <c r="Q140" s="241"/>
      <c r="R140" s="241"/>
      <c r="S140" s="241"/>
      <c r="T140" s="242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3" t="s">
        <v>184</v>
      </c>
      <c r="AU140" s="243" t="s">
        <v>84</v>
      </c>
      <c r="AV140" s="13" t="s">
        <v>22</v>
      </c>
      <c r="AW140" s="13" t="s">
        <v>37</v>
      </c>
      <c r="AX140" s="13" t="s">
        <v>76</v>
      </c>
      <c r="AY140" s="243" t="s">
        <v>171</v>
      </c>
    </row>
    <row r="141" spans="1:51" s="13" customFormat="1" ht="12">
      <c r="A141" s="13"/>
      <c r="B141" s="234"/>
      <c r="C141" s="235"/>
      <c r="D141" s="227" t="s">
        <v>184</v>
      </c>
      <c r="E141" s="236" t="s">
        <v>20</v>
      </c>
      <c r="F141" s="237" t="s">
        <v>832</v>
      </c>
      <c r="G141" s="235"/>
      <c r="H141" s="236" t="s">
        <v>20</v>
      </c>
      <c r="I141" s="238"/>
      <c r="J141" s="235"/>
      <c r="K141" s="235"/>
      <c r="L141" s="239"/>
      <c r="M141" s="240"/>
      <c r="N141" s="241"/>
      <c r="O141" s="241"/>
      <c r="P141" s="241"/>
      <c r="Q141" s="241"/>
      <c r="R141" s="241"/>
      <c r="S141" s="241"/>
      <c r="T141" s="242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3" t="s">
        <v>184</v>
      </c>
      <c r="AU141" s="243" t="s">
        <v>84</v>
      </c>
      <c r="AV141" s="13" t="s">
        <v>22</v>
      </c>
      <c r="AW141" s="13" t="s">
        <v>37</v>
      </c>
      <c r="AX141" s="13" t="s">
        <v>76</v>
      </c>
      <c r="AY141" s="243" t="s">
        <v>171</v>
      </c>
    </row>
    <row r="142" spans="1:51" s="14" customFormat="1" ht="12">
      <c r="A142" s="14"/>
      <c r="B142" s="244"/>
      <c r="C142" s="245"/>
      <c r="D142" s="227" t="s">
        <v>184</v>
      </c>
      <c r="E142" s="246" t="s">
        <v>20</v>
      </c>
      <c r="F142" s="247" t="s">
        <v>833</v>
      </c>
      <c r="G142" s="245"/>
      <c r="H142" s="248">
        <v>322.7</v>
      </c>
      <c r="I142" s="249"/>
      <c r="J142" s="245"/>
      <c r="K142" s="245"/>
      <c r="L142" s="250"/>
      <c r="M142" s="251"/>
      <c r="N142" s="252"/>
      <c r="O142" s="252"/>
      <c r="P142" s="252"/>
      <c r="Q142" s="252"/>
      <c r="R142" s="252"/>
      <c r="S142" s="252"/>
      <c r="T142" s="253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54" t="s">
        <v>184</v>
      </c>
      <c r="AU142" s="254" t="s">
        <v>84</v>
      </c>
      <c r="AV142" s="14" t="s">
        <v>84</v>
      </c>
      <c r="AW142" s="14" t="s">
        <v>37</v>
      </c>
      <c r="AX142" s="14" t="s">
        <v>76</v>
      </c>
      <c r="AY142" s="254" t="s">
        <v>171</v>
      </c>
    </row>
    <row r="143" spans="1:65" s="2" customFormat="1" ht="24.15" customHeight="1">
      <c r="A143" s="39"/>
      <c r="B143" s="40"/>
      <c r="C143" s="214" t="s">
        <v>241</v>
      </c>
      <c r="D143" s="214" t="s">
        <v>173</v>
      </c>
      <c r="E143" s="215" t="s">
        <v>834</v>
      </c>
      <c r="F143" s="216" t="s">
        <v>835</v>
      </c>
      <c r="G143" s="217" t="s">
        <v>230</v>
      </c>
      <c r="H143" s="218">
        <v>322.7</v>
      </c>
      <c r="I143" s="219"/>
      <c r="J143" s="220">
        <f>ROUND(I143*H143,2)</f>
        <v>0</v>
      </c>
      <c r="K143" s="216" t="s">
        <v>177</v>
      </c>
      <c r="L143" s="45"/>
      <c r="M143" s="221" t="s">
        <v>20</v>
      </c>
      <c r="N143" s="222" t="s">
        <v>47</v>
      </c>
      <c r="O143" s="85"/>
      <c r="P143" s="223">
        <f>O143*H143</f>
        <v>0</v>
      </c>
      <c r="Q143" s="223">
        <v>0</v>
      </c>
      <c r="R143" s="223">
        <f>Q143*H143</f>
        <v>0</v>
      </c>
      <c r="S143" s="223">
        <v>0</v>
      </c>
      <c r="T143" s="224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25" t="s">
        <v>178</v>
      </c>
      <c r="AT143" s="225" t="s">
        <v>173</v>
      </c>
      <c r="AU143" s="225" t="s">
        <v>84</v>
      </c>
      <c r="AY143" s="18" t="s">
        <v>171</v>
      </c>
      <c r="BE143" s="226">
        <f>IF(N143="základní",J143,0)</f>
        <v>0</v>
      </c>
      <c r="BF143" s="226">
        <f>IF(N143="snížená",J143,0)</f>
        <v>0</v>
      </c>
      <c r="BG143" s="226">
        <f>IF(N143="zákl. přenesená",J143,0)</f>
        <v>0</v>
      </c>
      <c r="BH143" s="226">
        <f>IF(N143="sníž. přenesená",J143,0)</f>
        <v>0</v>
      </c>
      <c r="BI143" s="226">
        <f>IF(N143="nulová",J143,0)</f>
        <v>0</v>
      </c>
      <c r="BJ143" s="18" t="s">
        <v>22</v>
      </c>
      <c r="BK143" s="226">
        <f>ROUND(I143*H143,2)</f>
        <v>0</v>
      </c>
      <c r="BL143" s="18" t="s">
        <v>178</v>
      </c>
      <c r="BM143" s="225" t="s">
        <v>836</v>
      </c>
    </row>
    <row r="144" spans="1:47" s="2" customFormat="1" ht="12">
      <c r="A144" s="39"/>
      <c r="B144" s="40"/>
      <c r="C144" s="41"/>
      <c r="D144" s="227" t="s">
        <v>180</v>
      </c>
      <c r="E144" s="41"/>
      <c r="F144" s="228" t="s">
        <v>837</v>
      </c>
      <c r="G144" s="41"/>
      <c r="H144" s="41"/>
      <c r="I144" s="229"/>
      <c r="J144" s="41"/>
      <c r="K144" s="41"/>
      <c r="L144" s="45"/>
      <c r="M144" s="230"/>
      <c r="N144" s="231"/>
      <c r="O144" s="85"/>
      <c r="P144" s="85"/>
      <c r="Q144" s="85"/>
      <c r="R144" s="85"/>
      <c r="S144" s="85"/>
      <c r="T144" s="86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T144" s="18" t="s">
        <v>180</v>
      </c>
      <c r="AU144" s="18" t="s">
        <v>84</v>
      </c>
    </row>
    <row r="145" spans="1:47" s="2" customFormat="1" ht="12">
      <c r="A145" s="39"/>
      <c r="B145" s="40"/>
      <c r="C145" s="41"/>
      <c r="D145" s="232" t="s">
        <v>182</v>
      </c>
      <c r="E145" s="41"/>
      <c r="F145" s="233" t="s">
        <v>838</v>
      </c>
      <c r="G145" s="41"/>
      <c r="H145" s="41"/>
      <c r="I145" s="229"/>
      <c r="J145" s="41"/>
      <c r="K145" s="41"/>
      <c r="L145" s="45"/>
      <c r="M145" s="230"/>
      <c r="N145" s="231"/>
      <c r="O145" s="85"/>
      <c r="P145" s="85"/>
      <c r="Q145" s="85"/>
      <c r="R145" s="85"/>
      <c r="S145" s="85"/>
      <c r="T145" s="86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T145" s="18" t="s">
        <v>182</v>
      </c>
      <c r="AU145" s="18" t="s">
        <v>84</v>
      </c>
    </row>
    <row r="146" spans="1:51" s="13" customFormat="1" ht="12">
      <c r="A146" s="13"/>
      <c r="B146" s="234"/>
      <c r="C146" s="235"/>
      <c r="D146" s="227" t="s">
        <v>184</v>
      </c>
      <c r="E146" s="236" t="s">
        <v>20</v>
      </c>
      <c r="F146" s="237" t="s">
        <v>185</v>
      </c>
      <c r="G146" s="235"/>
      <c r="H146" s="236" t="s">
        <v>20</v>
      </c>
      <c r="I146" s="238"/>
      <c r="J146" s="235"/>
      <c r="K146" s="235"/>
      <c r="L146" s="239"/>
      <c r="M146" s="240"/>
      <c r="N146" s="241"/>
      <c r="O146" s="241"/>
      <c r="P146" s="241"/>
      <c r="Q146" s="241"/>
      <c r="R146" s="241"/>
      <c r="S146" s="241"/>
      <c r="T146" s="242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3" t="s">
        <v>184</v>
      </c>
      <c r="AU146" s="243" t="s">
        <v>84</v>
      </c>
      <c r="AV146" s="13" t="s">
        <v>22</v>
      </c>
      <c r="AW146" s="13" t="s">
        <v>37</v>
      </c>
      <c r="AX146" s="13" t="s">
        <v>76</v>
      </c>
      <c r="AY146" s="243" t="s">
        <v>171</v>
      </c>
    </row>
    <row r="147" spans="1:51" s="13" customFormat="1" ht="12">
      <c r="A147" s="13"/>
      <c r="B147" s="234"/>
      <c r="C147" s="235"/>
      <c r="D147" s="227" t="s">
        <v>184</v>
      </c>
      <c r="E147" s="236" t="s">
        <v>20</v>
      </c>
      <c r="F147" s="237" t="s">
        <v>832</v>
      </c>
      <c r="G147" s="235"/>
      <c r="H147" s="236" t="s">
        <v>20</v>
      </c>
      <c r="I147" s="238"/>
      <c r="J147" s="235"/>
      <c r="K147" s="235"/>
      <c r="L147" s="239"/>
      <c r="M147" s="240"/>
      <c r="N147" s="241"/>
      <c r="O147" s="241"/>
      <c r="P147" s="241"/>
      <c r="Q147" s="241"/>
      <c r="R147" s="241"/>
      <c r="S147" s="241"/>
      <c r="T147" s="242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3" t="s">
        <v>184</v>
      </c>
      <c r="AU147" s="243" t="s">
        <v>84</v>
      </c>
      <c r="AV147" s="13" t="s">
        <v>22</v>
      </c>
      <c r="AW147" s="13" t="s">
        <v>37</v>
      </c>
      <c r="AX147" s="13" t="s">
        <v>76</v>
      </c>
      <c r="AY147" s="243" t="s">
        <v>171</v>
      </c>
    </row>
    <row r="148" spans="1:51" s="14" customFormat="1" ht="12">
      <c r="A148" s="14"/>
      <c r="B148" s="244"/>
      <c r="C148" s="245"/>
      <c r="D148" s="227" t="s">
        <v>184</v>
      </c>
      <c r="E148" s="246" t="s">
        <v>20</v>
      </c>
      <c r="F148" s="247" t="s">
        <v>833</v>
      </c>
      <c r="G148" s="245"/>
      <c r="H148" s="248">
        <v>322.7</v>
      </c>
      <c r="I148" s="249"/>
      <c r="J148" s="245"/>
      <c r="K148" s="245"/>
      <c r="L148" s="250"/>
      <c r="M148" s="251"/>
      <c r="N148" s="252"/>
      <c r="O148" s="252"/>
      <c r="P148" s="252"/>
      <c r="Q148" s="252"/>
      <c r="R148" s="252"/>
      <c r="S148" s="252"/>
      <c r="T148" s="253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54" t="s">
        <v>184</v>
      </c>
      <c r="AU148" s="254" t="s">
        <v>84</v>
      </c>
      <c r="AV148" s="14" t="s">
        <v>84</v>
      </c>
      <c r="AW148" s="14" t="s">
        <v>37</v>
      </c>
      <c r="AX148" s="14" t="s">
        <v>76</v>
      </c>
      <c r="AY148" s="254" t="s">
        <v>171</v>
      </c>
    </row>
    <row r="149" spans="1:65" s="2" customFormat="1" ht="16.5" customHeight="1">
      <c r="A149" s="39"/>
      <c r="B149" s="40"/>
      <c r="C149" s="256" t="s">
        <v>27</v>
      </c>
      <c r="D149" s="256" t="s">
        <v>286</v>
      </c>
      <c r="E149" s="257" t="s">
        <v>839</v>
      </c>
      <c r="F149" s="258" t="s">
        <v>840</v>
      </c>
      <c r="G149" s="259" t="s">
        <v>244</v>
      </c>
      <c r="H149" s="260">
        <v>338.835</v>
      </c>
      <c r="I149" s="261"/>
      <c r="J149" s="262">
        <f>ROUND(I149*H149,2)</f>
        <v>0</v>
      </c>
      <c r="K149" s="258" t="s">
        <v>841</v>
      </c>
      <c r="L149" s="263"/>
      <c r="M149" s="264" t="s">
        <v>20</v>
      </c>
      <c r="N149" s="265" t="s">
        <v>47</v>
      </c>
      <c r="O149" s="85"/>
      <c r="P149" s="223">
        <f>O149*H149</f>
        <v>0</v>
      </c>
      <c r="Q149" s="223">
        <v>1</v>
      </c>
      <c r="R149" s="223">
        <f>Q149*H149</f>
        <v>338.835</v>
      </c>
      <c r="S149" s="223">
        <v>0</v>
      </c>
      <c r="T149" s="224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25" t="s">
        <v>235</v>
      </c>
      <c r="AT149" s="225" t="s">
        <v>286</v>
      </c>
      <c r="AU149" s="225" t="s">
        <v>84</v>
      </c>
      <c r="AY149" s="18" t="s">
        <v>171</v>
      </c>
      <c r="BE149" s="226">
        <f>IF(N149="základní",J149,0)</f>
        <v>0</v>
      </c>
      <c r="BF149" s="226">
        <f>IF(N149="snížená",J149,0)</f>
        <v>0</v>
      </c>
      <c r="BG149" s="226">
        <f>IF(N149="zákl. přenesená",J149,0)</f>
        <v>0</v>
      </c>
      <c r="BH149" s="226">
        <f>IF(N149="sníž. přenesená",J149,0)</f>
        <v>0</v>
      </c>
      <c r="BI149" s="226">
        <f>IF(N149="nulová",J149,0)</f>
        <v>0</v>
      </c>
      <c r="BJ149" s="18" t="s">
        <v>22</v>
      </c>
      <c r="BK149" s="226">
        <f>ROUND(I149*H149,2)</f>
        <v>0</v>
      </c>
      <c r="BL149" s="18" t="s">
        <v>178</v>
      </c>
      <c r="BM149" s="225" t="s">
        <v>842</v>
      </c>
    </row>
    <row r="150" spans="1:47" s="2" customFormat="1" ht="12">
      <c r="A150" s="39"/>
      <c r="B150" s="40"/>
      <c r="C150" s="41"/>
      <c r="D150" s="227" t="s">
        <v>180</v>
      </c>
      <c r="E150" s="41"/>
      <c r="F150" s="228" t="s">
        <v>840</v>
      </c>
      <c r="G150" s="41"/>
      <c r="H150" s="41"/>
      <c r="I150" s="229"/>
      <c r="J150" s="41"/>
      <c r="K150" s="41"/>
      <c r="L150" s="45"/>
      <c r="M150" s="230"/>
      <c r="N150" s="231"/>
      <c r="O150" s="85"/>
      <c r="P150" s="85"/>
      <c r="Q150" s="85"/>
      <c r="R150" s="85"/>
      <c r="S150" s="85"/>
      <c r="T150" s="86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T150" s="18" t="s">
        <v>180</v>
      </c>
      <c r="AU150" s="18" t="s">
        <v>84</v>
      </c>
    </row>
    <row r="151" spans="1:51" s="14" customFormat="1" ht="12">
      <c r="A151" s="14"/>
      <c r="B151" s="244"/>
      <c r="C151" s="245"/>
      <c r="D151" s="227" t="s">
        <v>184</v>
      </c>
      <c r="E151" s="246" t="s">
        <v>20</v>
      </c>
      <c r="F151" s="247" t="s">
        <v>843</v>
      </c>
      <c r="G151" s="245"/>
      <c r="H151" s="248">
        <v>161.35</v>
      </c>
      <c r="I151" s="249"/>
      <c r="J151" s="245"/>
      <c r="K151" s="245"/>
      <c r="L151" s="250"/>
      <c r="M151" s="251"/>
      <c r="N151" s="252"/>
      <c r="O151" s="252"/>
      <c r="P151" s="252"/>
      <c r="Q151" s="252"/>
      <c r="R151" s="252"/>
      <c r="S151" s="252"/>
      <c r="T151" s="253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54" t="s">
        <v>184</v>
      </c>
      <c r="AU151" s="254" t="s">
        <v>84</v>
      </c>
      <c r="AV151" s="14" t="s">
        <v>84</v>
      </c>
      <c r="AW151" s="14" t="s">
        <v>37</v>
      </c>
      <c r="AX151" s="14" t="s">
        <v>76</v>
      </c>
      <c r="AY151" s="254" t="s">
        <v>171</v>
      </c>
    </row>
    <row r="152" spans="1:51" s="14" customFormat="1" ht="12">
      <c r="A152" s="14"/>
      <c r="B152" s="244"/>
      <c r="C152" s="245"/>
      <c r="D152" s="227" t="s">
        <v>184</v>
      </c>
      <c r="E152" s="245"/>
      <c r="F152" s="247" t="s">
        <v>844</v>
      </c>
      <c r="G152" s="245"/>
      <c r="H152" s="248">
        <v>338.835</v>
      </c>
      <c r="I152" s="249"/>
      <c r="J152" s="245"/>
      <c r="K152" s="245"/>
      <c r="L152" s="250"/>
      <c r="M152" s="251"/>
      <c r="N152" s="252"/>
      <c r="O152" s="252"/>
      <c r="P152" s="252"/>
      <c r="Q152" s="252"/>
      <c r="R152" s="252"/>
      <c r="S152" s="252"/>
      <c r="T152" s="253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54" t="s">
        <v>184</v>
      </c>
      <c r="AU152" s="254" t="s">
        <v>84</v>
      </c>
      <c r="AV152" s="14" t="s">
        <v>84</v>
      </c>
      <c r="AW152" s="14" t="s">
        <v>4</v>
      </c>
      <c r="AX152" s="14" t="s">
        <v>22</v>
      </c>
      <c r="AY152" s="254" t="s">
        <v>171</v>
      </c>
    </row>
    <row r="153" spans="1:65" s="2" customFormat="1" ht="21.75" customHeight="1">
      <c r="A153" s="39"/>
      <c r="B153" s="40"/>
      <c r="C153" s="256" t="s">
        <v>259</v>
      </c>
      <c r="D153" s="256" t="s">
        <v>286</v>
      </c>
      <c r="E153" s="257" t="s">
        <v>845</v>
      </c>
      <c r="F153" s="258" t="s">
        <v>846</v>
      </c>
      <c r="G153" s="259" t="s">
        <v>244</v>
      </c>
      <c r="H153" s="260">
        <v>371.105</v>
      </c>
      <c r="I153" s="261"/>
      <c r="J153" s="262">
        <f>ROUND(I153*H153,2)</f>
        <v>0</v>
      </c>
      <c r="K153" s="258" t="s">
        <v>20</v>
      </c>
      <c r="L153" s="263"/>
      <c r="M153" s="264" t="s">
        <v>20</v>
      </c>
      <c r="N153" s="265" t="s">
        <v>47</v>
      </c>
      <c r="O153" s="85"/>
      <c r="P153" s="223">
        <f>O153*H153</f>
        <v>0</v>
      </c>
      <c r="Q153" s="223">
        <v>1</v>
      </c>
      <c r="R153" s="223">
        <f>Q153*H153</f>
        <v>371.105</v>
      </c>
      <c r="S153" s="223">
        <v>0</v>
      </c>
      <c r="T153" s="224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25" t="s">
        <v>235</v>
      </c>
      <c r="AT153" s="225" t="s">
        <v>286</v>
      </c>
      <c r="AU153" s="225" t="s">
        <v>84</v>
      </c>
      <c r="AY153" s="18" t="s">
        <v>171</v>
      </c>
      <c r="BE153" s="226">
        <f>IF(N153="základní",J153,0)</f>
        <v>0</v>
      </c>
      <c r="BF153" s="226">
        <f>IF(N153="snížená",J153,0)</f>
        <v>0</v>
      </c>
      <c r="BG153" s="226">
        <f>IF(N153="zákl. přenesená",J153,0)</f>
        <v>0</v>
      </c>
      <c r="BH153" s="226">
        <f>IF(N153="sníž. přenesená",J153,0)</f>
        <v>0</v>
      </c>
      <c r="BI153" s="226">
        <f>IF(N153="nulová",J153,0)</f>
        <v>0</v>
      </c>
      <c r="BJ153" s="18" t="s">
        <v>22</v>
      </c>
      <c r="BK153" s="226">
        <f>ROUND(I153*H153,2)</f>
        <v>0</v>
      </c>
      <c r="BL153" s="18" t="s">
        <v>178</v>
      </c>
      <c r="BM153" s="225" t="s">
        <v>847</v>
      </c>
    </row>
    <row r="154" spans="1:47" s="2" customFormat="1" ht="12">
      <c r="A154" s="39"/>
      <c r="B154" s="40"/>
      <c r="C154" s="41"/>
      <c r="D154" s="227" t="s">
        <v>180</v>
      </c>
      <c r="E154" s="41"/>
      <c r="F154" s="228" t="s">
        <v>846</v>
      </c>
      <c r="G154" s="41"/>
      <c r="H154" s="41"/>
      <c r="I154" s="229"/>
      <c r="J154" s="41"/>
      <c r="K154" s="41"/>
      <c r="L154" s="45"/>
      <c r="M154" s="230"/>
      <c r="N154" s="231"/>
      <c r="O154" s="85"/>
      <c r="P154" s="85"/>
      <c r="Q154" s="85"/>
      <c r="R154" s="85"/>
      <c r="S154" s="85"/>
      <c r="T154" s="86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T154" s="18" t="s">
        <v>180</v>
      </c>
      <c r="AU154" s="18" t="s">
        <v>84</v>
      </c>
    </row>
    <row r="155" spans="1:51" s="14" customFormat="1" ht="12">
      <c r="A155" s="14"/>
      <c r="B155" s="244"/>
      <c r="C155" s="245"/>
      <c r="D155" s="227" t="s">
        <v>184</v>
      </c>
      <c r="E155" s="246" t="s">
        <v>20</v>
      </c>
      <c r="F155" s="247" t="s">
        <v>848</v>
      </c>
      <c r="G155" s="245"/>
      <c r="H155" s="248">
        <v>161.35</v>
      </c>
      <c r="I155" s="249"/>
      <c r="J155" s="245"/>
      <c r="K155" s="245"/>
      <c r="L155" s="250"/>
      <c r="M155" s="251"/>
      <c r="N155" s="252"/>
      <c r="O155" s="252"/>
      <c r="P155" s="252"/>
      <c r="Q155" s="252"/>
      <c r="R155" s="252"/>
      <c r="S155" s="252"/>
      <c r="T155" s="253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54" t="s">
        <v>184</v>
      </c>
      <c r="AU155" s="254" t="s">
        <v>84</v>
      </c>
      <c r="AV155" s="14" t="s">
        <v>84</v>
      </c>
      <c r="AW155" s="14" t="s">
        <v>37</v>
      </c>
      <c r="AX155" s="14" t="s">
        <v>76</v>
      </c>
      <c r="AY155" s="254" t="s">
        <v>171</v>
      </c>
    </row>
    <row r="156" spans="1:51" s="14" customFormat="1" ht="12">
      <c r="A156" s="14"/>
      <c r="B156" s="244"/>
      <c r="C156" s="245"/>
      <c r="D156" s="227" t="s">
        <v>184</v>
      </c>
      <c r="E156" s="245"/>
      <c r="F156" s="247" t="s">
        <v>849</v>
      </c>
      <c r="G156" s="245"/>
      <c r="H156" s="248">
        <v>371.105</v>
      </c>
      <c r="I156" s="249"/>
      <c r="J156" s="245"/>
      <c r="K156" s="245"/>
      <c r="L156" s="250"/>
      <c r="M156" s="251"/>
      <c r="N156" s="252"/>
      <c r="O156" s="252"/>
      <c r="P156" s="252"/>
      <c r="Q156" s="252"/>
      <c r="R156" s="252"/>
      <c r="S156" s="252"/>
      <c r="T156" s="253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54" t="s">
        <v>184</v>
      </c>
      <c r="AU156" s="254" t="s">
        <v>84</v>
      </c>
      <c r="AV156" s="14" t="s">
        <v>84</v>
      </c>
      <c r="AW156" s="14" t="s">
        <v>4</v>
      </c>
      <c r="AX156" s="14" t="s">
        <v>22</v>
      </c>
      <c r="AY156" s="254" t="s">
        <v>171</v>
      </c>
    </row>
    <row r="157" spans="1:65" s="2" customFormat="1" ht="33" customHeight="1">
      <c r="A157" s="39"/>
      <c r="B157" s="40"/>
      <c r="C157" s="214" t="s">
        <v>269</v>
      </c>
      <c r="D157" s="214" t="s">
        <v>173</v>
      </c>
      <c r="E157" s="215" t="s">
        <v>242</v>
      </c>
      <c r="F157" s="216" t="s">
        <v>243</v>
      </c>
      <c r="G157" s="217" t="s">
        <v>244</v>
      </c>
      <c r="H157" s="218">
        <v>482.58</v>
      </c>
      <c r="I157" s="219"/>
      <c r="J157" s="220">
        <f>ROUND(I157*H157,2)</f>
        <v>0</v>
      </c>
      <c r="K157" s="216" t="s">
        <v>177</v>
      </c>
      <c r="L157" s="45"/>
      <c r="M157" s="221" t="s">
        <v>20</v>
      </c>
      <c r="N157" s="222" t="s">
        <v>47</v>
      </c>
      <c r="O157" s="85"/>
      <c r="P157" s="223">
        <f>O157*H157</f>
        <v>0</v>
      </c>
      <c r="Q157" s="223">
        <v>0</v>
      </c>
      <c r="R157" s="223">
        <f>Q157*H157</f>
        <v>0</v>
      </c>
      <c r="S157" s="223">
        <v>0</v>
      </c>
      <c r="T157" s="224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25" t="s">
        <v>178</v>
      </c>
      <c r="AT157" s="225" t="s">
        <v>173</v>
      </c>
      <c r="AU157" s="225" t="s">
        <v>84</v>
      </c>
      <c r="AY157" s="18" t="s">
        <v>171</v>
      </c>
      <c r="BE157" s="226">
        <f>IF(N157="základní",J157,0)</f>
        <v>0</v>
      </c>
      <c r="BF157" s="226">
        <f>IF(N157="snížená",J157,0)</f>
        <v>0</v>
      </c>
      <c r="BG157" s="226">
        <f>IF(N157="zákl. přenesená",J157,0)</f>
        <v>0</v>
      </c>
      <c r="BH157" s="226">
        <f>IF(N157="sníž. přenesená",J157,0)</f>
        <v>0</v>
      </c>
      <c r="BI157" s="226">
        <f>IF(N157="nulová",J157,0)</f>
        <v>0</v>
      </c>
      <c r="BJ157" s="18" t="s">
        <v>22</v>
      </c>
      <c r="BK157" s="226">
        <f>ROUND(I157*H157,2)</f>
        <v>0</v>
      </c>
      <c r="BL157" s="18" t="s">
        <v>178</v>
      </c>
      <c r="BM157" s="225" t="s">
        <v>850</v>
      </c>
    </row>
    <row r="158" spans="1:47" s="2" customFormat="1" ht="12">
      <c r="A158" s="39"/>
      <c r="B158" s="40"/>
      <c r="C158" s="41"/>
      <c r="D158" s="227" t="s">
        <v>180</v>
      </c>
      <c r="E158" s="41"/>
      <c r="F158" s="228" t="s">
        <v>246</v>
      </c>
      <c r="G158" s="41"/>
      <c r="H158" s="41"/>
      <c r="I158" s="229"/>
      <c r="J158" s="41"/>
      <c r="K158" s="41"/>
      <c r="L158" s="45"/>
      <c r="M158" s="230"/>
      <c r="N158" s="231"/>
      <c r="O158" s="85"/>
      <c r="P158" s="85"/>
      <c r="Q158" s="85"/>
      <c r="R158" s="85"/>
      <c r="S158" s="85"/>
      <c r="T158" s="86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T158" s="18" t="s">
        <v>180</v>
      </c>
      <c r="AU158" s="18" t="s">
        <v>84</v>
      </c>
    </row>
    <row r="159" spans="1:47" s="2" customFormat="1" ht="12">
      <c r="A159" s="39"/>
      <c r="B159" s="40"/>
      <c r="C159" s="41"/>
      <c r="D159" s="232" t="s">
        <v>182</v>
      </c>
      <c r="E159" s="41"/>
      <c r="F159" s="233" t="s">
        <v>247</v>
      </c>
      <c r="G159" s="41"/>
      <c r="H159" s="41"/>
      <c r="I159" s="229"/>
      <c r="J159" s="41"/>
      <c r="K159" s="41"/>
      <c r="L159" s="45"/>
      <c r="M159" s="230"/>
      <c r="N159" s="231"/>
      <c r="O159" s="85"/>
      <c r="P159" s="85"/>
      <c r="Q159" s="85"/>
      <c r="R159" s="85"/>
      <c r="S159" s="85"/>
      <c r="T159" s="86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T159" s="18" t="s">
        <v>182</v>
      </c>
      <c r="AU159" s="18" t="s">
        <v>84</v>
      </c>
    </row>
    <row r="160" spans="1:51" s="14" customFormat="1" ht="12">
      <c r="A160" s="14"/>
      <c r="B160" s="244"/>
      <c r="C160" s="245"/>
      <c r="D160" s="227" t="s">
        <v>184</v>
      </c>
      <c r="E160" s="246" t="s">
        <v>20</v>
      </c>
      <c r="F160" s="247" t="s">
        <v>820</v>
      </c>
      <c r="G160" s="245"/>
      <c r="H160" s="248">
        <v>52.5</v>
      </c>
      <c r="I160" s="249"/>
      <c r="J160" s="245"/>
      <c r="K160" s="245"/>
      <c r="L160" s="250"/>
      <c r="M160" s="251"/>
      <c r="N160" s="252"/>
      <c r="O160" s="252"/>
      <c r="P160" s="252"/>
      <c r="Q160" s="252"/>
      <c r="R160" s="252"/>
      <c r="S160" s="252"/>
      <c r="T160" s="253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54" t="s">
        <v>184</v>
      </c>
      <c r="AU160" s="254" t="s">
        <v>84</v>
      </c>
      <c r="AV160" s="14" t="s">
        <v>84</v>
      </c>
      <c r="AW160" s="14" t="s">
        <v>37</v>
      </c>
      <c r="AX160" s="14" t="s">
        <v>76</v>
      </c>
      <c r="AY160" s="254" t="s">
        <v>171</v>
      </c>
    </row>
    <row r="161" spans="1:51" s="14" customFormat="1" ht="12">
      <c r="A161" s="14"/>
      <c r="B161" s="244"/>
      <c r="C161" s="245"/>
      <c r="D161" s="227" t="s">
        <v>184</v>
      </c>
      <c r="E161" s="246" t="s">
        <v>20</v>
      </c>
      <c r="F161" s="247" t="s">
        <v>821</v>
      </c>
      <c r="G161" s="245"/>
      <c r="H161" s="248">
        <v>215.6</v>
      </c>
      <c r="I161" s="249"/>
      <c r="J161" s="245"/>
      <c r="K161" s="245"/>
      <c r="L161" s="250"/>
      <c r="M161" s="251"/>
      <c r="N161" s="252"/>
      <c r="O161" s="252"/>
      <c r="P161" s="252"/>
      <c r="Q161" s="252"/>
      <c r="R161" s="252"/>
      <c r="S161" s="252"/>
      <c r="T161" s="253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54" t="s">
        <v>184</v>
      </c>
      <c r="AU161" s="254" t="s">
        <v>84</v>
      </c>
      <c r="AV161" s="14" t="s">
        <v>84</v>
      </c>
      <c r="AW161" s="14" t="s">
        <v>37</v>
      </c>
      <c r="AX161" s="14" t="s">
        <v>76</v>
      </c>
      <c r="AY161" s="254" t="s">
        <v>171</v>
      </c>
    </row>
    <row r="162" spans="1:51" s="14" customFormat="1" ht="12">
      <c r="A162" s="14"/>
      <c r="B162" s="244"/>
      <c r="C162" s="245"/>
      <c r="D162" s="227" t="s">
        <v>184</v>
      </c>
      <c r="E162" s="245"/>
      <c r="F162" s="247" t="s">
        <v>851</v>
      </c>
      <c r="G162" s="245"/>
      <c r="H162" s="248">
        <v>482.58</v>
      </c>
      <c r="I162" s="249"/>
      <c r="J162" s="245"/>
      <c r="K162" s="245"/>
      <c r="L162" s="250"/>
      <c r="M162" s="251"/>
      <c r="N162" s="252"/>
      <c r="O162" s="252"/>
      <c r="P162" s="252"/>
      <c r="Q162" s="252"/>
      <c r="R162" s="252"/>
      <c r="S162" s="252"/>
      <c r="T162" s="253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54" t="s">
        <v>184</v>
      </c>
      <c r="AU162" s="254" t="s">
        <v>84</v>
      </c>
      <c r="AV162" s="14" t="s">
        <v>84</v>
      </c>
      <c r="AW162" s="14" t="s">
        <v>4</v>
      </c>
      <c r="AX162" s="14" t="s">
        <v>22</v>
      </c>
      <c r="AY162" s="254" t="s">
        <v>171</v>
      </c>
    </row>
    <row r="163" spans="1:65" s="2" customFormat="1" ht="66.75" customHeight="1">
      <c r="A163" s="39"/>
      <c r="B163" s="40"/>
      <c r="C163" s="214" t="s">
        <v>276</v>
      </c>
      <c r="D163" s="214" t="s">
        <v>173</v>
      </c>
      <c r="E163" s="215" t="s">
        <v>852</v>
      </c>
      <c r="F163" s="216" t="s">
        <v>853</v>
      </c>
      <c r="G163" s="217" t="s">
        <v>176</v>
      </c>
      <c r="H163" s="218">
        <v>223</v>
      </c>
      <c r="I163" s="219"/>
      <c r="J163" s="220">
        <f>ROUND(I163*H163,2)</f>
        <v>0</v>
      </c>
      <c r="K163" s="216" t="s">
        <v>20</v>
      </c>
      <c r="L163" s="45"/>
      <c r="M163" s="221" t="s">
        <v>20</v>
      </c>
      <c r="N163" s="222" t="s">
        <v>47</v>
      </c>
      <c r="O163" s="85"/>
      <c r="P163" s="223">
        <f>O163*H163</f>
        <v>0</v>
      </c>
      <c r="Q163" s="223">
        <v>0</v>
      </c>
      <c r="R163" s="223">
        <f>Q163*H163</f>
        <v>0</v>
      </c>
      <c r="S163" s="223">
        <v>0</v>
      </c>
      <c r="T163" s="224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25" t="s">
        <v>178</v>
      </c>
      <c r="AT163" s="225" t="s">
        <v>173</v>
      </c>
      <c r="AU163" s="225" t="s">
        <v>84</v>
      </c>
      <c r="AY163" s="18" t="s">
        <v>171</v>
      </c>
      <c r="BE163" s="226">
        <f>IF(N163="základní",J163,0)</f>
        <v>0</v>
      </c>
      <c r="BF163" s="226">
        <f>IF(N163="snížená",J163,0)</f>
        <v>0</v>
      </c>
      <c r="BG163" s="226">
        <f>IF(N163="zákl. přenesená",J163,0)</f>
        <v>0</v>
      </c>
      <c r="BH163" s="226">
        <f>IF(N163="sníž. přenesená",J163,0)</f>
        <v>0</v>
      </c>
      <c r="BI163" s="226">
        <f>IF(N163="nulová",J163,0)</f>
        <v>0</v>
      </c>
      <c r="BJ163" s="18" t="s">
        <v>22</v>
      </c>
      <c r="BK163" s="226">
        <f>ROUND(I163*H163,2)</f>
        <v>0</v>
      </c>
      <c r="BL163" s="18" t="s">
        <v>178</v>
      </c>
      <c r="BM163" s="225" t="s">
        <v>854</v>
      </c>
    </row>
    <row r="164" spans="1:47" s="2" customFormat="1" ht="12">
      <c r="A164" s="39"/>
      <c r="B164" s="40"/>
      <c r="C164" s="41"/>
      <c r="D164" s="227" t="s">
        <v>180</v>
      </c>
      <c r="E164" s="41"/>
      <c r="F164" s="228" t="s">
        <v>853</v>
      </c>
      <c r="G164" s="41"/>
      <c r="H164" s="41"/>
      <c r="I164" s="229"/>
      <c r="J164" s="41"/>
      <c r="K164" s="41"/>
      <c r="L164" s="45"/>
      <c r="M164" s="230"/>
      <c r="N164" s="231"/>
      <c r="O164" s="85"/>
      <c r="P164" s="85"/>
      <c r="Q164" s="85"/>
      <c r="R164" s="85"/>
      <c r="S164" s="85"/>
      <c r="T164" s="86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T164" s="18" t="s">
        <v>180</v>
      </c>
      <c r="AU164" s="18" t="s">
        <v>84</v>
      </c>
    </row>
    <row r="165" spans="1:51" s="13" customFormat="1" ht="12">
      <c r="A165" s="13"/>
      <c r="B165" s="234"/>
      <c r="C165" s="235"/>
      <c r="D165" s="227" t="s">
        <v>184</v>
      </c>
      <c r="E165" s="236" t="s">
        <v>20</v>
      </c>
      <c r="F165" s="237" t="s">
        <v>855</v>
      </c>
      <c r="G165" s="235"/>
      <c r="H165" s="236" t="s">
        <v>20</v>
      </c>
      <c r="I165" s="238"/>
      <c r="J165" s="235"/>
      <c r="K165" s="235"/>
      <c r="L165" s="239"/>
      <c r="M165" s="240"/>
      <c r="N165" s="241"/>
      <c r="O165" s="241"/>
      <c r="P165" s="241"/>
      <c r="Q165" s="241"/>
      <c r="R165" s="241"/>
      <c r="S165" s="241"/>
      <c r="T165" s="242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3" t="s">
        <v>184</v>
      </c>
      <c r="AU165" s="243" t="s">
        <v>84</v>
      </c>
      <c r="AV165" s="13" t="s">
        <v>22</v>
      </c>
      <c r="AW165" s="13" t="s">
        <v>37</v>
      </c>
      <c r="AX165" s="13" t="s">
        <v>76</v>
      </c>
      <c r="AY165" s="243" t="s">
        <v>171</v>
      </c>
    </row>
    <row r="166" spans="1:51" s="13" customFormat="1" ht="12">
      <c r="A166" s="13"/>
      <c r="B166" s="234"/>
      <c r="C166" s="235"/>
      <c r="D166" s="227" t="s">
        <v>184</v>
      </c>
      <c r="E166" s="236" t="s">
        <v>20</v>
      </c>
      <c r="F166" s="237" t="s">
        <v>305</v>
      </c>
      <c r="G166" s="235"/>
      <c r="H166" s="236" t="s">
        <v>20</v>
      </c>
      <c r="I166" s="238"/>
      <c r="J166" s="235"/>
      <c r="K166" s="235"/>
      <c r="L166" s="239"/>
      <c r="M166" s="240"/>
      <c r="N166" s="241"/>
      <c r="O166" s="241"/>
      <c r="P166" s="241"/>
      <c r="Q166" s="241"/>
      <c r="R166" s="241"/>
      <c r="S166" s="241"/>
      <c r="T166" s="242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3" t="s">
        <v>184</v>
      </c>
      <c r="AU166" s="243" t="s">
        <v>84</v>
      </c>
      <c r="AV166" s="13" t="s">
        <v>22</v>
      </c>
      <c r="AW166" s="13" t="s">
        <v>37</v>
      </c>
      <c r="AX166" s="13" t="s">
        <v>76</v>
      </c>
      <c r="AY166" s="243" t="s">
        <v>171</v>
      </c>
    </row>
    <row r="167" spans="1:51" s="13" customFormat="1" ht="12">
      <c r="A167" s="13"/>
      <c r="B167" s="234"/>
      <c r="C167" s="235"/>
      <c r="D167" s="227" t="s">
        <v>184</v>
      </c>
      <c r="E167" s="236" t="s">
        <v>20</v>
      </c>
      <c r="F167" s="237" t="s">
        <v>856</v>
      </c>
      <c r="G167" s="235"/>
      <c r="H167" s="236" t="s">
        <v>20</v>
      </c>
      <c r="I167" s="238"/>
      <c r="J167" s="235"/>
      <c r="K167" s="235"/>
      <c r="L167" s="239"/>
      <c r="M167" s="240"/>
      <c r="N167" s="241"/>
      <c r="O167" s="241"/>
      <c r="P167" s="241"/>
      <c r="Q167" s="241"/>
      <c r="R167" s="241"/>
      <c r="S167" s="241"/>
      <c r="T167" s="242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3" t="s">
        <v>184</v>
      </c>
      <c r="AU167" s="243" t="s">
        <v>84</v>
      </c>
      <c r="AV167" s="13" t="s">
        <v>22</v>
      </c>
      <c r="AW167" s="13" t="s">
        <v>37</v>
      </c>
      <c r="AX167" s="13" t="s">
        <v>76</v>
      </c>
      <c r="AY167" s="243" t="s">
        <v>171</v>
      </c>
    </row>
    <row r="168" spans="1:51" s="14" customFormat="1" ht="12">
      <c r="A168" s="14"/>
      <c r="B168" s="244"/>
      <c r="C168" s="245"/>
      <c r="D168" s="227" t="s">
        <v>184</v>
      </c>
      <c r="E168" s="246" t="s">
        <v>20</v>
      </c>
      <c r="F168" s="247" t="s">
        <v>857</v>
      </c>
      <c r="G168" s="245"/>
      <c r="H168" s="248">
        <v>223</v>
      </c>
      <c r="I168" s="249"/>
      <c r="J168" s="245"/>
      <c r="K168" s="245"/>
      <c r="L168" s="250"/>
      <c r="M168" s="251"/>
      <c r="N168" s="252"/>
      <c r="O168" s="252"/>
      <c r="P168" s="252"/>
      <c r="Q168" s="252"/>
      <c r="R168" s="252"/>
      <c r="S168" s="252"/>
      <c r="T168" s="253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54" t="s">
        <v>184</v>
      </c>
      <c r="AU168" s="254" t="s">
        <v>84</v>
      </c>
      <c r="AV168" s="14" t="s">
        <v>84</v>
      </c>
      <c r="AW168" s="14" t="s">
        <v>37</v>
      </c>
      <c r="AX168" s="14" t="s">
        <v>76</v>
      </c>
      <c r="AY168" s="254" t="s">
        <v>171</v>
      </c>
    </row>
    <row r="169" spans="1:65" s="2" customFormat="1" ht="16.5" customHeight="1">
      <c r="A169" s="39"/>
      <c r="B169" s="40"/>
      <c r="C169" s="256" t="s">
        <v>285</v>
      </c>
      <c r="D169" s="256" t="s">
        <v>286</v>
      </c>
      <c r="E169" s="257" t="s">
        <v>858</v>
      </c>
      <c r="F169" s="258" t="s">
        <v>859</v>
      </c>
      <c r="G169" s="259" t="s">
        <v>860</v>
      </c>
      <c r="H169" s="260">
        <v>5.575</v>
      </c>
      <c r="I169" s="261"/>
      <c r="J169" s="262">
        <f>ROUND(I169*H169,2)</f>
        <v>0</v>
      </c>
      <c r="K169" s="258" t="s">
        <v>177</v>
      </c>
      <c r="L169" s="263"/>
      <c r="M169" s="264" t="s">
        <v>20</v>
      </c>
      <c r="N169" s="265" t="s">
        <v>47</v>
      </c>
      <c r="O169" s="85"/>
      <c r="P169" s="223">
        <f>O169*H169</f>
        <v>0</v>
      </c>
      <c r="Q169" s="223">
        <v>0.001</v>
      </c>
      <c r="R169" s="223">
        <f>Q169*H169</f>
        <v>0.005575</v>
      </c>
      <c r="S169" s="223">
        <v>0</v>
      </c>
      <c r="T169" s="224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25" t="s">
        <v>235</v>
      </c>
      <c r="AT169" s="225" t="s">
        <v>286</v>
      </c>
      <c r="AU169" s="225" t="s">
        <v>84</v>
      </c>
      <c r="AY169" s="18" t="s">
        <v>171</v>
      </c>
      <c r="BE169" s="226">
        <f>IF(N169="základní",J169,0)</f>
        <v>0</v>
      </c>
      <c r="BF169" s="226">
        <f>IF(N169="snížená",J169,0)</f>
        <v>0</v>
      </c>
      <c r="BG169" s="226">
        <f>IF(N169="zákl. přenesená",J169,0)</f>
        <v>0</v>
      </c>
      <c r="BH169" s="226">
        <f>IF(N169="sníž. přenesená",J169,0)</f>
        <v>0</v>
      </c>
      <c r="BI169" s="226">
        <f>IF(N169="nulová",J169,0)</f>
        <v>0</v>
      </c>
      <c r="BJ169" s="18" t="s">
        <v>22</v>
      </c>
      <c r="BK169" s="226">
        <f>ROUND(I169*H169,2)</f>
        <v>0</v>
      </c>
      <c r="BL169" s="18" t="s">
        <v>178</v>
      </c>
      <c r="BM169" s="225" t="s">
        <v>861</v>
      </c>
    </row>
    <row r="170" spans="1:47" s="2" customFormat="1" ht="12">
      <c r="A170" s="39"/>
      <c r="B170" s="40"/>
      <c r="C170" s="41"/>
      <c r="D170" s="227" t="s">
        <v>180</v>
      </c>
      <c r="E170" s="41"/>
      <c r="F170" s="228" t="s">
        <v>859</v>
      </c>
      <c r="G170" s="41"/>
      <c r="H170" s="41"/>
      <c r="I170" s="229"/>
      <c r="J170" s="41"/>
      <c r="K170" s="41"/>
      <c r="L170" s="45"/>
      <c r="M170" s="230"/>
      <c r="N170" s="231"/>
      <c r="O170" s="85"/>
      <c r="P170" s="85"/>
      <c r="Q170" s="85"/>
      <c r="R170" s="85"/>
      <c r="S170" s="85"/>
      <c r="T170" s="86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T170" s="18" t="s">
        <v>180</v>
      </c>
      <c r="AU170" s="18" t="s">
        <v>84</v>
      </c>
    </row>
    <row r="171" spans="1:51" s="14" customFormat="1" ht="12">
      <c r="A171" s="14"/>
      <c r="B171" s="244"/>
      <c r="C171" s="245"/>
      <c r="D171" s="227" t="s">
        <v>184</v>
      </c>
      <c r="E171" s="245"/>
      <c r="F171" s="247" t="s">
        <v>862</v>
      </c>
      <c r="G171" s="245"/>
      <c r="H171" s="248">
        <v>5.575</v>
      </c>
      <c r="I171" s="249"/>
      <c r="J171" s="245"/>
      <c r="K171" s="245"/>
      <c r="L171" s="250"/>
      <c r="M171" s="251"/>
      <c r="N171" s="252"/>
      <c r="O171" s="252"/>
      <c r="P171" s="252"/>
      <c r="Q171" s="252"/>
      <c r="R171" s="252"/>
      <c r="S171" s="252"/>
      <c r="T171" s="253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54" t="s">
        <v>184</v>
      </c>
      <c r="AU171" s="254" t="s">
        <v>84</v>
      </c>
      <c r="AV171" s="14" t="s">
        <v>84</v>
      </c>
      <c r="AW171" s="14" t="s">
        <v>4</v>
      </c>
      <c r="AX171" s="14" t="s">
        <v>22</v>
      </c>
      <c r="AY171" s="254" t="s">
        <v>171</v>
      </c>
    </row>
    <row r="172" spans="1:65" s="2" customFormat="1" ht="24.15" customHeight="1">
      <c r="A172" s="39"/>
      <c r="B172" s="40"/>
      <c r="C172" s="214" t="s">
        <v>8</v>
      </c>
      <c r="D172" s="214" t="s">
        <v>173</v>
      </c>
      <c r="E172" s="215" t="s">
        <v>863</v>
      </c>
      <c r="F172" s="216" t="s">
        <v>864</v>
      </c>
      <c r="G172" s="217" t="s">
        <v>176</v>
      </c>
      <c r="H172" s="218">
        <v>223</v>
      </c>
      <c r="I172" s="219"/>
      <c r="J172" s="220">
        <f>ROUND(I172*H172,2)</f>
        <v>0</v>
      </c>
      <c r="K172" s="216" t="s">
        <v>177</v>
      </c>
      <c r="L172" s="45"/>
      <c r="M172" s="221" t="s">
        <v>20</v>
      </c>
      <c r="N172" s="222" t="s">
        <v>47</v>
      </c>
      <c r="O172" s="85"/>
      <c r="P172" s="223">
        <f>O172*H172</f>
        <v>0</v>
      </c>
      <c r="Q172" s="223">
        <v>0</v>
      </c>
      <c r="R172" s="223">
        <f>Q172*H172</f>
        <v>0</v>
      </c>
      <c r="S172" s="223">
        <v>0</v>
      </c>
      <c r="T172" s="224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25" t="s">
        <v>178</v>
      </c>
      <c r="AT172" s="225" t="s">
        <v>173</v>
      </c>
      <c r="AU172" s="225" t="s">
        <v>84</v>
      </c>
      <c r="AY172" s="18" t="s">
        <v>171</v>
      </c>
      <c r="BE172" s="226">
        <f>IF(N172="základní",J172,0)</f>
        <v>0</v>
      </c>
      <c r="BF172" s="226">
        <f>IF(N172="snížená",J172,0)</f>
        <v>0</v>
      </c>
      <c r="BG172" s="226">
        <f>IF(N172="zákl. přenesená",J172,0)</f>
        <v>0</v>
      </c>
      <c r="BH172" s="226">
        <f>IF(N172="sníž. přenesená",J172,0)</f>
        <v>0</v>
      </c>
      <c r="BI172" s="226">
        <f>IF(N172="nulová",J172,0)</f>
        <v>0</v>
      </c>
      <c r="BJ172" s="18" t="s">
        <v>22</v>
      </c>
      <c r="BK172" s="226">
        <f>ROUND(I172*H172,2)</f>
        <v>0</v>
      </c>
      <c r="BL172" s="18" t="s">
        <v>178</v>
      </c>
      <c r="BM172" s="225" t="s">
        <v>865</v>
      </c>
    </row>
    <row r="173" spans="1:47" s="2" customFormat="1" ht="12">
      <c r="A173" s="39"/>
      <c r="B173" s="40"/>
      <c r="C173" s="41"/>
      <c r="D173" s="227" t="s">
        <v>180</v>
      </c>
      <c r="E173" s="41"/>
      <c r="F173" s="228" t="s">
        <v>866</v>
      </c>
      <c r="G173" s="41"/>
      <c r="H173" s="41"/>
      <c r="I173" s="229"/>
      <c r="J173" s="41"/>
      <c r="K173" s="41"/>
      <c r="L173" s="45"/>
      <c r="M173" s="230"/>
      <c r="N173" s="231"/>
      <c r="O173" s="85"/>
      <c r="P173" s="85"/>
      <c r="Q173" s="85"/>
      <c r="R173" s="85"/>
      <c r="S173" s="85"/>
      <c r="T173" s="86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T173" s="18" t="s">
        <v>180</v>
      </c>
      <c r="AU173" s="18" t="s">
        <v>84</v>
      </c>
    </row>
    <row r="174" spans="1:47" s="2" customFormat="1" ht="12">
      <c r="A174" s="39"/>
      <c r="B174" s="40"/>
      <c r="C174" s="41"/>
      <c r="D174" s="232" t="s">
        <v>182</v>
      </c>
      <c r="E174" s="41"/>
      <c r="F174" s="233" t="s">
        <v>867</v>
      </c>
      <c r="G174" s="41"/>
      <c r="H174" s="41"/>
      <c r="I174" s="229"/>
      <c r="J174" s="41"/>
      <c r="K174" s="41"/>
      <c r="L174" s="45"/>
      <c r="M174" s="230"/>
      <c r="N174" s="231"/>
      <c r="O174" s="85"/>
      <c r="P174" s="85"/>
      <c r="Q174" s="85"/>
      <c r="R174" s="85"/>
      <c r="S174" s="85"/>
      <c r="T174" s="86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T174" s="18" t="s">
        <v>182</v>
      </c>
      <c r="AU174" s="18" t="s">
        <v>84</v>
      </c>
    </row>
    <row r="175" spans="1:51" s="13" customFormat="1" ht="12">
      <c r="A175" s="13"/>
      <c r="B175" s="234"/>
      <c r="C175" s="235"/>
      <c r="D175" s="227" t="s">
        <v>184</v>
      </c>
      <c r="E175" s="236" t="s">
        <v>20</v>
      </c>
      <c r="F175" s="237" t="s">
        <v>697</v>
      </c>
      <c r="G175" s="235"/>
      <c r="H175" s="236" t="s">
        <v>20</v>
      </c>
      <c r="I175" s="238"/>
      <c r="J175" s="235"/>
      <c r="K175" s="235"/>
      <c r="L175" s="239"/>
      <c r="M175" s="240"/>
      <c r="N175" s="241"/>
      <c r="O175" s="241"/>
      <c r="P175" s="241"/>
      <c r="Q175" s="241"/>
      <c r="R175" s="241"/>
      <c r="S175" s="241"/>
      <c r="T175" s="242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3" t="s">
        <v>184</v>
      </c>
      <c r="AU175" s="243" t="s">
        <v>84</v>
      </c>
      <c r="AV175" s="13" t="s">
        <v>22</v>
      </c>
      <c r="AW175" s="13" t="s">
        <v>37</v>
      </c>
      <c r="AX175" s="13" t="s">
        <v>76</v>
      </c>
      <c r="AY175" s="243" t="s">
        <v>171</v>
      </c>
    </row>
    <row r="176" spans="1:51" s="13" customFormat="1" ht="12">
      <c r="A176" s="13"/>
      <c r="B176" s="234"/>
      <c r="C176" s="235"/>
      <c r="D176" s="227" t="s">
        <v>184</v>
      </c>
      <c r="E176" s="236" t="s">
        <v>20</v>
      </c>
      <c r="F176" s="237" t="s">
        <v>868</v>
      </c>
      <c r="G176" s="235"/>
      <c r="H176" s="236" t="s">
        <v>20</v>
      </c>
      <c r="I176" s="238"/>
      <c r="J176" s="235"/>
      <c r="K176" s="235"/>
      <c r="L176" s="239"/>
      <c r="M176" s="240"/>
      <c r="N176" s="241"/>
      <c r="O176" s="241"/>
      <c r="P176" s="241"/>
      <c r="Q176" s="241"/>
      <c r="R176" s="241"/>
      <c r="S176" s="241"/>
      <c r="T176" s="242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3" t="s">
        <v>184</v>
      </c>
      <c r="AU176" s="243" t="s">
        <v>84</v>
      </c>
      <c r="AV176" s="13" t="s">
        <v>22</v>
      </c>
      <c r="AW176" s="13" t="s">
        <v>37</v>
      </c>
      <c r="AX176" s="13" t="s">
        <v>76</v>
      </c>
      <c r="AY176" s="243" t="s">
        <v>171</v>
      </c>
    </row>
    <row r="177" spans="1:51" s="14" customFormat="1" ht="12">
      <c r="A177" s="14"/>
      <c r="B177" s="244"/>
      <c r="C177" s="245"/>
      <c r="D177" s="227" t="s">
        <v>184</v>
      </c>
      <c r="E177" s="246" t="s">
        <v>20</v>
      </c>
      <c r="F177" s="247" t="s">
        <v>857</v>
      </c>
      <c r="G177" s="245"/>
      <c r="H177" s="248">
        <v>223</v>
      </c>
      <c r="I177" s="249"/>
      <c r="J177" s="245"/>
      <c r="K177" s="245"/>
      <c r="L177" s="250"/>
      <c r="M177" s="251"/>
      <c r="N177" s="252"/>
      <c r="O177" s="252"/>
      <c r="P177" s="252"/>
      <c r="Q177" s="252"/>
      <c r="R177" s="252"/>
      <c r="S177" s="252"/>
      <c r="T177" s="253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54" t="s">
        <v>184</v>
      </c>
      <c r="AU177" s="254" t="s">
        <v>84</v>
      </c>
      <c r="AV177" s="14" t="s">
        <v>84</v>
      </c>
      <c r="AW177" s="14" t="s">
        <v>37</v>
      </c>
      <c r="AX177" s="14" t="s">
        <v>76</v>
      </c>
      <c r="AY177" s="254" t="s">
        <v>171</v>
      </c>
    </row>
    <row r="178" spans="1:65" s="2" customFormat="1" ht="24.15" customHeight="1">
      <c r="A178" s="39"/>
      <c r="B178" s="40"/>
      <c r="C178" s="214" t="s">
        <v>298</v>
      </c>
      <c r="D178" s="214" t="s">
        <v>173</v>
      </c>
      <c r="E178" s="215" t="s">
        <v>692</v>
      </c>
      <c r="F178" s="216" t="s">
        <v>693</v>
      </c>
      <c r="G178" s="217" t="s">
        <v>176</v>
      </c>
      <c r="H178" s="218">
        <v>560</v>
      </c>
      <c r="I178" s="219"/>
      <c r="J178" s="220">
        <f>ROUND(I178*H178,2)</f>
        <v>0</v>
      </c>
      <c r="K178" s="216" t="s">
        <v>177</v>
      </c>
      <c r="L178" s="45"/>
      <c r="M178" s="221" t="s">
        <v>20</v>
      </c>
      <c r="N178" s="222" t="s">
        <v>47</v>
      </c>
      <c r="O178" s="85"/>
      <c r="P178" s="223">
        <f>O178*H178</f>
        <v>0</v>
      </c>
      <c r="Q178" s="223">
        <v>0</v>
      </c>
      <c r="R178" s="223">
        <f>Q178*H178</f>
        <v>0</v>
      </c>
      <c r="S178" s="223">
        <v>0</v>
      </c>
      <c r="T178" s="224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25" t="s">
        <v>178</v>
      </c>
      <c r="AT178" s="225" t="s">
        <v>173</v>
      </c>
      <c r="AU178" s="225" t="s">
        <v>84</v>
      </c>
      <c r="AY178" s="18" t="s">
        <v>171</v>
      </c>
      <c r="BE178" s="226">
        <f>IF(N178="základní",J178,0)</f>
        <v>0</v>
      </c>
      <c r="BF178" s="226">
        <f>IF(N178="snížená",J178,0)</f>
        <v>0</v>
      </c>
      <c r="BG178" s="226">
        <f>IF(N178="zákl. přenesená",J178,0)</f>
        <v>0</v>
      </c>
      <c r="BH178" s="226">
        <f>IF(N178="sníž. přenesená",J178,0)</f>
        <v>0</v>
      </c>
      <c r="BI178" s="226">
        <f>IF(N178="nulová",J178,0)</f>
        <v>0</v>
      </c>
      <c r="BJ178" s="18" t="s">
        <v>22</v>
      </c>
      <c r="BK178" s="226">
        <f>ROUND(I178*H178,2)</f>
        <v>0</v>
      </c>
      <c r="BL178" s="18" t="s">
        <v>178</v>
      </c>
      <c r="BM178" s="225" t="s">
        <v>869</v>
      </c>
    </row>
    <row r="179" spans="1:47" s="2" customFormat="1" ht="12">
      <c r="A179" s="39"/>
      <c r="B179" s="40"/>
      <c r="C179" s="41"/>
      <c r="D179" s="227" t="s">
        <v>180</v>
      </c>
      <c r="E179" s="41"/>
      <c r="F179" s="228" t="s">
        <v>695</v>
      </c>
      <c r="G179" s="41"/>
      <c r="H179" s="41"/>
      <c r="I179" s="229"/>
      <c r="J179" s="41"/>
      <c r="K179" s="41"/>
      <c r="L179" s="45"/>
      <c r="M179" s="230"/>
      <c r="N179" s="231"/>
      <c r="O179" s="85"/>
      <c r="P179" s="85"/>
      <c r="Q179" s="85"/>
      <c r="R179" s="85"/>
      <c r="S179" s="85"/>
      <c r="T179" s="86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T179" s="18" t="s">
        <v>180</v>
      </c>
      <c r="AU179" s="18" t="s">
        <v>84</v>
      </c>
    </row>
    <row r="180" spans="1:47" s="2" customFormat="1" ht="12">
      <c r="A180" s="39"/>
      <c r="B180" s="40"/>
      <c r="C180" s="41"/>
      <c r="D180" s="232" t="s">
        <v>182</v>
      </c>
      <c r="E180" s="41"/>
      <c r="F180" s="233" t="s">
        <v>696</v>
      </c>
      <c r="G180" s="41"/>
      <c r="H180" s="41"/>
      <c r="I180" s="229"/>
      <c r="J180" s="41"/>
      <c r="K180" s="41"/>
      <c r="L180" s="45"/>
      <c r="M180" s="230"/>
      <c r="N180" s="231"/>
      <c r="O180" s="85"/>
      <c r="P180" s="85"/>
      <c r="Q180" s="85"/>
      <c r="R180" s="85"/>
      <c r="S180" s="85"/>
      <c r="T180" s="86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T180" s="18" t="s">
        <v>182</v>
      </c>
      <c r="AU180" s="18" t="s">
        <v>84</v>
      </c>
    </row>
    <row r="181" spans="1:51" s="13" customFormat="1" ht="12">
      <c r="A181" s="13"/>
      <c r="B181" s="234"/>
      <c r="C181" s="235"/>
      <c r="D181" s="227" t="s">
        <v>184</v>
      </c>
      <c r="E181" s="236" t="s">
        <v>20</v>
      </c>
      <c r="F181" s="237" t="s">
        <v>697</v>
      </c>
      <c r="G181" s="235"/>
      <c r="H181" s="236" t="s">
        <v>20</v>
      </c>
      <c r="I181" s="238"/>
      <c r="J181" s="235"/>
      <c r="K181" s="235"/>
      <c r="L181" s="239"/>
      <c r="M181" s="240"/>
      <c r="N181" s="241"/>
      <c r="O181" s="241"/>
      <c r="P181" s="241"/>
      <c r="Q181" s="241"/>
      <c r="R181" s="241"/>
      <c r="S181" s="241"/>
      <c r="T181" s="242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3" t="s">
        <v>184</v>
      </c>
      <c r="AU181" s="243" t="s">
        <v>84</v>
      </c>
      <c r="AV181" s="13" t="s">
        <v>22</v>
      </c>
      <c r="AW181" s="13" t="s">
        <v>37</v>
      </c>
      <c r="AX181" s="13" t="s">
        <v>76</v>
      </c>
      <c r="AY181" s="243" t="s">
        <v>171</v>
      </c>
    </row>
    <row r="182" spans="1:51" s="13" customFormat="1" ht="12">
      <c r="A182" s="13"/>
      <c r="B182" s="234"/>
      <c r="C182" s="235"/>
      <c r="D182" s="227" t="s">
        <v>184</v>
      </c>
      <c r="E182" s="236" t="s">
        <v>20</v>
      </c>
      <c r="F182" s="237" t="s">
        <v>870</v>
      </c>
      <c r="G182" s="235"/>
      <c r="H182" s="236" t="s">
        <v>20</v>
      </c>
      <c r="I182" s="238"/>
      <c r="J182" s="235"/>
      <c r="K182" s="235"/>
      <c r="L182" s="239"/>
      <c r="M182" s="240"/>
      <c r="N182" s="241"/>
      <c r="O182" s="241"/>
      <c r="P182" s="241"/>
      <c r="Q182" s="241"/>
      <c r="R182" s="241"/>
      <c r="S182" s="241"/>
      <c r="T182" s="242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3" t="s">
        <v>184</v>
      </c>
      <c r="AU182" s="243" t="s">
        <v>84</v>
      </c>
      <c r="AV182" s="13" t="s">
        <v>22</v>
      </c>
      <c r="AW182" s="13" t="s">
        <v>37</v>
      </c>
      <c r="AX182" s="13" t="s">
        <v>76</v>
      </c>
      <c r="AY182" s="243" t="s">
        <v>171</v>
      </c>
    </row>
    <row r="183" spans="1:51" s="14" customFormat="1" ht="12">
      <c r="A183" s="14"/>
      <c r="B183" s="244"/>
      <c r="C183" s="245"/>
      <c r="D183" s="227" t="s">
        <v>184</v>
      </c>
      <c r="E183" s="246" t="s">
        <v>20</v>
      </c>
      <c r="F183" s="247" t="s">
        <v>871</v>
      </c>
      <c r="G183" s="245"/>
      <c r="H183" s="248">
        <v>560</v>
      </c>
      <c r="I183" s="249"/>
      <c r="J183" s="245"/>
      <c r="K183" s="245"/>
      <c r="L183" s="250"/>
      <c r="M183" s="251"/>
      <c r="N183" s="252"/>
      <c r="O183" s="252"/>
      <c r="P183" s="252"/>
      <c r="Q183" s="252"/>
      <c r="R183" s="252"/>
      <c r="S183" s="252"/>
      <c r="T183" s="253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54" t="s">
        <v>184</v>
      </c>
      <c r="AU183" s="254" t="s">
        <v>84</v>
      </c>
      <c r="AV183" s="14" t="s">
        <v>84</v>
      </c>
      <c r="AW183" s="14" t="s">
        <v>37</v>
      </c>
      <c r="AX183" s="14" t="s">
        <v>76</v>
      </c>
      <c r="AY183" s="254" t="s">
        <v>171</v>
      </c>
    </row>
    <row r="184" spans="1:65" s="2" customFormat="1" ht="24.15" customHeight="1">
      <c r="A184" s="39"/>
      <c r="B184" s="40"/>
      <c r="C184" s="214" t="s">
        <v>308</v>
      </c>
      <c r="D184" s="214" t="s">
        <v>173</v>
      </c>
      <c r="E184" s="215" t="s">
        <v>872</v>
      </c>
      <c r="F184" s="216" t="s">
        <v>873</v>
      </c>
      <c r="G184" s="217" t="s">
        <v>176</v>
      </c>
      <c r="H184" s="218">
        <v>223</v>
      </c>
      <c r="I184" s="219"/>
      <c r="J184" s="220">
        <f>ROUND(I184*H184,2)</f>
        <v>0</v>
      </c>
      <c r="K184" s="216" t="s">
        <v>177</v>
      </c>
      <c r="L184" s="45"/>
      <c r="M184" s="221" t="s">
        <v>20</v>
      </c>
      <c r="N184" s="222" t="s">
        <v>47</v>
      </c>
      <c r="O184" s="85"/>
      <c r="P184" s="223">
        <f>O184*H184</f>
        <v>0</v>
      </c>
      <c r="Q184" s="223">
        <v>0</v>
      </c>
      <c r="R184" s="223">
        <f>Q184*H184</f>
        <v>0</v>
      </c>
      <c r="S184" s="223">
        <v>0</v>
      </c>
      <c r="T184" s="224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25" t="s">
        <v>178</v>
      </c>
      <c r="AT184" s="225" t="s">
        <v>173</v>
      </c>
      <c r="AU184" s="225" t="s">
        <v>84</v>
      </c>
      <c r="AY184" s="18" t="s">
        <v>171</v>
      </c>
      <c r="BE184" s="226">
        <f>IF(N184="základní",J184,0)</f>
        <v>0</v>
      </c>
      <c r="BF184" s="226">
        <f>IF(N184="snížená",J184,0)</f>
        <v>0</v>
      </c>
      <c r="BG184" s="226">
        <f>IF(N184="zákl. přenesená",J184,0)</f>
        <v>0</v>
      </c>
      <c r="BH184" s="226">
        <f>IF(N184="sníž. přenesená",J184,0)</f>
        <v>0</v>
      </c>
      <c r="BI184" s="226">
        <f>IF(N184="nulová",J184,0)</f>
        <v>0</v>
      </c>
      <c r="BJ184" s="18" t="s">
        <v>22</v>
      </c>
      <c r="BK184" s="226">
        <f>ROUND(I184*H184,2)</f>
        <v>0</v>
      </c>
      <c r="BL184" s="18" t="s">
        <v>178</v>
      </c>
      <c r="BM184" s="225" t="s">
        <v>874</v>
      </c>
    </row>
    <row r="185" spans="1:47" s="2" customFormat="1" ht="12">
      <c r="A185" s="39"/>
      <c r="B185" s="40"/>
      <c r="C185" s="41"/>
      <c r="D185" s="227" t="s">
        <v>180</v>
      </c>
      <c r="E185" s="41"/>
      <c r="F185" s="228" t="s">
        <v>875</v>
      </c>
      <c r="G185" s="41"/>
      <c r="H185" s="41"/>
      <c r="I185" s="229"/>
      <c r="J185" s="41"/>
      <c r="K185" s="41"/>
      <c r="L185" s="45"/>
      <c r="M185" s="230"/>
      <c r="N185" s="231"/>
      <c r="O185" s="85"/>
      <c r="P185" s="85"/>
      <c r="Q185" s="85"/>
      <c r="R185" s="85"/>
      <c r="S185" s="85"/>
      <c r="T185" s="86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T185" s="18" t="s">
        <v>180</v>
      </c>
      <c r="AU185" s="18" t="s">
        <v>84</v>
      </c>
    </row>
    <row r="186" spans="1:47" s="2" customFormat="1" ht="12">
      <c r="A186" s="39"/>
      <c r="B186" s="40"/>
      <c r="C186" s="41"/>
      <c r="D186" s="232" t="s">
        <v>182</v>
      </c>
      <c r="E186" s="41"/>
      <c r="F186" s="233" t="s">
        <v>876</v>
      </c>
      <c r="G186" s="41"/>
      <c r="H186" s="41"/>
      <c r="I186" s="229"/>
      <c r="J186" s="41"/>
      <c r="K186" s="41"/>
      <c r="L186" s="45"/>
      <c r="M186" s="230"/>
      <c r="N186" s="231"/>
      <c r="O186" s="85"/>
      <c r="P186" s="85"/>
      <c r="Q186" s="85"/>
      <c r="R186" s="85"/>
      <c r="S186" s="85"/>
      <c r="T186" s="86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T186" s="18" t="s">
        <v>182</v>
      </c>
      <c r="AU186" s="18" t="s">
        <v>84</v>
      </c>
    </row>
    <row r="187" spans="1:51" s="13" customFormat="1" ht="12">
      <c r="A187" s="13"/>
      <c r="B187" s="234"/>
      <c r="C187" s="235"/>
      <c r="D187" s="227" t="s">
        <v>184</v>
      </c>
      <c r="E187" s="236" t="s">
        <v>20</v>
      </c>
      <c r="F187" s="237" t="s">
        <v>855</v>
      </c>
      <c r="G187" s="235"/>
      <c r="H187" s="236" t="s">
        <v>20</v>
      </c>
      <c r="I187" s="238"/>
      <c r="J187" s="235"/>
      <c r="K187" s="235"/>
      <c r="L187" s="239"/>
      <c r="M187" s="240"/>
      <c r="N187" s="241"/>
      <c r="O187" s="241"/>
      <c r="P187" s="241"/>
      <c r="Q187" s="241"/>
      <c r="R187" s="241"/>
      <c r="S187" s="241"/>
      <c r="T187" s="242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3" t="s">
        <v>184</v>
      </c>
      <c r="AU187" s="243" t="s">
        <v>84</v>
      </c>
      <c r="AV187" s="13" t="s">
        <v>22</v>
      </c>
      <c r="AW187" s="13" t="s">
        <v>37</v>
      </c>
      <c r="AX187" s="13" t="s">
        <v>76</v>
      </c>
      <c r="AY187" s="243" t="s">
        <v>171</v>
      </c>
    </row>
    <row r="188" spans="1:51" s="13" customFormat="1" ht="12">
      <c r="A188" s="13"/>
      <c r="B188" s="234"/>
      <c r="C188" s="235"/>
      <c r="D188" s="227" t="s">
        <v>184</v>
      </c>
      <c r="E188" s="236" t="s">
        <v>20</v>
      </c>
      <c r="F188" s="237" t="s">
        <v>305</v>
      </c>
      <c r="G188" s="235"/>
      <c r="H188" s="236" t="s">
        <v>20</v>
      </c>
      <c r="I188" s="238"/>
      <c r="J188" s="235"/>
      <c r="K188" s="235"/>
      <c r="L188" s="239"/>
      <c r="M188" s="240"/>
      <c r="N188" s="241"/>
      <c r="O188" s="241"/>
      <c r="P188" s="241"/>
      <c r="Q188" s="241"/>
      <c r="R188" s="241"/>
      <c r="S188" s="241"/>
      <c r="T188" s="242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3" t="s">
        <v>184</v>
      </c>
      <c r="AU188" s="243" t="s">
        <v>84</v>
      </c>
      <c r="AV188" s="13" t="s">
        <v>22</v>
      </c>
      <c r="AW188" s="13" t="s">
        <v>37</v>
      </c>
      <c r="AX188" s="13" t="s">
        <v>76</v>
      </c>
      <c r="AY188" s="243" t="s">
        <v>171</v>
      </c>
    </row>
    <row r="189" spans="1:51" s="13" customFormat="1" ht="12">
      <c r="A189" s="13"/>
      <c r="B189" s="234"/>
      <c r="C189" s="235"/>
      <c r="D189" s="227" t="s">
        <v>184</v>
      </c>
      <c r="E189" s="236" t="s">
        <v>20</v>
      </c>
      <c r="F189" s="237" t="s">
        <v>877</v>
      </c>
      <c r="G189" s="235"/>
      <c r="H189" s="236" t="s">
        <v>20</v>
      </c>
      <c r="I189" s="238"/>
      <c r="J189" s="235"/>
      <c r="K189" s="235"/>
      <c r="L189" s="239"/>
      <c r="M189" s="240"/>
      <c r="N189" s="241"/>
      <c r="O189" s="241"/>
      <c r="P189" s="241"/>
      <c r="Q189" s="241"/>
      <c r="R189" s="241"/>
      <c r="S189" s="241"/>
      <c r="T189" s="242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3" t="s">
        <v>184</v>
      </c>
      <c r="AU189" s="243" t="s">
        <v>84</v>
      </c>
      <c r="AV189" s="13" t="s">
        <v>22</v>
      </c>
      <c r="AW189" s="13" t="s">
        <v>37</v>
      </c>
      <c r="AX189" s="13" t="s">
        <v>76</v>
      </c>
      <c r="AY189" s="243" t="s">
        <v>171</v>
      </c>
    </row>
    <row r="190" spans="1:51" s="14" customFormat="1" ht="12">
      <c r="A190" s="14"/>
      <c r="B190" s="244"/>
      <c r="C190" s="245"/>
      <c r="D190" s="227" t="s">
        <v>184</v>
      </c>
      <c r="E190" s="246" t="s">
        <v>20</v>
      </c>
      <c r="F190" s="247" t="s">
        <v>857</v>
      </c>
      <c r="G190" s="245"/>
      <c r="H190" s="248">
        <v>223</v>
      </c>
      <c r="I190" s="249"/>
      <c r="J190" s="245"/>
      <c r="K190" s="245"/>
      <c r="L190" s="250"/>
      <c r="M190" s="251"/>
      <c r="N190" s="252"/>
      <c r="O190" s="252"/>
      <c r="P190" s="252"/>
      <c r="Q190" s="252"/>
      <c r="R190" s="252"/>
      <c r="S190" s="252"/>
      <c r="T190" s="253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54" t="s">
        <v>184</v>
      </c>
      <c r="AU190" s="254" t="s">
        <v>84</v>
      </c>
      <c r="AV190" s="14" t="s">
        <v>84</v>
      </c>
      <c r="AW190" s="14" t="s">
        <v>37</v>
      </c>
      <c r="AX190" s="14" t="s">
        <v>76</v>
      </c>
      <c r="AY190" s="254" t="s">
        <v>171</v>
      </c>
    </row>
    <row r="191" spans="1:63" s="12" customFormat="1" ht="22.8" customHeight="1">
      <c r="A191" s="12"/>
      <c r="B191" s="198"/>
      <c r="C191" s="199"/>
      <c r="D191" s="200" t="s">
        <v>75</v>
      </c>
      <c r="E191" s="212" t="s">
        <v>210</v>
      </c>
      <c r="F191" s="212" t="s">
        <v>249</v>
      </c>
      <c r="G191" s="199"/>
      <c r="H191" s="199"/>
      <c r="I191" s="202"/>
      <c r="J191" s="213">
        <f>BK191</f>
        <v>0</v>
      </c>
      <c r="K191" s="199"/>
      <c r="L191" s="204"/>
      <c r="M191" s="205"/>
      <c r="N191" s="206"/>
      <c r="O191" s="206"/>
      <c r="P191" s="207">
        <f>SUM(P192:P282)</f>
        <v>0</v>
      </c>
      <c r="Q191" s="206"/>
      <c r="R191" s="207">
        <f>SUM(R192:R282)</f>
        <v>19.116</v>
      </c>
      <c r="S191" s="206"/>
      <c r="T191" s="208">
        <f>SUM(T192:T282)</f>
        <v>0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R191" s="209" t="s">
        <v>22</v>
      </c>
      <c r="AT191" s="210" t="s">
        <v>75</v>
      </c>
      <c r="AU191" s="210" t="s">
        <v>22</v>
      </c>
      <c r="AY191" s="209" t="s">
        <v>171</v>
      </c>
      <c r="BK191" s="211">
        <f>SUM(BK192:BK282)</f>
        <v>0</v>
      </c>
    </row>
    <row r="192" spans="1:65" s="2" customFormat="1" ht="21.75" customHeight="1">
      <c r="A192" s="39"/>
      <c r="B192" s="40"/>
      <c r="C192" s="214" t="s">
        <v>316</v>
      </c>
      <c r="D192" s="214" t="s">
        <v>173</v>
      </c>
      <c r="E192" s="215" t="s">
        <v>250</v>
      </c>
      <c r="F192" s="216" t="s">
        <v>251</v>
      </c>
      <c r="G192" s="217" t="s">
        <v>176</v>
      </c>
      <c r="H192" s="218">
        <v>350</v>
      </c>
      <c r="I192" s="219"/>
      <c r="J192" s="220">
        <f>ROUND(I192*H192,2)</f>
        <v>0</v>
      </c>
      <c r="K192" s="216" t="s">
        <v>177</v>
      </c>
      <c r="L192" s="45"/>
      <c r="M192" s="221" t="s">
        <v>20</v>
      </c>
      <c r="N192" s="222" t="s">
        <v>47</v>
      </c>
      <c r="O192" s="85"/>
      <c r="P192" s="223">
        <f>O192*H192</f>
        <v>0</v>
      </c>
      <c r="Q192" s="223">
        <v>0</v>
      </c>
      <c r="R192" s="223">
        <f>Q192*H192</f>
        <v>0</v>
      </c>
      <c r="S192" s="223">
        <v>0</v>
      </c>
      <c r="T192" s="224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25" t="s">
        <v>178</v>
      </c>
      <c r="AT192" s="225" t="s">
        <v>173</v>
      </c>
      <c r="AU192" s="225" t="s">
        <v>84</v>
      </c>
      <c r="AY192" s="18" t="s">
        <v>171</v>
      </c>
      <c r="BE192" s="226">
        <f>IF(N192="základní",J192,0)</f>
        <v>0</v>
      </c>
      <c r="BF192" s="226">
        <f>IF(N192="snížená",J192,0)</f>
        <v>0</v>
      </c>
      <c r="BG192" s="226">
        <f>IF(N192="zákl. přenesená",J192,0)</f>
        <v>0</v>
      </c>
      <c r="BH192" s="226">
        <f>IF(N192="sníž. přenesená",J192,0)</f>
        <v>0</v>
      </c>
      <c r="BI192" s="226">
        <f>IF(N192="nulová",J192,0)</f>
        <v>0</v>
      </c>
      <c r="BJ192" s="18" t="s">
        <v>22</v>
      </c>
      <c r="BK192" s="226">
        <f>ROUND(I192*H192,2)</f>
        <v>0</v>
      </c>
      <c r="BL192" s="18" t="s">
        <v>178</v>
      </c>
      <c r="BM192" s="225" t="s">
        <v>878</v>
      </c>
    </row>
    <row r="193" spans="1:47" s="2" customFormat="1" ht="12">
      <c r="A193" s="39"/>
      <c r="B193" s="40"/>
      <c r="C193" s="41"/>
      <c r="D193" s="227" t="s">
        <v>180</v>
      </c>
      <c r="E193" s="41"/>
      <c r="F193" s="228" t="s">
        <v>253</v>
      </c>
      <c r="G193" s="41"/>
      <c r="H193" s="41"/>
      <c r="I193" s="229"/>
      <c r="J193" s="41"/>
      <c r="K193" s="41"/>
      <c r="L193" s="45"/>
      <c r="M193" s="230"/>
      <c r="N193" s="231"/>
      <c r="O193" s="85"/>
      <c r="P193" s="85"/>
      <c r="Q193" s="85"/>
      <c r="R193" s="85"/>
      <c r="S193" s="85"/>
      <c r="T193" s="86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T193" s="18" t="s">
        <v>180</v>
      </c>
      <c r="AU193" s="18" t="s">
        <v>84</v>
      </c>
    </row>
    <row r="194" spans="1:47" s="2" customFormat="1" ht="12">
      <c r="A194" s="39"/>
      <c r="B194" s="40"/>
      <c r="C194" s="41"/>
      <c r="D194" s="232" t="s">
        <v>182</v>
      </c>
      <c r="E194" s="41"/>
      <c r="F194" s="233" t="s">
        <v>254</v>
      </c>
      <c r="G194" s="41"/>
      <c r="H194" s="41"/>
      <c r="I194" s="229"/>
      <c r="J194" s="41"/>
      <c r="K194" s="41"/>
      <c r="L194" s="45"/>
      <c r="M194" s="230"/>
      <c r="N194" s="231"/>
      <c r="O194" s="85"/>
      <c r="P194" s="85"/>
      <c r="Q194" s="85"/>
      <c r="R194" s="85"/>
      <c r="S194" s="85"/>
      <c r="T194" s="86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T194" s="18" t="s">
        <v>182</v>
      </c>
      <c r="AU194" s="18" t="s">
        <v>84</v>
      </c>
    </row>
    <row r="195" spans="1:51" s="13" customFormat="1" ht="12">
      <c r="A195" s="13"/>
      <c r="B195" s="234"/>
      <c r="C195" s="235"/>
      <c r="D195" s="227" t="s">
        <v>184</v>
      </c>
      <c r="E195" s="236" t="s">
        <v>20</v>
      </c>
      <c r="F195" s="237" t="s">
        <v>255</v>
      </c>
      <c r="G195" s="235"/>
      <c r="H195" s="236" t="s">
        <v>20</v>
      </c>
      <c r="I195" s="238"/>
      <c r="J195" s="235"/>
      <c r="K195" s="235"/>
      <c r="L195" s="239"/>
      <c r="M195" s="240"/>
      <c r="N195" s="241"/>
      <c r="O195" s="241"/>
      <c r="P195" s="241"/>
      <c r="Q195" s="241"/>
      <c r="R195" s="241"/>
      <c r="S195" s="241"/>
      <c r="T195" s="242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3" t="s">
        <v>184</v>
      </c>
      <c r="AU195" s="243" t="s">
        <v>84</v>
      </c>
      <c r="AV195" s="13" t="s">
        <v>22</v>
      </c>
      <c r="AW195" s="13" t="s">
        <v>37</v>
      </c>
      <c r="AX195" s="13" t="s">
        <v>76</v>
      </c>
      <c r="AY195" s="243" t="s">
        <v>171</v>
      </c>
    </row>
    <row r="196" spans="1:51" s="13" customFormat="1" ht="12">
      <c r="A196" s="13"/>
      <c r="B196" s="234"/>
      <c r="C196" s="235"/>
      <c r="D196" s="227" t="s">
        <v>184</v>
      </c>
      <c r="E196" s="236" t="s">
        <v>20</v>
      </c>
      <c r="F196" s="237" t="s">
        <v>879</v>
      </c>
      <c r="G196" s="235"/>
      <c r="H196" s="236" t="s">
        <v>20</v>
      </c>
      <c r="I196" s="238"/>
      <c r="J196" s="235"/>
      <c r="K196" s="235"/>
      <c r="L196" s="239"/>
      <c r="M196" s="240"/>
      <c r="N196" s="241"/>
      <c r="O196" s="241"/>
      <c r="P196" s="241"/>
      <c r="Q196" s="241"/>
      <c r="R196" s="241"/>
      <c r="S196" s="241"/>
      <c r="T196" s="242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43" t="s">
        <v>184</v>
      </c>
      <c r="AU196" s="243" t="s">
        <v>84</v>
      </c>
      <c r="AV196" s="13" t="s">
        <v>22</v>
      </c>
      <c r="AW196" s="13" t="s">
        <v>37</v>
      </c>
      <c r="AX196" s="13" t="s">
        <v>76</v>
      </c>
      <c r="AY196" s="243" t="s">
        <v>171</v>
      </c>
    </row>
    <row r="197" spans="1:51" s="13" customFormat="1" ht="12">
      <c r="A197" s="13"/>
      <c r="B197" s="234"/>
      <c r="C197" s="235"/>
      <c r="D197" s="227" t="s">
        <v>184</v>
      </c>
      <c r="E197" s="236" t="s">
        <v>20</v>
      </c>
      <c r="F197" s="237" t="s">
        <v>257</v>
      </c>
      <c r="G197" s="235"/>
      <c r="H197" s="236" t="s">
        <v>20</v>
      </c>
      <c r="I197" s="238"/>
      <c r="J197" s="235"/>
      <c r="K197" s="235"/>
      <c r="L197" s="239"/>
      <c r="M197" s="240"/>
      <c r="N197" s="241"/>
      <c r="O197" s="241"/>
      <c r="P197" s="241"/>
      <c r="Q197" s="241"/>
      <c r="R197" s="241"/>
      <c r="S197" s="241"/>
      <c r="T197" s="242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3" t="s">
        <v>184</v>
      </c>
      <c r="AU197" s="243" t="s">
        <v>84</v>
      </c>
      <c r="AV197" s="13" t="s">
        <v>22</v>
      </c>
      <c r="AW197" s="13" t="s">
        <v>37</v>
      </c>
      <c r="AX197" s="13" t="s">
        <v>76</v>
      </c>
      <c r="AY197" s="243" t="s">
        <v>171</v>
      </c>
    </row>
    <row r="198" spans="1:51" s="14" customFormat="1" ht="12">
      <c r="A198" s="14"/>
      <c r="B198" s="244"/>
      <c r="C198" s="245"/>
      <c r="D198" s="227" t="s">
        <v>184</v>
      </c>
      <c r="E198" s="246" t="s">
        <v>20</v>
      </c>
      <c r="F198" s="247" t="s">
        <v>880</v>
      </c>
      <c r="G198" s="245"/>
      <c r="H198" s="248">
        <v>350</v>
      </c>
      <c r="I198" s="249"/>
      <c r="J198" s="245"/>
      <c r="K198" s="245"/>
      <c r="L198" s="250"/>
      <c r="M198" s="251"/>
      <c r="N198" s="252"/>
      <c r="O198" s="252"/>
      <c r="P198" s="252"/>
      <c r="Q198" s="252"/>
      <c r="R198" s="252"/>
      <c r="S198" s="252"/>
      <c r="T198" s="253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54" t="s">
        <v>184</v>
      </c>
      <c r="AU198" s="254" t="s">
        <v>84</v>
      </c>
      <c r="AV198" s="14" t="s">
        <v>84</v>
      </c>
      <c r="AW198" s="14" t="s">
        <v>37</v>
      </c>
      <c r="AX198" s="14" t="s">
        <v>76</v>
      </c>
      <c r="AY198" s="254" t="s">
        <v>171</v>
      </c>
    </row>
    <row r="199" spans="1:65" s="2" customFormat="1" ht="24.15" customHeight="1">
      <c r="A199" s="39"/>
      <c r="B199" s="40"/>
      <c r="C199" s="214" t="s">
        <v>328</v>
      </c>
      <c r="D199" s="214" t="s">
        <v>173</v>
      </c>
      <c r="E199" s="215" t="s">
        <v>881</v>
      </c>
      <c r="F199" s="216" t="s">
        <v>882</v>
      </c>
      <c r="G199" s="217" t="s">
        <v>176</v>
      </c>
      <c r="H199" s="218">
        <v>569.8</v>
      </c>
      <c r="I199" s="219"/>
      <c r="J199" s="220">
        <f>ROUND(I199*H199,2)</f>
        <v>0</v>
      </c>
      <c r="K199" s="216" t="s">
        <v>177</v>
      </c>
      <c r="L199" s="45"/>
      <c r="M199" s="221" t="s">
        <v>20</v>
      </c>
      <c r="N199" s="222" t="s">
        <v>47</v>
      </c>
      <c r="O199" s="85"/>
      <c r="P199" s="223">
        <f>O199*H199</f>
        <v>0</v>
      </c>
      <c r="Q199" s="223">
        <v>0</v>
      </c>
      <c r="R199" s="223">
        <f>Q199*H199</f>
        <v>0</v>
      </c>
      <c r="S199" s="223">
        <v>0</v>
      </c>
      <c r="T199" s="224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25" t="s">
        <v>178</v>
      </c>
      <c r="AT199" s="225" t="s">
        <v>173</v>
      </c>
      <c r="AU199" s="225" t="s">
        <v>84</v>
      </c>
      <c r="AY199" s="18" t="s">
        <v>171</v>
      </c>
      <c r="BE199" s="226">
        <f>IF(N199="základní",J199,0)</f>
        <v>0</v>
      </c>
      <c r="BF199" s="226">
        <f>IF(N199="snížená",J199,0)</f>
        <v>0</v>
      </c>
      <c r="BG199" s="226">
        <f>IF(N199="zákl. přenesená",J199,0)</f>
        <v>0</v>
      </c>
      <c r="BH199" s="226">
        <f>IF(N199="sníž. přenesená",J199,0)</f>
        <v>0</v>
      </c>
      <c r="BI199" s="226">
        <f>IF(N199="nulová",J199,0)</f>
        <v>0</v>
      </c>
      <c r="BJ199" s="18" t="s">
        <v>22</v>
      </c>
      <c r="BK199" s="226">
        <f>ROUND(I199*H199,2)</f>
        <v>0</v>
      </c>
      <c r="BL199" s="18" t="s">
        <v>178</v>
      </c>
      <c r="BM199" s="225" t="s">
        <v>883</v>
      </c>
    </row>
    <row r="200" spans="1:47" s="2" customFormat="1" ht="12">
      <c r="A200" s="39"/>
      <c r="B200" s="40"/>
      <c r="C200" s="41"/>
      <c r="D200" s="227" t="s">
        <v>180</v>
      </c>
      <c r="E200" s="41"/>
      <c r="F200" s="228" t="s">
        <v>884</v>
      </c>
      <c r="G200" s="41"/>
      <c r="H200" s="41"/>
      <c r="I200" s="229"/>
      <c r="J200" s="41"/>
      <c r="K200" s="41"/>
      <c r="L200" s="45"/>
      <c r="M200" s="230"/>
      <c r="N200" s="231"/>
      <c r="O200" s="85"/>
      <c r="P200" s="85"/>
      <c r="Q200" s="85"/>
      <c r="R200" s="85"/>
      <c r="S200" s="85"/>
      <c r="T200" s="86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T200" s="18" t="s">
        <v>180</v>
      </c>
      <c r="AU200" s="18" t="s">
        <v>84</v>
      </c>
    </row>
    <row r="201" spans="1:47" s="2" customFormat="1" ht="12">
      <c r="A201" s="39"/>
      <c r="B201" s="40"/>
      <c r="C201" s="41"/>
      <c r="D201" s="232" t="s">
        <v>182</v>
      </c>
      <c r="E201" s="41"/>
      <c r="F201" s="233" t="s">
        <v>885</v>
      </c>
      <c r="G201" s="41"/>
      <c r="H201" s="41"/>
      <c r="I201" s="229"/>
      <c r="J201" s="41"/>
      <c r="K201" s="41"/>
      <c r="L201" s="45"/>
      <c r="M201" s="230"/>
      <c r="N201" s="231"/>
      <c r="O201" s="85"/>
      <c r="P201" s="85"/>
      <c r="Q201" s="85"/>
      <c r="R201" s="85"/>
      <c r="S201" s="85"/>
      <c r="T201" s="86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T201" s="18" t="s">
        <v>182</v>
      </c>
      <c r="AU201" s="18" t="s">
        <v>84</v>
      </c>
    </row>
    <row r="202" spans="1:51" s="13" customFormat="1" ht="12">
      <c r="A202" s="13"/>
      <c r="B202" s="234"/>
      <c r="C202" s="235"/>
      <c r="D202" s="227" t="s">
        <v>184</v>
      </c>
      <c r="E202" s="236" t="s">
        <v>20</v>
      </c>
      <c r="F202" s="237" t="s">
        <v>255</v>
      </c>
      <c r="G202" s="235"/>
      <c r="H202" s="236" t="s">
        <v>20</v>
      </c>
      <c r="I202" s="238"/>
      <c r="J202" s="235"/>
      <c r="K202" s="235"/>
      <c r="L202" s="239"/>
      <c r="M202" s="240"/>
      <c r="N202" s="241"/>
      <c r="O202" s="241"/>
      <c r="P202" s="241"/>
      <c r="Q202" s="241"/>
      <c r="R202" s="241"/>
      <c r="S202" s="241"/>
      <c r="T202" s="242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3" t="s">
        <v>184</v>
      </c>
      <c r="AU202" s="243" t="s">
        <v>84</v>
      </c>
      <c r="AV202" s="13" t="s">
        <v>22</v>
      </c>
      <c r="AW202" s="13" t="s">
        <v>37</v>
      </c>
      <c r="AX202" s="13" t="s">
        <v>76</v>
      </c>
      <c r="AY202" s="243" t="s">
        <v>171</v>
      </c>
    </row>
    <row r="203" spans="1:51" s="13" customFormat="1" ht="12">
      <c r="A203" s="13"/>
      <c r="B203" s="234"/>
      <c r="C203" s="235"/>
      <c r="D203" s="227" t="s">
        <v>184</v>
      </c>
      <c r="E203" s="236" t="s">
        <v>20</v>
      </c>
      <c r="F203" s="237" t="s">
        <v>256</v>
      </c>
      <c r="G203" s="235"/>
      <c r="H203" s="236" t="s">
        <v>20</v>
      </c>
      <c r="I203" s="238"/>
      <c r="J203" s="235"/>
      <c r="K203" s="235"/>
      <c r="L203" s="239"/>
      <c r="M203" s="240"/>
      <c r="N203" s="241"/>
      <c r="O203" s="241"/>
      <c r="P203" s="241"/>
      <c r="Q203" s="241"/>
      <c r="R203" s="241"/>
      <c r="S203" s="241"/>
      <c r="T203" s="242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3" t="s">
        <v>184</v>
      </c>
      <c r="AU203" s="243" t="s">
        <v>84</v>
      </c>
      <c r="AV203" s="13" t="s">
        <v>22</v>
      </c>
      <c r="AW203" s="13" t="s">
        <v>37</v>
      </c>
      <c r="AX203" s="13" t="s">
        <v>76</v>
      </c>
      <c r="AY203" s="243" t="s">
        <v>171</v>
      </c>
    </row>
    <row r="204" spans="1:51" s="13" customFormat="1" ht="12">
      <c r="A204" s="13"/>
      <c r="B204" s="234"/>
      <c r="C204" s="235"/>
      <c r="D204" s="227" t="s">
        <v>184</v>
      </c>
      <c r="E204" s="236" t="s">
        <v>20</v>
      </c>
      <c r="F204" s="237" t="s">
        <v>886</v>
      </c>
      <c r="G204" s="235"/>
      <c r="H204" s="236" t="s">
        <v>20</v>
      </c>
      <c r="I204" s="238"/>
      <c r="J204" s="235"/>
      <c r="K204" s="235"/>
      <c r="L204" s="239"/>
      <c r="M204" s="240"/>
      <c r="N204" s="241"/>
      <c r="O204" s="241"/>
      <c r="P204" s="241"/>
      <c r="Q204" s="241"/>
      <c r="R204" s="241"/>
      <c r="S204" s="241"/>
      <c r="T204" s="242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3" t="s">
        <v>184</v>
      </c>
      <c r="AU204" s="243" t="s">
        <v>84</v>
      </c>
      <c r="AV204" s="13" t="s">
        <v>22</v>
      </c>
      <c r="AW204" s="13" t="s">
        <v>37</v>
      </c>
      <c r="AX204" s="13" t="s">
        <v>76</v>
      </c>
      <c r="AY204" s="243" t="s">
        <v>171</v>
      </c>
    </row>
    <row r="205" spans="1:51" s="14" customFormat="1" ht="12">
      <c r="A205" s="14"/>
      <c r="B205" s="244"/>
      <c r="C205" s="245"/>
      <c r="D205" s="227" t="s">
        <v>184</v>
      </c>
      <c r="E205" s="246" t="s">
        <v>20</v>
      </c>
      <c r="F205" s="247" t="s">
        <v>887</v>
      </c>
      <c r="G205" s="245"/>
      <c r="H205" s="248">
        <v>569.8</v>
      </c>
      <c r="I205" s="249"/>
      <c r="J205" s="245"/>
      <c r="K205" s="245"/>
      <c r="L205" s="250"/>
      <c r="M205" s="251"/>
      <c r="N205" s="252"/>
      <c r="O205" s="252"/>
      <c r="P205" s="252"/>
      <c r="Q205" s="252"/>
      <c r="R205" s="252"/>
      <c r="S205" s="252"/>
      <c r="T205" s="253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54" t="s">
        <v>184</v>
      </c>
      <c r="AU205" s="254" t="s">
        <v>84</v>
      </c>
      <c r="AV205" s="14" t="s">
        <v>84</v>
      </c>
      <c r="AW205" s="14" t="s">
        <v>37</v>
      </c>
      <c r="AX205" s="14" t="s">
        <v>76</v>
      </c>
      <c r="AY205" s="254" t="s">
        <v>171</v>
      </c>
    </row>
    <row r="206" spans="1:65" s="2" customFormat="1" ht="24.15" customHeight="1">
      <c r="A206" s="39"/>
      <c r="B206" s="40"/>
      <c r="C206" s="214" t="s">
        <v>336</v>
      </c>
      <c r="D206" s="214" t="s">
        <v>173</v>
      </c>
      <c r="E206" s="215" t="s">
        <v>888</v>
      </c>
      <c r="F206" s="216" t="s">
        <v>889</v>
      </c>
      <c r="G206" s="217" t="s">
        <v>176</v>
      </c>
      <c r="H206" s="218">
        <v>124</v>
      </c>
      <c r="I206" s="219"/>
      <c r="J206" s="220">
        <f>ROUND(I206*H206,2)</f>
        <v>0</v>
      </c>
      <c r="K206" s="216" t="s">
        <v>177</v>
      </c>
      <c r="L206" s="45"/>
      <c r="M206" s="221" t="s">
        <v>20</v>
      </c>
      <c r="N206" s="222" t="s">
        <v>47</v>
      </c>
      <c r="O206" s="85"/>
      <c r="P206" s="223">
        <f>O206*H206</f>
        <v>0</v>
      </c>
      <c r="Q206" s="223">
        <v>0</v>
      </c>
      <c r="R206" s="223">
        <f>Q206*H206</f>
        <v>0</v>
      </c>
      <c r="S206" s="223">
        <v>0</v>
      </c>
      <c r="T206" s="224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25" t="s">
        <v>178</v>
      </c>
      <c r="AT206" s="225" t="s">
        <v>173</v>
      </c>
      <c r="AU206" s="225" t="s">
        <v>84</v>
      </c>
      <c r="AY206" s="18" t="s">
        <v>171</v>
      </c>
      <c r="BE206" s="226">
        <f>IF(N206="základní",J206,0)</f>
        <v>0</v>
      </c>
      <c r="BF206" s="226">
        <f>IF(N206="snížená",J206,0)</f>
        <v>0</v>
      </c>
      <c r="BG206" s="226">
        <f>IF(N206="zákl. přenesená",J206,0)</f>
        <v>0</v>
      </c>
      <c r="BH206" s="226">
        <f>IF(N206="sníž. přenesená",J206,0)</f>
        <v>0</v>
      </c>
      <c r="BI206" s="226">
        <f>IF(N206="nulová",J206,0)</f>
        <v>0</v>
      </c>
      <c r="BJ206" s="18" t="s">
        <v>22</v>
      </c>
      <c r="BK206" s="226">
        <f>ROUND(I206*H206,2)</f>
        <v>0</v>
      </c>
      <c r="BL206" s="18" t="s">
        <v>178</v>
      </c>
      <c r="BM206" s="225" t="s">
        <v>890</v>
      </c>
    </row>
    <row r="207" spans="1:47" s="2" customFormat="1" ht="12">
      <c r="A207" s="39"/>
      <c r="B207" s="40"/>
      <c r="C207" s="41"/>
      <c r="D207" s="227" t="s">
        <v>180</v>
      </c>
      <c r="E207" s="41"/>
      <c r="F207" s="228" t="s">
        <v>891</v>
      </c>
      <c r="G207" s="41"/>
      <c r="H207" s="41"/>
      <c r="I207" s="229"/>
      <c r="J207" s="41"/>
      <c r="K207" s="41"/>
      <c r="L207" s="45"/>
      <c r="M207" s="230"/>
      <c r="N207" s="231"/>
      <c r="O207" s="85"/>
      <c r="P207" s="85"/>
      <c r="Q207" s="85"/>
      <c r="R207" s="85"/>
      <c r="S207" s="85"/>
      <c r="T207" s="86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T207" s="18" t="s">
        <v>180</v>
      </c>
      <c r="AU207" s="18" t="s">
        <v>84</v>
      </c>
    </row>
    <row r="208" spans="1:47" s="2" customFormat="1" ht="12">
      <c r="A208" s="39"/>
      <c r="B208" s="40"/>
      <c r="C208" s="41"/>
      <c r="D208" s="232" t="s">
        <v>182</v>
      </c>
      <c r="E208" s="41"/>
      <c r="F208" s="233" t="s">
        <v>892</v>
      </c>
      <c r="G208" s="41"/>
      <c r="H208" s="41"/>
      <c r="I208" s="229"/>
      <c r="J208" s="41"/>
      <c r="K208" s="41"/>
      <c r="L208" s="45"/>
      <c r="M208" s="230"/>
      <c r="N208" s="231"/>
      <c r="O208" s="85"/>
      <c r="P208" s="85"/>
      <c r="Q208" s="85"/>
      <c r="R208" s="85"/>
      <c r="S208" s="85"/>
      <c r="T208" s="86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T208" s="18" t="s">
        <v>182</v>
      </c>
      <c r="AU208" s="18" t="s">
        <v>84</v>
      </c>
    </row>
    <row r="209" spans="1:51" s="13" customFormat="1" ht="12">
      <c r="A209" s="13"/>
      <c r="B209" s="234"/>
      <c r="C209" s="235"/>
      <c r="D209" s="227" t="s">
        <v>184</v>
      </c>
      <c r="E209" s="236" t="s">
        <v>20</v>
      </c>
      <c r="F209" s="237" t="s">
        <v>893</v>
      </c>
      <c r="G209" s="235"/>
      <c r="H209" s="236" t="s">
        <v>20</v>
      </c>
      <c r="I209" s="238"/>
      <c r="J209" s="235"/>
      <c r="K209" s="235"/>
      <c r="L209" s="239"/>
      <c r="M209" s="240"/>
      <c r="N209" s="241"/>
      <c r="O209" s="241"/>
      <c r="P209" s="241"/>
      <c r="Q209" s="241"/>
      <c r="R209" s="241"/>
      <c r="S209" s="241"/>
      <c r="T209" s="242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43" t="s">
        <v>184</v>
      </c>
      <c r="AU209" s="243" t="s">
        <v>84</v>
      </c>
      <c r="AV209" s="13" t="s">
        <v>22</v>
      </c>
      <c r="AW209" s="13" t="s">
        <v>37</v>
      </c>
      <c r="AX209" s="13" t="s">
        <v>76</v>
      </c>
      <c r="AY209" s="243" t="s">
        <v>171</v>
      </c>
    </row>
    <row r="210" spans="1:51" s="13" customFormat="1" ht="12">
      <c r="A210" s="13"/>
      <c r="B210" s="234"/>
      <c r="C210" s="235"/>
      <c r="D210" s="227" t="s">
        <v>184</v>
      </c>
      <c r="E210" s="236" t="s">
        <v>20</v>
      </c>
      <c r="F210" s="237" t="s">
        <v>305</v>
      </c>
      <c r="G210" s="235"/>
      <c r="H210" s="236" t="s">
        <v>20</v>
      </c>
      <c r="I210" s="238"/>
      <c r="J210" s="235"/>
      <c r="K210" s="235"/>
      <c r="L210" s="239"/>
      <c r="M210" s="240"/>
      <c r="N210" s="241"/>
      <c r="O210" s="241"/>
      <c r="P210" s="241"/>
      <c r="Q210" s="241"/>
      <c r="R210" s="241"/>
      <c r="S210" s="241"/>
      <c r="T210" s="242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3" t="s">
        <v>184</v>
      </c>
      <c r="AU210" s="243" t="s">
        <v>84</v>
      </c>
      <c r="AV210" s="13" t="s">
        <v>22</v>
      </c>
      <c r="AW210" s="13" t="s">
        <v>37</v>
      </c>
      <c r="AX210" s="13" t="s">
        <v>76</v>
      </c>
      <c r="AY210" s="243" t="s">
        <v>171</v>
      </c>
    </row>
    <row r="211" spans="1:51" s="13" customFormat="1" ht="12">
      <c r="A211" s="13"/>
      <c r="B211" s="234"/>
      <c r="C211" s="235"/>
      <c r="D211" s="227" t="s">
        <v>184</v>
      </c>
      <c r="E211" s="236" t="s">
        <v>20</v>
      </c>
      <c r="F211" s="237" t="s">
        <v>894</v>
      </c>
      <c r="G211" s="235"/>
      <c r="H211" s="236" t="s">
        <v>20</v>
      </c>
      <c r="I211" s="238"/>
      <c r="J211" s="235"/>
      <c r="K211" s="235"/>
      <c r="L211" s="239"/>
      <c r="M211" s="240"/>
      <c r="N211" s="241"/>
      <c r="O211" s="241"/>
      <c r="P211" s="241"/>
      <c r="Q211" s="241"/>
      <c r="R211" s="241"/>
      <c r="S211" s="241"/>
      <c r="T211" s="242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43" t="s">
        <v>184</v>
      </c>
      <c r="AU211" s="243" t="s">
        <v>84</v>
      </c>
      <c r="AV211" s="13" t="s">
        <v>22</v>
      </c>
      <c r="AW211" s="13" t="s">
        <v>37</v>
      </c>
      <c r="AX211" s="13" t="s">
        <v>76</v>
      </c>
      <c r="AY211" s="243" t="s">
        <v>171</v>
      </c>
    </row>
    <row r="212" spans="1:51" s="14" customFormat="1" ht="12">
      <c r="A212" s="14"/>
      <c r="B212" s="244"/>
      <c r="C212" s="245"/>
      <c r="D212" s="227" t="s">
        <v>184</v>
      </c>
      <c r="E212" s="246" t="s">
        <v>20</v>
      </c>
      <c r="F212" s="247" t="s">
        <v>895</v>
      </c>
      <c r="G212" s="245"/>
      <c r="H212" s="248">
        <v>124</v>
      </c>
      <c r="I212" s="249"/>
      <c r="J212" s="245"/>
      <c r="K212" s="245"/>
      <c r="L212" s="250"/>
      <c r="M212" s="251"/>
      <c r="N212" s="252"/>
      <c r="O212" s="252"/>
      <c r="P212" s="252"/>
      <c r="Q212" s="252"/>
      <c r="R212" s="252"/>
      <c r="S212" s="252"/>
      <c r="T212" s="253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54" t="s">
        <v>184</v>
      </c>
      <c r="AU212" s="254" t="s">
        <v>84</v>
      </c>
      <c r="AV212" s="14" t="s">
        <v>84</v>
      </c>
      <c r="AW212" s="14" t="s">
        <v>37</v>
      </c>
      <c r="AX212" s="14" t="s">
        <v>76</v>
      </c>
      <c r="AY212" s="254" t="s">
        <v>171</v>
      </c>
    </row>
    <row r="213" spans="1:65" s="2" customFormat="1" ht="33" customHeight="1">
      <c r="A213" s="39"/>
      <c r="B213" s="40"/>
      <c r="C213" s="214" t="s">
        <v>7</v>
      </c>
      <c r="D213" s="214" t="s">
        <v>173</v>
      </c>
      <c r="E213" s="215" t="s">
        <v>260</v>
      </c>
      <c r="F213" s="216" t="s">
        <v>261</v>
      </c>
      <c r="G213" s="217" t="s">
        <v>176</v>
      </c>
      <c r="H213" s="218">
        <v>541.3</v>
      </c>
      <c r="I213" s="219"/>
      <c r="J213" s="220">
        <f>ROUND(I213*H213,2)</f>
        <v>0</v>
      </c>
      <c r="K213" s="216" t="s">
        <v>177</v>
      </c>
      <c r="L213" s="45"/>
      <c r="M213" s="221" t="s">
        <v>20</v>
      </c>
      <c r="N213" s="222" t="s">
        <v>47</v>
      </c>
      <c r="O213" s="85"/>
      <c r="P213" s="223">
        <f>O213*H213</f>
        <v>0</v>
      </c>
      <c r="Q213" s="223">
        <v>0</v>
      </c>
      <c r="R213" s="223">
        <f>Q213*H213</f>
        <v>0</v>
      </c>
      <c r="S213" s="223">
        <v>0</v>
      </c>
      <c r="T213" s="224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25" t="s">
        <v>178</v>
      </c>
      <c r="AT213" s="225" t="s">
        <v>173</v>
      </c>
      <c r="AU213" s="225" t="s">
        <v>84</v>
      </c>
      <c r="AY213" s="18" t="s">
        <v>171</v>
      </c>
      <c r="BE213" s="226">
        <f>IF(N213="základní",J213,0)</f>
        <v>0</v>
      </c>
      <c r="BF213" s="226">
        <f>IF(N213="snížená",J213,0)</f>
        <v>0</v>
      </c>
      <c r="BG213" s="226">
        <f>IF(N213="zákl. přenesená",J213,0)</f>
        <v>0</v>
      </c>
      <c r="BH213" s="226">
        <f>IF(N213="sníž. přenesená",J213,0)</f>
        <v>0</v>
      </c>
      <c r="BI213" s="226">
        <f>IF(N213="nulová",J213,0)</f>
        <v>0</v>
      </c>
      <c r="BJ213" s="18" t="s">
        <v>22</v>
      </c>
      <c r="BK213" s="226">
        <f>ROUND(I213*H213,2)</f>
        <v>0</v>
      </c>
      <c r="BL213" s="18" t="s">
        <v>178</v>
      </c>
      <c r="BM213" s="225" t="s">
        <v>896</v>
      </c>
    </row>
    <row r="214" spans="1:47" s="2" customFormat="1" ht="12">
      <c r="A214" s="39"/>
      <c r="B214" s="40"/>
      <c r="C214" s="41"/>
      <c r="D214" s="227" t="s">
        <v>180</v>
      </c>
      <c r="E214" s="41"/>
      <c r="F214" s="228" t="s">
        <v>263</v>
      </c>
      <c r="G214" s="41"/>
      <c r="H214" s="41"/>
      <c r="I214" s="229"/>
      <c r="J214" s="41"/>
      <c r="K214" s="41"/>
      <c r="L214" s="45"/>
      <c r="M214" s="230"/>
      <c r="N214" s="231"/>
      <c r="O214" s="85"/>
      <c r="P214" s="85"/>
      <c r="Q214" s="85"/>
      <c r="R214" s="85"/>
      <c r="S214" s="85"/>
      <c r="T214" s="86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T214" s="18" t="s">
        <v>180</v>
      </c>
      <c r="AU214" s="18" t="s">
        <v>84</v>
      </c>
    </row>
    <row r="215" spans="1:47" s="2" customFormat="1" ht="12">
      <c r="A215" s="39"/>
      <c r="B215" s="40"/>
      <c r="C215" s="41"/>
      <c r="D215" s="232" t="s">
        <v>182</v>
      </c>
      <c r="E215" s="41"/>
      <c r="F215" s="233" t="s">
        <v>264</v>
      </c>
      <c r="G215" s="41"/>
      <c r="H215" s="41"/>
      <c r="I215" s="229"/>
      <c r="J215" s="41"/>
      <c r="K215" s="41"/>
      <c r="L215" s="45"/>
      <c r="M215" s="230"/>
      <c r="N215" s="231"/>
      <c r="O215" s="85"/>
      <c r="P215" s="85"/>
      <c r="Q215" s="85"/>
      <c r="R215" s="85"/>
      <c r="S215" s="85"/>
      <c r="T215" s="86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T215" s="18" t="s">
        <v>182</v>
      </c>
      <c r="AU215" s="18" t="s">
        <v>84</v>
      </c>
    </row>
    <row r="216" spans="1:51" s="13" customFormat="1" ht="12">
      <c r="A216" s="13"/>
      <c r="B216" s="234"/>
      <c r="C216" s="235"/>
      <c r="D216" s="227" t="s">
        <v>184</v>
      </c>
      <c r="E216" s="236" t="s">
        <v>20</v>
      </c>
      <c r="F216" s="237" t="s">
        <v>265</v>
      </c>
      <c r="G216" s="235"/>
      <c r="H216" s="236" t="s">
        <v>20</v>
      </c>
      <c r="I216" s="238"/>
      <c r="J216" s="235"/>
      <c r="K216" s="235"/>
      <c r="L216" s="239"/>
      <c r="M216" s="240"/>
      <c r="N216" s="241"/>
      <c r="O216" s="241"/>
      <c r="P216" s="241"/>
      <c r="Q216" s="241"/>
      <c r="R216" s="241"/>
      <c r="S216" s="241"/>
      <c r="T216" s="242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43" t="s">
        <v>184</v>
      </c>
      <c r="AU216" s="243" t="s">
        <v>84</v>
      </c>
      <c r="AV216" s="13" t="s">
        <v>22</v>
      </c>
      <c r="AW216" s="13" t="s">
        <v>37</v>
      </c>
      <c r="AX216" s="13" t="s">
        <v>76</v>
      </c>
      <c r="AY216" s="243" t="s">
        <v>171</v>
      </c>
    </row>
    <row r="217" spans="1:51" s="13" customFormat="1" ht="12">
      <c r="A217" s="13"/>
      <c r="B217" s="234"/>
      <c r="C217" s="235"/>
      <c r="D217" s="227" t="s">
        <v>184</v>
      </c>
      <c r="E217" s="236" t="s">
        <v>20</v>
      </c>
      <c r="F217" s="237" t="s">
        <v>266</v>
      </c>
      <c r="G217" s="235"/>
      <c r="H217" s="236" t="s">
        <v>20</v>
      </c>
      <c r="I217" s="238"/>
      <c r="J217" s="235"/>
      <c r="K217" s="235"/>
      <c r="L217" s="239"/>
      <c r="M217" s="240"/>
      <c r="N217" s="241"/>
      <c r="O217" s="241"/>
      <c r="P217" s="241"/>
      <c r="Q217" s="241"/>
      <c r="R217" s="241"/>
      <c r="S217" s="241"/>
      <c r="T217" s="242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43" t="s">
        <v>184</v>
      </c>
      <c r="AU217" s="243" t="s">
        <v>84</v>
      </c>
      <c r="AV217" s="13" t="s">
        <v>22</v>
      </c>
      <c r="AW217" s="13" t="s">
        <v>37</v>
      </c>
      <c r="AX217" s="13" t="s">
        <v>76</v>
      </c>
      <c r="AY217" s="243" t="s">
        <v>171</v>
      </c>
    </row>
    <row r="218" spans="1:51" s="13" customFormat="1" ht="12">
      <c r="A218" s="13"/>
      <c r="B218" s="234"/>
      <c r="C218" s="235"/>
      <c r="D218" s="227" t="s">
        <v>184</v>
      </c>
      <c r="E218" s="236" t="s">
        <v>20</v>
      </c>
      <c r="F218" s="237" t="s">
        <v>267</v>
      </c>
      <c r="G218" s="235"/>
      <c r="H218" s="236" t="s">
        <v>20</v>
      </c>
      <c r="I218" s="238"/>
      <c r="J218" s="235"/>
      <c r="K218" s="235"/>
      <c r="L218" s="239"/>
      <c r="M218" s="240"/>
      <c r="N218" s="241"/>
      <c r="O218" s="241"/>
      <c r="P218" s="241"/>
      <c r="Q218" s="241"/>
      <c r="R218" s="241"/>
      <c r="S218" s="241"/>
      <c r="T218" s="242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43" t="s">
        <v>184</v>
      </c>
      <c r="AU218" s="243" t="s">
        <v>84</v>
      </c>
      <c r="AV218" s="13" t="s">
        <v>22</v>
      </c>
      <c r="AW218" s="13" t="s">
        <v>37</v>
      </c>
      <c r="AX218" s="13" t="s">
        <v>76</v>
      </c>
      <c r="AY218" s="243" t="s">
        <v>171</v>
      </c>
    </row>
    <row r="219" spans="1:51" s="14" customFormat="1" ht="12">
      <c r="A219" s="14"/>
      <c r="B219" s="244"/>
      <c r="C219" s="245"/>
      <c r="D219" s="227" t="s">
        <v>184</v>
      </c>
      <c r="E219" s="246" t="s">
        <v>20</v>
      </c>
      <c r="F219" s="247" t="s">
        <v>897</v>
      </c>
      <c r="G219" s="245"/>
      <c r="H219" s="248">
        <v>541.3</v>
      </c>
      <c r="I219" s="249"/>
      <c r="J219" s="245"/>
      <c r="K219" s="245"/>
      <c r="L219" s="250"/>
      <c r="M219" s="251"/>
      <c r="N219" s="252"/>
      <c r="O219" s="252"/>
      <c r="P219" s="252"/>
      <c r="Q219" s="252"/>
      <c r="R219" s="252"/>
      <c r="S219" s="252"/>
      <c r="T219" s="253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54" t="s">
        <v>184</v>
      </c>
      <c r="AU219" s="254" t="s">
        <v>84</v>
      </c>
      <c r="AV219" s="14" t="s">
        <v>84</v>
      </c>
      <c r="AW219" s="14" t="s">
        <v>37</v>
      </c>
      <c r="AX219" s="14" t="s">
        <v>76</v>
      </c>
      <c r="AY219" s="254" t="s">
        <v>171</v>
      </c>
    </row>
    <row r="220" spans="1:65" s="2" customFormat="1" ht="37.8" customHeight="1">
      <c r="A220" s="39"/>
      <c r="B220" s="40"/>
      <c r="C220" s="214" t="s">
        <v>350</v>
      </c>
      <c r="D220" s="214" t="s">
        <v>173</v>
      </c>
      <c r="E220" s="215" t="s">
        <v>898</v>
      </c>
      <c r="F220" s="216" t="s">
        <v>899</v>
      </c>
      <c r="G220" s="217" t="s">
        <v>176</v>
      </c>
      <c r="H220" s="218">
        <v>569.8</v>
      </c>
      <c r="I220" s="219"/>
      <c r="J220" s="220">
        <f>ROUND(I220*H220,2)</f>
        <v>0</v>
      </c>
      <c r="K220" s="216" t="s">
        <v>177</v>
      </c>
      <c r="L220" s="45"/>
      <c r="M220" s="221" t="s">
        <v>20</v>
      </c>
      <c r="N220" s="222" t="s">
        <v>47</v>
      </c>
      <c r="O220" s="85"/>
      <c r="P220" s="223">
        <f>O220*H220</f>
        <v>0</v>
      </c>
      <c r="Q220" s="223">
        <v>0</v>
      </c>
      <c r="R220" s="223">
        <f>Q220*H220</f>
        <v>0</v>
      </c>
      <c r="S220" s="223">
        <v>0</v>
      </c>
      <c r="T220" s="224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25" t="s">
        <v>178</v>
      </c>
      <c r="AT220" s="225" t="s">
        <v>173</v>
      </c>
      <c r="AU220" s="225" t="s">
        <v>84</v>
      </c>
      <c r="AY220" s="18" t="s">
        <v>171</v>
      </c>
      <c r="BE220" s="226">
        <f>IF(N220="základní",J220,0)</f>
        <v>0</v>
      </c>
      <c r="BF220" s="226">
        <f>IF(N220="snížená",J220,0)</f>
        <v>0</v>
      </c>
      <c r="BG220" s="226">
        <f>IF(N220="zákl. přenesená",J220,0)</f>
        <v>0</v>
      </c>
      <c r="BH220" s="226">
        <f>IF(N220="sníž. přenesená",J220,0)</f>
        <v>0</v>
      </c>
      <c r="BI220" s="226">
        <f>IF(N220="nulová",J220,0)</f>
        <v>0</v>
      </c>
      <c r="BJ220" s="18" t="s">
        <v>22</v>
      </c>
      <c r="BK220" s="226">
        <f>ROUND(I220*H220,2)</f>
        <v>0</v>
      </c>
      <c r="BL220" s="18" t="s">
        <v>178</v>
      </c>
      <c r="BM220" s="225" t="s">
        <v>900</v>
      </c>
    </row>
    <row r="221" spans="1:47" s="2" customFormat="1" ht="12">
      <c r="A221" s="39"/>
      <c r="B221" s="40"/>
      <c r="C221" s="41"/>
      <c r="D221" s="227" t="s">
        <v>180</v>
      </c>
      <c r="E221" s="41"/>
      <c r="F221" s="228" t="s">
        <v>901</v>
      </c>
      <c r="G221" s="41"/>
      <c r="H221" s="41"/>
      <c r="I221" s="229"/>
      <c r="J221" s="41"/>
      <c r="K221" s="41"/>
      <c r="L221" s="45"/>
      <c r="M221" s="230"/>
      <c r="N221" s="231"/>
      <c r="O221" s="85"/>
      <c r="P221" s="85"/>
      <c r="Q221" s="85"/>
      <c r="R221" s="85"/>
      <c r="S221" s="85"/>
      <c r="T221" s="86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T221" s="18" t="s">
        <v>180</v>
      </c>
      <c r="AU221" s="18" t="s">
        <v>84</v>
      </c>
    </row>
    <row r="222" spans="1:47" s="2" customFormat="1" ht="12">
      <c r="A222" s="39"/>
      <c r="B222" s="40"/>
      <c r="C222" s="41"/>
      <c r="D222" s="232" t="s">
        <v>182</v>
      </c>
      <c r="E222" s="41"/>
      <c r="F222" s="233" t="s">
        <v>902</v>
      </c>
      <c r="G222" s="41"/>
      <c r="H222" s="41"/>
      <c r="I222" s="229"/>
      <c r="J222" s="41"/>
      <c r="K222" s="41"/>
      <c r="L222" s="45"/>
      <c r="M222" s="230"/>
      <c r="N222" s="231"/>
      <c r="O222" s="85"/>
      <c r="P222" s="85"/>
      <c r="Q222" s="85"/>
      <c r="R222" s="85"/>
      <c r="S222" s="85"/>
      <c r="T222" s="86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T222" s="18" t="s">
        <v>182</v>
      </c>
      <c r="AU222" s="18" t="s">
        <v>84</v>
      </c>
    </row>
    <row r="223" spans="1:51" s="13" customFormat="1" ht="12">
      <c r="A223" s="13"/>
      <c r="B223" s="234"/>
      <c r="C223" s="235"/>
      <c r="D223" s="227" t="s">
        <v>184</v>
      </c>
      <c r="E223" s="236" t="s">
        <v>20</v>
      </c>
      <c r="F223" s="237" t="s">
        <v>255</v>
      </c>
      <c r="G223" s="235"/>
      <c r="H223" s="236" t="s">
        <v>20</v>
      </c>
      <c r="I223" s="238"/>
      <c r="J223" s="235"/>
      <c r="K223" s="235"/>
      <c r="L223" s="239"/>
      <c r="M223" s="240"/>
      <c r="N223" s="241"/>
      <c r="O223" s="241"/>
      <c r="P223" s="241"/>
      <c r="Q223" s="241"/>
      <c r="R223" s="241"/>
      <c r="S223" s="241"/>
      <c r="T223" s="242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43" t="s">
        <v>184</v>
      </c>
      <c r="AU223" s="243" t="s">
        <v>84</v>
      </c>
      <c r="AV223" s="13" t="s">
        <v>22</v>
      </c>
      <c r="AW223" s="13" t="s">
        <v>37</v>
      </c>
      <c r="AX223" s="13" t="s">
        <v>76</v>
      </c>
      <c r="AY223" s="243" t="s">
        <v>171</v>
      </c>
    </row>
    <row r="224" spans="1:51" s="13" customFormat="1" ht="12">
      <c r="A224" s="13"/>
      <c r="B224" s="234"/>
      <c r="C224" s="235"/>
      <c r="D224" s="227" t="s">
        <v>184</v>
      </c>
      <c r="E224" s="236" t="s">
        <v>20</v>
      </c>
      <c r="F224" s="237" t="s">
        <v>256</v>
      </c>
      <c r="G224" s="235"/>
      <c r="H224" s="236" t="s">
        <v>20</v>
      </c>
      <c r="I224" s="238"/>
      <c r="J224" s="235"/>
      <c r="K224" s="235"/>
      <c r="L224" s="239"/>
      <c r="M224" s="240"/>
      <c r="N224" s="241"/>
      <c r="O224" s="241"/>
      <c r="P224" s="241"/>
      <c r="Q224" s="241"/>
      <c r="R224" s="241"/>
      <c r="S224" s="241"/>
      <c r="T224" s="242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43" t="s">
        <v>184</v>
      </c>
      <c r="AU224" s="243" t="s">
        <v>84</v>
      </c>
      <c r="AV224" s="13" t="s">
        <v>22</v>
      </c>
      <c r="AW224" s="13" t="s">
        <v>37</v>
      </c>
      <c r="AX224" s="13" t="s">
        <v>76</v>
      </c>
      <c r="AY224" s="243" t="s">
        <v>171</v>
      </c>
    </row>
    <row r="225" spans="1:51" s="13" customFormat="1" ht="12">
      <c r="A225" s="13"/>
      <c r="B225" s="234"/>
      <c r="C225" s="235"/>
      <c r="D225" s="227" t="s">
        <v>184</v>
      </c>
      <c r="E225" s="236" t="s">
        <v>20</v>
      </c>
      <c r="F225" s="237" t="s">
        <v>903</v>
      </c>
      <c r="G225" s="235"/>
      <c r="H225" s="236" t="s">
        <v>20</v>
      </c>
      <c r="I225" s="238"/>
      <c r="J225" s="235"/>
      <c r="K225" s="235"/>
      <c r="L225" s="239"/>
      <c r="M225" s="240"/>
      <c r="N225" s="241"/>
      <c r="O225" s="241"/>
      <c r="P225" s="241"/>
      <c r="Q225" s="241"/>
      <c r="R225" s="241"/>
      <c r="S225" s="241"/>
      <c r="T225" s="242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43" t="s">
        <v>184</v>
      </c>
      <c r="AU225" s="243" t="s">
        <v>84</v>
      </c>
      <c r="AV225" s="13" t="s">
        <v>22</v>
      </c>
      <c r="AW225" s="13" t="s">
        <v>37</v>
      </c>
      <c r="AX225" s="13" t="s">
        <v>76</v>
      </c>
      <c r="AY225" s="243" t="s">
        <v>171</v>
      </c>
    </row>
    <row r="226" spans="1:51" s="14" customFormat="1" ht="12">
      <c r="A226" s="14"/>
      <c r="B226" s="244"/>
      <c r="C226" s="245"/>
      <c r="D226" s="227" t="s">
        <v>184</v>
      </c>
      <c r="E226" s="246" t="s">
        <v>20</v>
      </c>
      <c r="F226" s="247" t="s">
        <v>887</v>
      </c>
      <c r="G226" s="245"/>
      <c r="H226" s="248">
        <v>569.8</v>
      </c>
      <c r="I226" s="249"/>
      <c r="J226" s="245"/>
      <c r="K226" s="245"/>
      <c r="L226" s="250"/>
      <c r="M226" s="251"/>
      <c r="N226" s="252"/>
      <c r="O226" s="252"/>
      <c r="P226" s="252"/>
      <c r="Q226" s="252"/>
      <c r="R226" s="252"/>
      <c r="S226" s="252"/>
      <c r="T226" s="253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54" t="s">
        <v>184</v>
      </c>
      <c r="AU226" s="254" t="s">
        <v>84</v>
      </c>
      <c r="AV226" s="14" t="s">
        <v>84</v>
      </c>
      <c r="AW226" s="14" t="s">
        <v>37</v>
      </c>
      <c r="AX226" s="14" t="s">
        <v>76</v>
      </c>
      <c r="AY226" s="254" t="s">
        <v>171</v>
      </c>
    </row>
    <row r="227" spans="1:65" s="2" customFormat="1" ht="21.75" customHeight="1">
      <c r="A227" s="39"/>
      <c r="B227" s="40"/>
      <c r="C227" s="256" t="s">
        <v>357</v>
      </c>
      <c r="D227" s="256" t="s">
        <v>286</v>
      </c>
      <c r="E227" s="257" t="s">
        <v>287</v>
      </c>
      <c r="F227" s="258" t="s">
        <v>288</v>
      </c>
      <c r="G227" s="259" t="s">
        <v>244</v>
      </c>
      <c r="H227" s="260">
        <v>6.621</v>
      </c>
      <c r="I227" s="261"/>
      <c r="J227" s="262">
        <f>ROUND(I227*H227,2)</f>
        <v>0</v>
      </c>
      <c r="K227" s="258" t="s">
        <v>177</v>
      </c>
      <c r="L227" s="263"/>
      <c r="M227" s="264" t="s">
        <v>20</v>
      </c>
      <c r="N227" s="265" t="s">
        <v>47</v>
      </c>
      <c r="O227" s="85"/>
      <c r="P227" s="223">
        <f>O227*H227</f>
        <v>0</v>
      </c>
      <c r="Q227" s="223">
        <v>0</v>
      </c>
      <c r="R227" s="223">
        <f>Q227*H227</f>
        <v>0</v>
      </c>
      <c r="S227" s="223">
        <v>0</v>
      </c>
      <c r="T227" s="224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25" t="s">
        <v>235</v>
      </c>
      <c r="AT227" s="225" t="s">
        <v>286</v>
      </c>
      <c r="AU227" s="225" t="s">
        <v>84</v>
      </c>
      <c r="AY227" s="18" t="s">
        <v>171</v>
      </c>
      <c r="BE227" s="226">
        <f>IF(N227="základní",J227,0)</f>
        <v>0</v>
      </c>
      <c r="BF227" s="226">
        <f>IF(N227="snížená",J227,0)</f>
        <v>0</v>
      </c>
      <c r="BG227" s="226">
        <f>IF(N227="zákl. přenesená",J227,0)</f>
        <v>0</v>
      </c>
      <c r="BH227" s="226">
        <f>IF(N227="sníž. přenesená",J227,0)</f>
        <v>0</v>
      </c>
      <c r="BI227" s="226">
        <f>IF(N227="nulová",J227,0)</f>
        <v>0</v>
      </c>
      <c r="BJ227" s="18" t="s">
        <v>22</v>
      </c>
      <c r="BK227" s="226">
        <f>ROUND(I227*H227,2)</f>
        <v>0</v>
      </c>
      <c r="BL227" s="18" t="s">
        <v>178</v>
      </c>
      <c r="BM227" s="225" t="s">
        <v>904</v>
      </c>
    </row>
    <row r="228" spans="1:47" s="2" customFormat="1" ht="12">
      <c r="A228" s="39"/>
      <c r="B228" s="40"/>
      <c r="C228" s="41"/>
      <c r="D228" s="227" t="s">
        <v>180</v>
      </c>
      <c r="E228" s="41"/>
      <c r="F228" s="228" t="s">
        <v>288</v>
      </c>
      <c r="G228" s="41"/>
      <c r="H228" s="41"/>
      <c r="I228" s="229"/>
      <c r="J228" s="41"/>
      <c r="K228" s="41"/>
      <c r="L228" s="45"/>
      <c r="M228" s="230"/>
      <c r="N228" s="231"/>
      <c r="O228" s="85"/>
      <c r="P228" s="85"/>
      <c r="Q228" s="85"/>
      <c r="R228" s="85"/>
      <c r="S228" s="85"/>
      <c r="T228" s="86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T228" s="18" t="s">
        <v>180</v>
      </c>
      <c r="AU228" s="18" t="s">
        <v>84</v>
      </c>
    </row>
    <row r="229" spans="1:47" s="2" customFormat="1" ht="12">
      <c r="A229" s="39"/>
      <c r="B229" s="40"/>
      <c r="C229" s="41"/>
      <c r="D229" s="227" t="s">
        <v>224</v>
      </c>
      <c r="E229" s="41"/>
      <c r="F229" s="255" t="s">
        <v>290</v>
      </c>
      <c r="G229" s="41"/>
      <c r="H229" s="41"/>
      <c r="I229" s="229"/>
      <c r="J229" s="41"/>
      <c r="K229" s="41"/>
      <c r="L229" s="45"/>
      <c r="M229" s="230"/>
      <c r="N229" s="231"/>
      <c r="O229" s="85"/>
      <c r="P229" s="85"/>
      <c r="Q229" s="85"/>
      <c r="R229" s="85"/>
      <c r="S229" s="85"/>
      <c r="T229" s="86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T229" s="18" t="s">
        <v>224</v>
      </c>
      <c r="AU229" s="18" t="s">
        <v>84</v>
      </c>
    </row>
    <row r="230" spans="1:51" s="13" customFormat="1" ht="12">
      <c r="A230" s="13"/>
      <c r="B230" s="234"/>
      <c r="C230" s="235"/>
      <c r="D230" s="227" t="s">
        <v>184</v>
      </c>
      <c r="E230" s="236" t="s">
        <v>20</v>
      </c>
      <c r="F230" s="237" t="s">
        <v>255</v>
      </c>
      <c r="G230" s="235"/>
      <c r="H230" s="236" t="s">
        <v>20</v>
      </c>
      <c r="I230" s="238"/>
      <c r="J230" s="235"/>
      <c r="K230" s="235"/>
      <c r="L230" s="239"/>
      <c r="M230" s="240"/>
      <c r="N230" s="241"/>
      <c r="O230" s="241"/>
      <c r="P230" s="241"/>
      <c r="Q230" s="241"/>
      <c r="R230" s="241"/>
      <c r="S230" s="241"/>
      <c r="T230" s="242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43" t="s">
        <v>184</v>
      </c>
      <c r="AU230" s="243" t="s">
        <v>84</v>
      </c>
      <c r="AV230" s="13" t="s">
        <v>22</v>
      </c>
      <c r="AW230" s="13" t="s">
        <v>37</v>
      </c>
      <c r="AX230" s="13" t="s">
        <v>76</v>
      </c>
      <c r="AY230" s="243" t="s">
        <v>171</v>
      </c>
    </row>
    <row r="231" spans="1:51" s="13" customFormat="1" ht="12">
      <c r="A231" s="13"/>
      <c r="B231" s="234"/>
      <c r="C231" s="235"/>
      <c r="D231" s="227" t="s">
        <v>184</v>
      </c>
      <c r="E231" s="236" t="s">
        <v>20</v>
      </c>
      <c r="F231" s="237" t="s">
        <v>256</v>
      </c>
      <c r="G231" s="235"/>
      <c r="H231" s="236" t="s">
        <v>20</v>
      </c>
      <c r="I231" s="238"/>
      <c r="J231" s="235"/>
      <c r="K231" s="235"/>
      <c r="L231" s="239"/>
      <c r="M231" s="240"/>
      <c r="N231" s="241"/>
      <c r="O231" s="241"/>
      <c r="P231" s="241"/>
      <c r="Q231" s="241"/>
      <c r="R231" s="241"/>
      <c r="S231" s="241"/>
      <c r="T231" s="242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43" t="s">
        <v>184</v>
      </c>
      <c r="AU231" s="243" t="s">
        <v>84</v>
      </c>
      <c r="AV231" s="13" t="s">
        <v>22</v>
      </c>
      <c r="AW231" s="13" t="s">
        <v>37</v>
      </c>
      <c r="AX231" s="13" t="s">
        <v>76</v>
      </c>
      <c r="AY231" s="243" t="s">
        <v>171</v>
      </c>
    </row>
    <row r="232" spans="1:51" s="13" customFormat="1" ht="12">
      <c r="A232" s="13"/>
      <c r="B232" s="234"/>
      <c r="C232" s="235"/>
      <c r="D232" s="227" t="s">
        <v>184</v>
      </c>
      <c r="E232" s="236" t="s">
        <v>20</v>
      </c>
      <c r="F232" s="237" t="s">
        <v>903</v>
      </c>
      <c r="G232" s="235"/>
      <c r="H232" s="236" t="s">
        <v>20</v>
      </c>
      <c r="I232" s="238"/>
      <c r="J232" s="235"/>
      <c r="K232" s="235"/>
      <c r="L232" s="239"/>
      <c r="M232" s="240"/>
      <c r="N232" s="241"/>
      <c r="O232" s="241"/>
      <c r="P232" s="241"/>
      <c r="Q232" s="241"/>
      <c r="R232" s="241"/>
      <c r="S232" s="241"/>
      <c r="T232" s="242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43" t="s">
        <v>184</v>
      </c>
      <c r="AU232" s="243" t="s">
        <v>84</v>
      </c>
      <c r="AV232" s="13" t="s">
        <v>22</v>
      </c>
      <c r="AW232" s="13" t="s">
        <v>37</v>
      </c>
      <c r="AX232" s="13" t="s">
        <v>76</v>
      </c>
      <c r="AY232" s="243" t="s">
        <v>171</v>
      </c>
    </row>
    <row r="233" spans="1:51" s="13" customFormat="1" ht="12">
      <c r="A233" s="13"/>
      <c r="B233" s="234"/>
      <c r="C233" s="235"/>
      <c r="D233" s="227" t="s">
        <v>184</v>
      </c>
      <c r="E233" s="236" t="s">
        <v>20</v>
      </c>
      <c r="F233" s="237" t="s">
        <v>291</v>
      </c>
      <c r="G233" s="235"/>
      <c r="H233" s="236" t="s">
        <v>20</v>
      </c>
      <c r="I233" s="238"/>
      <c r="J233" s="235"/>
      <c r="K233" s="235"/>
      <c r="L233" s="239"/>
      <c r="M233" s="240"/>
      <c r="N233" s="241"/>
      <c r="O233" s="241"/>
      <c r="P233" s="241"/>
      <c r="Q233" s="241"/>
      <c r="R233" s="241"/>
      <c r="S233" s="241"/>
      <c r="T233" s="242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43" t="s">
        <v>184</v>
      </c>
      <c r="AU233" s="243" t="s">
        <v>84</v>
      </c>
      <c r="AV233" s="13" t="s">
        <v>22</v>
      </c>
      <c r="AW233" s="13" t="s">
        <v>37</v>
      </c>
      <c r="AX233" s="13" t="s">
        <v>76</v>
      </c>
      <c r="AY233" s="243" t="s">
        <v>171</v>
      </c>
    </row>
    <row r="234" spans="1:51" s="14" customFormat="1" ht="12">
      <c r="A234" s="14"/>
      <c r="B234" s="244"/>
      <c r="C234" s="245"/>
      <c r="D234" s="227" t="s">
        <v>184</v>
      </c>
      <c r="E234" s="246" t="s">
        <v>20</v>
      </c>
      <c r="F234" s="247" t="s">
        <v>905</v>
      </c>
      <c r="G234" s="245"/>
      <c r="H234" s="248">
        <v>6.621</v>
      </c>
      <c r="I234" s="249"/>
      <c r="J234" s="245"/>
      <c r="K234" s="245"/>
      <c r="L234" s="250"/>
      <c r="M234" s="251"/>
      <c r="N234" s="252"/>
      <c r="O234" s="252"/>
      <c r="P234" s="252"/>
      <c r="Q234" s="252"/>
      <c r="R234" s="252"/>
      <c r="S234" s="252"/>
      <c r="T234" s="253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54" t="s">
        <v>184</v>
      </c>
      <c r="AU234" s="254" t="s">
        <v>84</v>
      </c>
      <c r="AV234" s="14" t="s">
        <v>84</v>
      </c>
      <c r="AW234" s="14" t="s">
        <v>37</v>
      </c>
      <c r="AX234" s="14" t="s">
        <v>76</v>
      </c>
      <c r="AY234" s="254" t="s">
        <v>171</v>
      </c>
    </row>
    <row r="235" spans="1:65" s="2" customFormat="1" ht="16.5" customHeight="1">
      <c r="A235" s="39"/>
      <c r="B235" s="40"/>
      <c r="C235" s="256" t="s">
        <v>364</v>
      </c>
      <c r="D235" s="256" t="s">
        <v>286</v>
      </c>
      <c r="E235" s="257" t="s">
        <v>293</v>
      </c>
      <c r="F235" s="258" t="s">
        <v>294</v>
      </c>
      <c r="G235" s="259" t="s">
        <v>244</v>
      </c>
      <c r="H235" s="260">
        <v>10.587</v>
      </c>
      <c r="I235" s="261"/>
      <c r="J235" s="262">
        <f>ROUND(I235*H235,2)</f>
        <v>0</v>
      </c>
      <c r="K235" s="258" t="s">
        <v>177</v>
      </c>
      <c r="L235" s="263"/>
      <c r="M235" s="264" t="s">
        <v>20</v>
      </c>
      <c r="N235" s="265" t="s">
        <v>47</v>
      </c>
      <c r="O235" s="85"/>
      <c r="P235" s="223">
        <f>O235*H235</f>
        <v>0</v>
      </c>
      <c r="Q235" s="223">
        <v>0</v>
      </c>
      <c r="R235" s="223">
        <f>Q235*H235</f>
        <v>0</v>
      </c>
      <c r="S235" s="223">
        <v>0</v>
      </c>
      <c r="T235" s="224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25" t="s">
        <v>235</v>
      </c>
      <c r="AT235" s="225" t="s">
        <v>286</v>
      </c>
      <c r="AU235" s="225" t="s">
        <v>84</v>
      </c>
      <c r="AY235" s="18" t="s">
        <v>171</v>
      </c>
      <c r="BE235" s="226">
        <f>IF(N235="základní",J235,0)</f>
        <v>0</v>
      </c>
      <c r="BF235" s="226">
        <f>IF(N235="snížená",J235,0)</f>
        <v>0</v>
      </c>
      <c r="BG235" s="226">
        <f>IF(N235="zákl. přenesená",J235,0)</f>
        <v>0</v>
      </c>
      <c r="BH235" s="226">
        <f>IF(N235="sníž. přenesená",J235,0)</f>
        <v>0</v>
      </c>
      <c r="BI235" s="226">
        <f>IF(N235="nulová",J235,0)</f>
        <v>0</v>
      </c>
      <c r="BJ235" s="18" t="s">
        <v>22</v>
      </c>
      <c r="BK235" s="226">
        <f>ROUND(I235*H235,2)</f>
        <v>0</v>
      </c>
      <c r="BL235" s="18" t="s">
        <v>178</v>
      </c>
      <c r="BM235" s="225" t="s">
        <v>906</v>
      </c>
    </row>
    <row r="236" spans="1:47" s="2" customFormat="1" ht="12">
      <c r="A236" s="39"/>
      <c r="B236" s="40"/>
      <c r="C236" s="41"/>
      <c r="D236" s="227" t="s">
        <v>180</v>
      </c>
      <c r="E236" s="41"/>
      <c r="F236" s="228" t="s">
        <v>294</v>
      </c>
      <c r="G236" s="41"/>
      <c r="H236" s="41"/>
      <c r="I236" s="229"/>
      <c r="J236" s="41"/>
      <c r="K236" s="41"/>
      <c r="L236" s="45"/>
      <c r="M236" s="230"/>
      <c r="N236" s="231"/>
      <c r="O236" s="85"/>
      <c r="P236" s="85"/>
      <c r="Q236" s="85"/>
      <c r="R236" s="85"/>
      <c r="S236" s="85"/>
      <c r="T236" s="86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T236" s="18" t="s">
        <v>180</v>
      </c>
      <c r="AU236" s="18" t="s">
        <v>84</v>
      </c>
    </row>
    <row r="237" spans="1:47" s="2" customFormat="1" ht="12">
      <c r="A237" s="39"/>
      <c r="B237" s="40"/>
      <c r="C237" s="41"/>
      <c r="D237" s="227" t="s">
        <v>224</v>
      </c>
      <c r="E237" s="41"/>
      <c r="F237" s="255" t="s">
        <v>290</v>
      </c>
      <c r="G237" s="41"/>
      <c r="H237" s="41"/>
      <c r="I237" s="229"/>
      <c r="J237" s="41"/>
      <c r="K237" s="41"/>
      <c r="L237" s="45"/>
      <c r="M237" s="230"/>
      <c r="N237" s="231"/>
      <c r="O237" s="85"/>
      <c r="P237" s="85"/>
      <c r="Q237" s="85"/>
      <c r="R237" s="85"/>
      <c r="S237" s="85"/>
      <c r="T237" s="86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T237" s="18" t="s">
        <v>224</v>
      </c>
      <c r="AU237" s="18" t="s">
        <v>84</v>
      </c>
    </row>
    <row r="238" spans="1:51" s="13" customFormat="1" ht="12">
      <c r="A238" s="13"/>
      <c r="B238" s="234"/>
      <c r="C238" s="235"/>
      <c r="D238" s="227" t="s">
        <v>184</v>
      </c>
      <c r="E238" s="236" t="s">
        <v>20</v>
      </c>
      <c r="F238" s="237" t="s">
        <v>255</v>
      </c>
      <c r="G238" s="235"/>
      <c r="H238" s="236" t="s">
        <v>20</v>
      </c>
      <c r="I238" s="238"/>
      <c r="J238" s="235"/>
      <c r="K238" s="235"/>
      <c r="L238" s="239"/>
      <c r="M238" s="240"/>
      <c r="N238" s="241"/>
      <c r="O238" s="241"/>
      <c r="P238" s="241"/>
      <c r="Q238" s="241"/>
      <c r="R238" s="241"/>
      <c r="S238" s="241"/>
      <c r="T238" s="242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43" t="s">
        <v>184</v>
      </c>
      <c r="AU238" s="243" t="s">
        <v>84</v>
      </c>
      <c r="AV238" s="13" t="s">
        <v>22</v>
      </c>
      <c r="AW238" s="13" t="s">
        <v>37</v>
      </c>
      <c r="AX238" s="13" t="s">
        <v>76</v>
      </c>
      <c r="AY238" s="243" t="s">
        <v>171</v>
      </c>
    </row>
    <row r="239" spans="1:51" s="13" customFormat="1" ht="12">
      <c r="A239" s="13"/>
      <c r="B239" s="234"/>
      <c r="C239" s="235"/>
      <c r="D239" s="227" t="s">
        <v>184</v>
      </c>
      <c r="E239" s="236" t="s">
        <v>20</v>
      </c>
      <c r="F239" s="237" t="s">
        <v>256</v>
      </c>
      <c r="G239" s="235"/>
      <c r="H239" s="236" t="s">
        <v>20</v>
      </c>
      <c r="I239" s="238"/>
      <c r="J239" s="235"/>
      <c r="K239" s="235"/>
      <c r="L239" s="239"/>
      <c r="M239" s="240"/>
      <c r="N239" s="241"/>
      <c r="O239" s="241"/>
      <c r="P239" s="241"/>
      <c r="Q239" s="241"/>
      <c r="R239" s="241"/>
      <c r="S239" s="241"/>
      <c r="T239" s="242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43" t="s">
        <v>184</v>
      </c>
      <c r="AU239" s="243" t="s">
        <v>84</v>
      </c>
      <c r="AV239" s="13" t="s">
        <v>22</v>
      </c>
      <c r="AW239" s="13" t="s">
        <v>37</v>
      </c>
      <c r="AX239" s="13" t="s">
        <v>76</v>
      </c>
      <c r="AY239" s="243" t="s">
        <v>171</v>
      </c>
    </row>
    <row r="240" spans="1:51" s="13" customFormat="1" ht="12">
      <c r="A240" s="13"/>
      <c r="B240" s="234"/>
      <c r="C240" s="235"/>
      <c r="D240" s="227" t="s">
        <v>184</v>
      </c>
      <c r="E240" s="236" t="s">
        <v>20</v>
      </c>
      <c r="F240" s="237" t="s">
        <v>903</v>
      </c>
      <c r="G240" s="235"/>
      <c r="H240" s="236" t="s">
        <v>20</v>
      </c>
      <c r="I240" s="238"/>
      <c r="J240" s="235"/>
      <c r="K240" s="235"/>
      <c r="L240" s="239"/>
      <c r="M240" s="240"/>
      <c r="N240" s="241"/>
      <c r="O240" s="241"/>
      <c r="P240" s="241"/>
      <c r="Q240" s="241"/>
      <c r="R240" s="241"/>
      <c r="S240" s="241"/>
      <c r="T240" s="242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43" t="s">
        <v>184</v>
      </c>
      <c r="AU240" s="243" t="s">
        <v>84</v>
      </c>
      <c r="AV240" s="13" t="s">
        <v>22</v>
      </c>
      <c r="AW240" s="13" t="s">
        <v>37</v>
      </c>
      <c r="AX240" s="13" t="s">
        <v>76</v>
      </c>
      <c r="AY240" s="243" t="s">
        <v>171</v>
      </c>
    </row>
    <row r="241" spans="1:51" s="13" customFormat="1" ht="12">
      <c r="A241" s="13"/>
      <c r="B241" s="234"/>
      <c r="C241" s="235"/>
      <c r="D241" s="227" t="s">
        <v>184</v>
      </c>
      <c r="E241" s="236" t="s">
        <v>20</v>
      </c>
      <c r="F241" s="237" t="s">
        <v>296</v>
      </c>
      <c r="G241" s="235"/>
      <c r="H241" s="236" t="s">
        <v>20</v>
      </c>
      <c r="I241" s="238"/>
      <c r="J241" s="235"/>
      <c r="K241" s="235"/>
      <c r="L241" s="239"/>
      <c r="M241" s="240"/>
      <c r="N241" s="241"/>
      <c r="O241" s="241"/>
      <c r="P241" s="241"/>
      <c r="Q241" s="241"/>
      <c r="R241" s="241"/>
      <c r="S241" s="241"/>
      <c r="T241" s="242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43" t="s">
        <v>184</v>
      </c>
      <c r="AU241" s="243" t="s">
        <v>84</v>
      </c>
      <c r="AV241" s="13" t="s">
        <v>22</v>
      </c>
      <c r="AW241" s="13" t="s">
        <v>37</v>
      </c>
      <c r="AX241" s="13" t="s">
        <v>76</v>
      </c>
      <c r="AY241" s="243" t="s">
        <v>171</v>
      </c>
    </row>
    <row r="242" spans="1:51" s="14" customFormat="1" ht="12">
      <c r="A242" s="14"/>
      <c r="B242" s="244"/>
      <c r="C242" s="245"/>
      <c r="D242" s="227" t="s">
        <v>184</v>
      </c>
      <c r="E242" s="246" t="s">
        <v>20</v>
      </c>
      <c r="F242" s="247" t="s">
        <v>907</v>
      </c>
      <c r="G242" s="245"/>
      <c r="H242" s="248">
        <v>10.587</v>
      </c>
      <c r="I242" s="249"/>
      <c r="J242" s="245"/>
      <c r="K242" s="245"/>
      <c r="L242" s="250"/>
      <c r="M242" s="251"/>
      <c r="N242" s="252"/>
      <c r="O242" s="252"/>
      <c r="P242" s="252"/>
      <c r="Q242" s="252"/>
      <c r="R242" s="252"/>
      <c r="S242" s="252"/>
      <c r="T242" s="253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54" t="s">
        <v>184</v>
      </c>
      <c r="AU242" s="254" t="s">
        <v>84</v>
      </c>
      <c r="AV242" s="14" t="s">
        <v>84</v>
      </c>
      <c r="AW242" s="14" t="s">
        <v>37</v>
      </c>
      <c r="AX242" s="14" t="s">
        <v>76</v>
      </c>
      <c r="AY242" s="254" t="s">
        <v>171</v>
      </c>
    </row>
    <row r="243" spans="1:65" s="2" customFormat="1" ht="21.75" customHeight="1">
      <c r="A243" s="39"/>
      <c r="B243" s="40"/>
      <c r="C243" s="214" t="s">
        <v>374</v>
      </c>
      <c r="D243" s="214" t="s">
        <v>173</v>
      </c>
      <c r="E243" s="215" t="s">
        <v>299</v>
      </c>
      <c r="F243" s="216" t="s">
        <v>300</v>
      </c>
      <c r="G243" s="217" t="s">
        <v>176</v>
      </c>
      <c r="H243" s="218">
        <v>59</v>
      </c>
      <c r="I243" s="219"/>
      <c r="J243" s="220">
        <f>ROUND(I243*H243,2)</f>
        <v>0</v>
      </c>
      <c r="K243" s="216" t="s">
        <v>177</v>
      </c>
      <c r="L243" s="45"/>
      <c r="M243" s="221" t="s">
        <v>20</v>
      </c>
      <c r="N243" s="222" t="s">
        <v>47</v>
      </c>
      <c r="O243" s="85"/>
      <c r="P243" s="223">
        <f>O243*H243</f>
        <v>0</v>
      </c>
      <c r="Q243" s="223">
        <v>0.324</v>
      </c>
      <c r="R243" s="223">
        <f>Q243*H243</f>
        <v>19.116</v>
      </c>
      <c r="S243" s="223">
        <v>0</v>
      </c>
      <c r="T243" s="224">
        <f>S243*H243</f>
        <v>0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225" t="s">
        <v>178</v>
      </c>
      <c r="AT243" s="225" t="s">
        <v>173</v>
      </c>
      <c r="AU243" s="225" t="s">
        <v>84</v>
      </c>
      <c r="AY243" s="18" t="s">
        <v>171</v>
      </c>
      <c r="BE243" s="226">
        <f>IF(N243="základní",J243,0)</f>
        <v>0</v>
      </c>
      <c r="BF243" s="226">
        <f>IF(N243="snížená",J243,0)</f>
        <v>0</v>
      </c>
      <c r="BG243" s="226">
        <f>IF(N243="zákl. přenesená",J243,0)</f>
        <v>0</v>
      </c>
      <c r="BH243" s="226">
        <f>IF(N243="sníž. přenesená",J243,0)</f>
        <v>0</v>
      </c>
      <c r="BI243" s="226">
        <f>IF(N243="nulová",J243,0)</f>
        <v>0</v>
      </c>
      <c r="BJ243" s="18" t="s">
        <v>22</v>
      </c>
      <c r="BK243" s="226">
        <f>ROUND(I243*H243,2)</f>
        <v>0</v>
      </c>
      <c r="BL243" s="18" t="s">
        <v>178</v>
      </c>
      <c r="BM243" s="225" t="s">
        <v>908</v>
      </c>
    </row>
    <row r="244" spans="1:47" s="2" customFormat="1" ht="12">
      <c r="A244" s="39"/>
      <c r="B244" s="40"/>
      <c r="C244" s="41"/>
      <c r="D244" s="227" t="s">
        <v>180</v>
      </c>
      <c r="E244" s="41"/>
      <c r="F244" s="228" t="s">
        <v>302</v>
      </c>
      <c r="G244" s="41"/>
      <c r="H244" s="41"/>
      <c r="I244" s="229"/>
      <c r="J244" s="41"/>
      <c r="K244" s="41"/>
      <c r="L244" s="45"/>
      <c r="M244" s="230"/>
      <c r="N244" s="231"/>
      <c r="O244" s="85"/>
      <c r="P244" s="85"/>
      <c r="Q244" s="85"/>
      <c r="R244" s="85"/>
      <c r="S244" s="85"/>
      <c r="T244" s="86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T244" s="18" t="s">
        <v>180</v>
      </c>
      <c r="AU244" s="18" t="s">
        <v>84</v>
      </c>
    </row>
    <row r="245" spans="1:47" s="2" customFormat="1" ht="12">
      <c r="A245" s="39"/>
      <c r="B245" s="40"/>
      <c r="C245" s="41"/>
      <c r="D245" s="232" t="s">
        <v>182</v>
      </c>
      <c r="E245" s="41"/>
      <c r="F245" s="233" t="s">
        <v>303</v>
      </c>
      <c r="G245" s="41"/>
      <c r="H245" s="41"/>
      <c r="I245" s="229"/>
      <c r="J245" s="41"/>
      <c r="K245" s="41"/>
      <c r="L245" s="45"/>
      <c r="M245" s="230"/>
      <c r="N245" s="231"/>
      <c r="O245" s="85"/>
      <c r="P245" s="85"/>
      <c r="Q245" s="85"/>
      <c r="R245" s="85"/>
      <c r="S245" s="85"/>
      <c r="T245" s="86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T245" s="18" t="s">
        <v>182</v>
      </c>
      <c r="AU245" s="18" t="s">
        <v>84</v>
      </c>
    </row>
    <row r="246" spans="1:51" s="13" customFormat="1" ht="12">
      <c r="A246" s="13"/>
      <c r="B246" s="234"/>
      <c r="C246" s="235"/>
      <c r="D246" s="227" t="s">
        <v>184</v>
      </c>
      <c r="E246" s="236" t="s">
        <v>20</v>
      </c>
      <c r="F246" s="237" t="s">
        <v>304</v>
      </c>
      <c r="G246" s="235"/>
      <c r="H246" s="236" t="s">
        <v>20</v>
      </c>
      <c r="I246" s="238"/>
      <c r="J246" s="235"/>
      <c r="K246" s="235"/>
      <c r="L246" s="239"/>
      <c r="M246" s="240"/>
      <c r="N246" s="241"/>
      <c r="O246" s="241"/>
      <c r="P246" s="241"/>
      <c r="Q246" s="241"/>
      <c r="R246" s="241"/>
      <c r="S246" s="241"/>
      <c r="T246" s="242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43" t="s">
        <v>184</v>
      </c>
      <c r="AU246" s="243" t="s">
        <v>84</v>
      </c>
      <c r="AV246" s="13" t="s">
        <v>22</v>
      </c>
      <c r="AW246" s="13" t="s">
        <v>37</v>
      </c>
      <c r="AX246" s="13" t="s">
        <v>76</v>
      </c>
      <c r="AY246" s="243" t="s">
        <v>171</v>
      </c>
    </row>
    <row r="247" spans="1:51" s="13" customFormat="1" ht="12">
      <c r="A247" s="13"/>
      <c r="B247" s="234"/>
      <c r="C247" s="235"/>
      <c r="D247" s="227" t="s">
        <v>184</v>
      </c>
      <c r="E247" s="236" t="s">
        <v>20</v>
      </c>
      <c r="F247" s="237" t="s">
        <v>305</v>
      </c>
      <c r="G247" s="235"/>
      <c r="H247" s="236" t="s">
        <v>20</v>
      </c>
      <c r="I247" s="238"/>
      <c r="J247" s="235"/>
      <c r="K247" s="235"/>
      <c r="L247" s="239"/>
      <c r="M247" s="240"/>
      <c r="N247" s="241"/>
      <c r="O247" s="241"/>
      <c r="P247" s="241"/>
      <c r="Q247" s="241"/>
      <c r="R247" s="241"/>
      <c r="S247" s="241"/>
      <c r="T247" s="242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43" t="s">
        <v>184</v>
      </c>
      <c r="AU247" s="243" t="s">
        <v>84</v>
      </c>
      <c r="AV247" s="13" t="s">
        <v>22</v>
      </c>
      <c r="AW247" s="13" t="s">
        <v>37</v>
      </c>
      <c r="AX247" s="13" t="s">
        <v>76</v>
      </c>
      <c r="AY247" s="243" t="s">
        <v>171</v>
      </c>
    </row>
    <row r="248" spans="1:51" s="13" customFormat="1" ht="12">
      <c r="A248" s="13"/>
      <c r="B248" s="234"/>
      <c r="C248" s="235"/>
      <c r="D248" s="227" t="s">
        <v>184</v>
      </c>
      <c r="E248" s="236" t="s">
        <v>20</v>
      </c>
      <c r="F248" s="237" t="s">
        <v>306</v>
      </c>
      <c r="G248" s="235"/>
      <c r="H248" s="236" t="s">
        <v>20</v>
      </c>
      <c r="I248" s="238"/>
      <c r="J248" s="235"/>
      <c r="K248" s="235"/>
      <c r="L248" s="239"/>
      <c r="M248" s="240"/>
      <c r="N248" s="241"/>
      <c r="O248" s="241"/>
      <c r="P248" s="241"/>
      <c r="Q248" s="241"/>
      <c r="R248" s="241"/>
      <c r="S248" s="241"/>
      <c r="T248" s="242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43" t="s">
        <v>184</v>
      </c>
      <c r="AU248" s="243" t="s">
        <v>84</v>
      </c>
      <c r="AV248" s="13" t="s">
        <v>22</v>
      </c>
      <c r="AW248" s="13" t="s">
        <v>37</v>
      </c>
      <c r="AX248" s="13" t="s">
        <v>76</v>
      </c>
      <c r="AY248" s="243" t="s">
        <v>171</v>
      </c>
    </row>
    <row r="249" spans="1:51" s="14" customFormat="1" ht="12">
      <c r="A249" s="14"/>
      <c r="B249" s="244"/>
      <c r="C249" s="245"/>
      <c r="D249" s="227" t="s">
        <v>184</v>
      </c>
      <c r="E249" s="246" t="s">
        <v>20</v>
      </c>
      <c r="F249" s="247" t="s">
        <v>909</v>
      </c>
      <c r="G249" s="245"/>
      <c r="H249" s="248">
        <v>59</v>
      </c>
      <c r="I249" s="249"/>
      <c r="J249" s="245"/>
      <c r="K249" s="245"/>
      <c r="L249" s="250"/>
      <c r="M249" s="251"/>
      <c r="N249" s="252"/>
      <c r="O249" s="252"/>
      <c r="P249" s="252"/>
      <c r="Q249" s="252"/>
      <c r="R249" s="252"/>
      <c r="S249" s="252"/>
      <c r="T249" s="253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54" t="s">
        <v>184</v>
      </c>
      <c r="AU249" s="254" t="s">
        <v>84</v>
      </c>
      <c r="AV249" s="14" t="s">
        <v>84</v>
      </c>
      <c r="AW249" s="14" t="s">
        <v>37</v>
      </c>
      <c r="AX249" s="14" t="s">
        <v>76</v>
      </c>
      <c r="AY249" s="254" t="s">
        <v>171</v>
      </c>
    </row>
    <row r="250" spans="1:65" s="2" customFormat="1" ht="24.15" customHeight="1">
      <c r="A250" s="39"/>
      <c r="B250" s="40"/>
      <c r="C250" s="214" t="s">
        <v>380</v>
      </c>
      <c r="D250" s="214" t="s">
        <v>173</v>
      </c>
      <c r="E250" s="215" t="s">
        <v>309</v>
      </c>
      <c r="F250" s="216" t="s">
        <v>310</v>
      </c>
      <c r="G250" s="217" t="s">
        <v>176</v>
      </c>
      <c r="H250" s="218">
        <v>569.8</v>
      </c>
      <c r="I250" s="219"/>
      <c r="J250" s="220">
        <f>ROUND(I250*H250,2)</f>
        <v>0</v>
      </c>
      <c r="K250" s="216" t="s">
        <v>177</v>
      </c>
      <c r="L250" s="45"/>
      <c r="M250" s="221" t="s">
        <v>20</v>
      </c>
      <c r="N250" s="222" t="s">
        <v>47</v>
      </c>
      <c r="O250" s="85"/>
      <c r="P250" s="223">
        <f>O250*H250</f>
        <v>0</v>
      </c>
      <c r="Q250" s="223">
        <v>0</v>
      </c>
      <c r="R250" s="223">
        <f>Q250*H250</f>
        <v>0</v>
      </c>
      <c r="S250" s="223">
        <v>0</v>
      </c>
      <c r="T250" s="224">
        <f>S250*H250</f>
        <v>0</v>
      </c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R250" s="225" t="s">
        <v>178</v>
      </c>
      <c r="AT250" s="225" t="s">
        <v>173</v>
      </c>
      <c r="AU250" s="225" t="s">
        <v>84</v>
      </c>
      <c r="AY250" s="18" t="s">
        <v>171</v>
      </c>
      <c r="BE250" s="226">
        <f>IF(N250="základní",J250,0)</f>
        <v>0</v>
      </c>
      <c r="BF250" s="226">
        <f>IF(N250="snížená",J250,0)</f>
        <v>0</v>
      </c>
      <c r="BG250" s="226">
        <f>IF(N250="zákl. přenesená",J250,0)</f>
        <v>0</v>
      </c>
      <c r="BH250" s="226">
        <f>IF(N250="sníž. přenesená",J250,0)</f>
        <v>0</v>
      </c>
      <c r="BI250" s="226">
        <f>IF(N250="nulová",J250,0)</f>
        <v>0</v>
      </c>
      <c r="BJ250" s="18" t="s">
        <v>22</v>
      </c>
      <c r="BK250" s="226">
        <f>ROUND(I250*H250,2)</f>
        <v>0</v>
      </c>
      <c r="BL250" s="18" t="s">
        <v>178</v>
      </c>
      <c r="BM250" s="225" t="s">
        <v>910</v>
      </c>
    </row>
    <row r="251" spans="1:47" s="2" customFormat="1" ht="12">
      <c r="A251" s="39"/>
      <c r="B251" s="40"/>
      <c r="C251" s="41"/>
      <c r="D251" s="227" t="s">
        <v>180</v>
      </c>
      <c r="E251" s="41"/>
      <c r="F251" s="228" t="s">
        <v>312</v>
      </c>
      <c r="G251" s="41"/>
      <c r="H251" s="41"/>
      <c r="I251" s="229"/>
      <c r="J251" s="41"/>
      <c r="K251" s="41"/>
      <c r="L251" s="45"/>
      <c r="M251" s="230"/>
      <c r="N251" s="231"/>
      <c r="O251" s="85"/>
      <c r="P251" s="85"/>
      <c r="Q251" s="85"/>
      <c r="R251" s="85"/>
      <c r="S251" s="85"/>
      <c r="T251" s="86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T251" s="18" t="s">
        <v>180</v>
      </c>
      <c r="AU251" s="18" t="s">
        <v>84</v>
      </c>
    </row>
    <row r="252" spans="1:47" s="2" customFormat="1" ht="12">
      <c r="A252" s="39"/>
      <c r="B252" s="40"/>
      <c r="C252" s="41"/>
      <c r="D252" s="232" t="s">
        <v>182</v>
      </c>
      <c r="E252" s="41"/>
      <c r="F252" s="233" t="s">
        <v>313</v>
      </c>
      <c r="G252" s="41"/>
      <c r="H252" s="41"/>
      <c r="I252" s="229"/>
      <c r="J252" s="41"/>
      <c r="K252" s="41"/>
      <c r="L252" s="45"/>
      <c r="M252" s="230"/>
      <c r="N252" s="231"/>
      <c r="O252" s="85"/>
      <c r="P252" s="85"/>
      <c r="Q252" s="85"/>
      <c r="R252" s="85"/>
      <c r="S252" s="85"/>
      <c r="T252" s="86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T252" s="18" t="s">
        <v>182</v>
      </c>
      <c r="AU252" s="18" t="s">
        <v>84</v>
      </c>
    </row>
    <row r="253" spans="1:51" s="13" customFormat="1" ht="12">
      <c r="A253" s="13"/>
      <c r="B253" s="234"/>
      <c r="C253" s="235"/>
      <c r="D253" s="227" t="s">
        <v>184</v>
      </c>
      <c r="E253" s="236" t="s">
        <v>20</v>
      </c>
      <c r="F253" s="237" t="s">
        <v>265</v>
      </c>
      <c r="G253" s="235"/>
      <c r="H253" s="236" t="s">
        <v>20</v>
      </c>
      <c r="I253" s="238"/>
      <c r="J253" s="235"/>
      <c r="K253" s="235"/>
      <c r="L253" s="239"/>
      <c r="M253" s="240"/>
      <c r="N253" s="241"/>
      <c r="O253" s="241"/>
      <c r="P253" s="241"/>
      <c r="Q253" s="241"/>
      <c r="R253" s="241"/>
      <c r="S253" s="241"/>
      <c r="T253" s="242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43" t="s">
        <v>184</v>
      </c>
      <c r="AU253" s="243" t="s">
        <v>84</v>
      </c>
      <c r="AV253" s="13" t="s">
        <v>22</v>
      </c>
      <c r="AW253" s="13" t="s">
        <v>37</v>
      </c>
      <c r="AX253" s="13" t="s">
        <v>76</v>
      </c>
      <c r="AY253" s="243" t="s">
        <v>171</v>
      </c>
    </row>
    <row r="254" spans="1:51" s="13" customFormat="1" ht="12">
      <c r="A254" s="13"/>
      <c r="B254" s="234"/>
      <c r="C254" s="235"/>
      <c r="D254" s="227" t="s">
        <v>184</v>
      </c>
      <c r="E254" s="236" t="s">
        <v>20</v>
      </c>
      <c r="F254" s="237" t="s">
        <v>314</v>
      </c>
      <c r="G254" s="235"/>
      <c r="H254" s="236" t="s">
        <v>20</v>
      </c>
      <c r="I254" s="238"/>
      <c r="J254" s="235"/>
      <c r="K254" s="235"/>
      <c r="L254" s="239"/>
      <c r="M254" s="240"/>
      <c r="N254" s="241"/>
      <c r="O254" s="241"/>
      <c r="P254" s="241"/>
      <c r="Q254" s="241"/>
      <c r="R254" s="241"/>
      <c r="S254" s="241"/>
      <c r="T254" s="242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43" t="s">
        <v>184</v>
      </c>
      <c r="AU254" s="243" t="s">
        <v>84</v>
      </c>
      <c r="AV254" s="13" t="s">
        <v>22</v>
      </c>
      <c r="AW254" s="13" t="s">
        <v>37</v>
      </c>
      <c r="AX254" s="13" t="s">
        <v>76</v>
      </c>
      <c r="AY254" s="243" t="s">
        <v>171</v>
      </c>
    </row>
    <row r="255" spans="1:51" s="13" customFormat="1" ht="12">
      <c r="A255" s="13"/>
      <c r="B255" s="234"/>
      <c r="C255" s="235"/>
      <c r="D255" s="227" t="s">
        <v>184</v>
      </c>
      <c r="E255" s="236" t="s">
        <v>20</v>
      </c>
      <c r="F255" s="237" t="s">
        <v>315</v>
      </c>
      <c r="G255" s="235"/>
      <c r="H255" s="236" t="s">
        <v>20</v>
      </c>
      <c r="I255" s="238"/>
      <c r="J255" s="235"/>
      <c r="K255" s="235"/>
      <c r="L255" s="239"/>
      <c r="M255" s="240"/>
      <c r="N255" s="241"/>
      <c r="O255" s="241"/>
      <c r="P255" s="241"/>
      <c r="Q255" s="241"/>
      <c r="R255" s="241"/>
      <c r="S255" s="241"/>
      <c r="T255" s="242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43" t="s">
        <v>184</v>
      </c>
      <c r="AU255" s="243" t="s">
        <v>84</v>
      </c>
      <c r="AV255" s="13" t="s">
        <v>22</v>
      </c>
      <c r="AW255" s="13" t="s">
        <v>37</v>
      </c>
      <c r="AX255" s="13" t="s">
        <v>76</v>
      </c>
      <c r="AY255" s="243" t="s">
        <v>171</v>
      </c>
    </row>
    <row r="256" spans="1:51" s="14" customFormat="1" ht="12">
      <c r="A256" s="14"/>
      <c r="B256" s="244"/>
      <c r="C256" s="245"/>
      <c r="D256" s="227" t="s">
        <v>184</v>
      </c>
      <c r="E256" s="246" t="s">
        <v>20</v>
      </c>
      <c r="F256" s="247" t="s">
        <v>887</v>
      </c>
      <c r="G256" s="245"/>
      <c r="H256" s="248">
        <v>569.8</v>
      </c>
      <c r="I256" s="249"/>
      <c r="J256" s="245"/>
      <c r="K256" s="245"/>
      <c r="L256" s="250"/>
      <c r="M256" s="251"/>
      <c r="N256" s="252"/>
      <c r="O256" s="252"/>
      <c r="P256" s="252"/>
      <c r="Q256" s="252"/>
      <c r="R256" s="252"/>
      <c r="S256" s="252"/>
      <c r="T256" s="253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54" t="s">
        <v>184</v>
      </c>
      <c r="AU256" s="254" t="s">
        <v>84</v>
      </c>
      <c r="AV256" s="14" t="s">
        <v>84</v>
      </c>
      <c r="AW256" s="14" t="s">
        <v>37</v>
      </c>
      <c r="AX256" s="14" t="s">
        <v>76</v>
      </c>
      <c r="AY256" s="254" t="s">
        <v>171</v>
      </c>
    </row>
    <row r="257" spans="1:65" s="2" customFormat="1" ht="24.15" customHeight="1">
      <c r="A257" s="39"/>
      <c r="B257" s="40"/>
      <c r="C257" s="214" t="s">
        <v>388</v>
      </c>
      <c r="D257" s="214" t="s">
        <v>173</v>
      </c>
      <c r="E257" s="215" t="s">
        <v>317</v>
      </c>
      <c r="F257" s="216" t="s">
        <v>318</v>
      </c>
      <c r="G257" s="217" t="s">
        <v>176</v>
      </c>
      <c r="H257" s="218">
        <v>528.4</v>
      </c>
      <c r="I257" s="219"/>
      <c r="J257" s="220">
        <f>ROUND(I257*H257,2)</f>
        <v>0</v>
      </c>
      <c r="K257" s="216" t="s">
        <v>20</v>
      </c>
      <c r="L257" s="45"/>
      <c r="M257" s="221" t="s">
        <v>20</v>
      </c>
      <c r="N257" s="222" t="s">
        <v>47</v>
      </c>
      <c r="O257" s="85"/>
      <c r="P257" s="223">
        <f>O257*H257</f>
        <v>0</v>
      </c>
      <c r="Q257" s="223">
        <v>0</v>
      </c>
      <c r="R257" s="223">
        <f>Q257*H257</f>
        <v>0</v>
      </c>
      <c r="S257" s="223">
        <v>0</v>
      </c>
      <c r="T257" s="224">
        <f>S257*H257</f>
        <v>0</v>
      </c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R257" s="225" t="s">
        <v>178</v>
      </c>
      <c r="AT257" s="225" t="s">
        <v>173</v>
      </c>
      <c r="AU257" s="225" t="s">
        <v>84</v>
      </c>
      <c r="AY257" s="18" t="s">
        <v>171</v>
      </c>
      <c r="BE257" s="226">
        <f>IF(N257="základní",J257,0)</f>
        <v>0</v>
      </c>
      <c r="BF257" s="226">
        <f>IF(N257="snížená",J257,0)</f>
        <v>0</v>
      </c>
      <c r="BG257" s="226">
        <f>IF(N257="zákl. přenesená",J257,0)</f>
        <v>0</v>
      </c>
      <c r="BH257" s="226">
        <f>IF(N257="sníž. přenesená",J257,0)</f>
        <v>0</v>
      </c>
      <c r="BI257" s="226">
        <f>IF(N257="nulová",J257,0)</f>
        <v>0</v>
      </c>
      <c r="BJ257" s="18" t="s">
        <v>22</v>
      </c>
      <c r="BK257" s="226">
        <f>ROUND(I257*H257,2)</f>
        <v>0</v>
      </c>
      <c r="BL257" s="18" t="s">
        <v>178</v>
      </c>
      <c r="BM257" s="225" t="s">
        <v>911</v>
      </c>
    </row>
    <row r="258" spans="1:47" s="2" customFormat="1" ht="12">
      <c r="A258" s="39"/>
      <c r="B258" s="40"/>
      <c r="C258" s="41"/>
      <c r="D258" s="227" t="s">
        <v>180</v>
      </c>
      <c r="E258" s="41"/>
      <c r="F258" s="228" t="s">
        <v>320</v>
      </c>
      <c r="G258" s="41"/>
      <c r="H258" s="41"/>
      <c r="I258" s="229"/>
      <c r="J258" s="41"/>
      <c r="K258" s="41"/>
      <c r="L258" s="45"/>
      <c r="M258" s="230"/>
      <c r="N258" s="231"/>
      <c r="O258" s="85"/>
      <c r="P258" s="85"/>
      <c r="Q258" s="85"/>
      <c r="R258" s="85"/>
      <c r="S258" s="85"/>
      <c r="T258" s="86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T258" s="18" t="s">
        <v>180</v>
      </c>
      <c r="AU258" s="18" t="s">
        <v>84</v>
      </c>
    </row>
    <row r="259" spans="1:51" s="13" customFormat="1" ht="12">
      <c r="A259" s="13"/>
      <c r="B259" s="234"/>
      <c r="C259" s="235"/>
      <c r="D259" s="227" t="s">
        <v>184</v>
      </c>
      <c r="E259" s="236" t="s">
        <v>20</v>
      </c>
      <c r="F259" s="237" t="s">
        <v>265</v>
      </c>
      <c r="G259" s="235"/>
      <c r="H259" s="236" t="s">
        <v>20</v>
      </c>
      <c r="I259" s="238"/>
      <c r="J259" s="235"/>
      <c r="K259" s="235"/>
      <c r="L259" s="239"/>
      <c r="M259" s="240"/>
      <c r="N259" s="241"/>
      <c r="O259" s="241"/>
      <c r="P259" s="241"/>
      <c r="Q259" s="241"/>
      <c r="R259" s="241"/>
      <c r="S259" s="241"/>
      <c r="T259" s="242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43" t="s">
        <v>184</v>
      </c>
      <c r="AU259" s="243" t="s">
        <v>84</v>
      </c>
      <c r="AV259" s="13" t="s">
        <v>22</v>
      </c>
      <c r="AW259" s="13" t="s">
        <v>37</v>
      </c>
      <c r="AX259" s="13" t="s">
        <v>76</v>
      </c>
      <c r="AY259" s="243" t="s">
        <v>171</v>
      </c>
    </row>
    <row r="260" spans="1:51" s="13" customFormat="1" ht="12">
      <c r="A260" s="13"/>
      <c r="B260" s="234"/>
      <c r="C260" s="235"/>
      <c r="D260" s="227" t="s">
        <v>184</v>
      </c>
      <c r="E260" s="236" t="s">
        <v>20</v>
      </c>
      <c r="F260" s="237" t="s">
        <v>321</v>
      </c>
      <c r="G260" s="235"/>
      <c r="H260" s="236" t="s">
        <v>20</v>
      </c>
      <c r="I260" s="238"/>
      <c r="J260" s="235"/>
      <c r="K260" s="235"/>
      <c r="L260" s="239"/>
      <c r="M260" s="240"/>
      <c r="N260" s="241"/>
      <c r="O260" s="241"/>
      <c r="P260" s="241"/>
      <c r="Q260" s="241"/>
      <c r="R260" s="241"/>
      <c r="S260" s="241"/>
      <c r="T260" s="242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43" t="s">
        <v>184</v>
      </c>
      <c r="AU260" s="243" t="s">
        <v>84</v>
      </c>
      <c r="AV260" s="13" t="s">
        <v>22</v>
      </c>
      <c r="AW260" s="13" t="s">
        <v>37</v>
      </c>
      <c r="AX260" s="13" t="s">
        <v>76</v>
      </c>
      <c r="AY260" s="243" t="s">
        <v>171</v>
      </c>
    </row>
    <row r="261" spans="1:51" s="13" customFormat="1" ht="12">
      <c r="A261" s="13"/>
      <c r="B261" s="234"/>
      <c r="C261" s="235"/>
      <c r="D261" s="227" t="s">
        <v>184</v>
      </c>
      <c r="E261" s="236" t="s">
        <v>20</v>
      </c>
      <c r="F261" s="237" t="s">
        <v>322</v>
      </c>
      <c r="G261" s="235"/>
      <c r="H261" s="236" t="s">
        <v>20</v>
      </c>
      <c r="I261" s="238"/>
      <c r="J261" s="235"/>
      <c r="K261" s="235"/>
      <c r="L261" s="239"/>
      <c r="M261" s="240"/>
      <c r="N261" s="241"/>
      <c r="O261" s="241"/>
      <c r="P261" s="241"/>
      <c r="Q261" s="241"/>
      <c r="R261" s="241"/>
      <c r="S261" s="241"/>
      <c r="T261" s="242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43" t="s">
        <v>184</v>
      </c>
      <c r="AU261" s="243" t="s">
        <v>84</v>
      </c>
      <c r="AV261" s="13" t="s">
        <v>22</v>
      </c>
      <c r="AW261" s="13" t="s">
        <v>37</v>
      </c>
      <c r="AX261" s="13" t="s">
        <v>76</v>
      </c>
      <c r="AY261" s="243" t="s">
        <v>171</v>
      </c>
    </row>
    <row r="262" spans="1:51" s="14" customFormat="1" ht="12">
      <c r="A262" s="14"/>
      <c r="B262" s="244"/>
      <c r="C262" s="245"/>
      <c r="D262" s="227" t="s">
        <v>184</v>
      </c>
      <c r="E262" s="246" t="s">
        <v>20</v>
      </c>
      <c r="F262" s="247" t="s">
        <v>912</v>
      </c>
      <c r="G262" s="245"/>
      <c r="H262" s="248">
        <v>528.4</v>
      </c>
      <c r="I262" s="249"/>
      <c r="J262" s="245"/>
      <c r="K262" s="245"/>
      <c r="L262" s="250"/>
      <c r="M262" s="251"/>
      <c r="N262" s="252"/>
      <c r="O262" s="252"/>
      <c r="P262" s="252"/>
      <c r="Q262" s="252"/>
      <c r="R262" s="252"/>
      <c r="S262" s="252"/>
      <c r="T262" s="253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54" t="s">
        <v>184</v>
      </c>
      <c r="AU262" s="254" t="s">
        <v>84</v>
      </c>
      <c r="AV262" s="14" t="s">
        <v>84</v>
      </c>
      <c r="AW262" s="14" t="s">
        <v>37</v>
      </c>
      <c r="AX262" s="14" t="s">
        <v>76</v>
      </c>
      <c r="AY262" s="254" t="s">
        <v>171</v>
      </c>
    </row>
    <row r="263" spans="1:65" s="2" customFormat="1" ht="24.15" customHeight="1">
      <c r="A263" s="39"/>
      <c r="B263" s="40"/>
      <c r="C263" s="214" t="s">
        <v>401</v>
      </c>
      <c r="D263" s="214" t="s">
        <v>173</v>
      </c>
      <c r="E263" s="215" t="s">
        <v>329</v>
      </c>
      <c r="F263" s="216" t="s">
        <v>330</v>
      </c>
      <c r="G263" s="217" t="s">
        <v>176</v>
      </c>
      <c r="H263" s="218">
        <v>541.3</v>
      </c>
      <c r="I263" s="219"/>
      <c r="J263" s="220">
        <f>ROUND(I263*H263,2)</f>
        <v>0</v>
      </c>
      <c r="K263" s="216" t="s">
        <v>20</v>
      </c>
      <c r="L263" s="45"/>
      <c r="M263" s="221" t="s">
        <v>20</v>
      </c>
      <c r="N263" s="222" t="s">
        <v>47</v>
      </c>
      <c r="O263" s="85"/>
      <c r="P263" s="223">
        <f>O263*H263</f>
        <v>0</v>
      </c>
      <c r="Q263" s="223">
        <v>0</v>
      </c>
      <c r="R263" s="223">
        <f>Q263*H263</f>
        <v>0</v>
      </c>
      <c r="S263" s="223">
        <v>0</v>
      </c>
      <c r="T263" s="224">
        <f>S263*H263</f>
        <v>0</v>
      </c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R263" s="225" t="s">
        <v>178</v>
      </c>
      <c r="AT263" s="225" t="s">
        <v>173</v>
      </c>
      <c r="AU263" s="225" t="s">
        <v>84</v>
      </c>
      <c r="AY263" s="18" t="s">
        <v>171</v>
      </c>
      <c r="BE263" s="226">
        <f>IF(N263="základní",J263,0)</f>
        <v>0</v>
      </c>
      <c r="BF263" s="226">
        <f>IF(N263="snížená",J263,0)</f>
        <v>0</v>
      </c>
      <c r="BG263" s="226">
        <f>IF(N263="zákl. přenesená",J263,0)</f>
        <v>0</v>
      </c>
      <c r="BH263" s="226">
        <f>IF(N263="sníž. přenesená",J263,0)</f>
        <v>0</v>
      </c>
      <c r="BI263" s="226">
        <f>IF(N263="nulová",J263,0)</f>
        <v>0</v>
      </c>
      <c r="BJ263" s="18" t="s">
        <v>22</v>
      </c>
      <c r="BK263" s="226">
        <f>ROUND(I263*H263,2)</f>
        <v>0</v>
      </c>
      <c r="BL263" s="18" t="s">
        <v>178</v>
      </c>
      <c r="BM263" s="225" t="s">
        <v>913</v>
      </c>
    </row>
    <row r="264" spans="1:47" s="2" customFormat="1" ht="12">
      <c r="A264" s="39"/>
      <c r="B264" s="40"/>
      <c r="C264" s="41"/>
      <c r="D264" s="227" t="s">
        <v>180</v>
      </c>
      <c r="E264" s="41"/>
      <c r="F264" s="228" t="s">
        <v>332</v>
      </c>
      <c r="G264" s="41"/>
      <c r="H264" s="41"/>
      <c r="I264" s="229"/>
      <c r="J264" s="41"/>
      <c r="K264" s="41"/>
      <c r="L264" s="45"/>
      <c r="M264" s="230"/>
      <c r="N264" s="231"/>
      <c r="O264" s="85"/>
      <c r="P264" s="85"/>
      <c r="Q264" s="85"/>
      <c r="R264" s="85"/>
      <c r="S264" s="85"/>
      <c r="T264" s="86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T264" s="18" t="s">
        <v>180</v>
      </c>
      <c r="AU264" s="18" t="s">
        <v>84</v>
      </c>
    </row>
    <row r="265" spans="1:51" s="13" customFormat="1" ht="12">
      <c r="A265" s="13"/>
      <c r="B265" s="234"/>
      <c r="C265" s="235"/>
      <c r="D265" s="227" t="s">
        <v>184</v>
      </c>
      <c r="E265" s="236" t="s">
        <v>20</v>
      </c>
      <c r="F265" s="237" t="s">
        <v>265</v>
      </c>
      <c r="G265" s="235"/>
      <c r="H265" s="236" t="s">
        <v>20</v>
      </c>
      <c r="I265" s="238"/>
      <c r="J265" s="235"/>
      <c r="K265" s="235"/>
      <c r="L265" s="239"/>
      <c r="M265" s="240"/>
      <c r="N265" s="241"/>
      <c r="O265" s="241"/>
      <c r="P265" s="241"/>
      <c r="Q265" s="241"/>
      <c r="R265" s="241"/>
      <c r="S265" s="241"/>
      <c r="T265" s="242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43" t="s">
        <v>184</v>
      </c>
      <c r="AU265" s="243" t="s">
        <v>84</v>
      </c>
      <c r="AV265" s="13" t="s">
        <v>22</v>
      </c>
      <c r="AW265" s="13" t="s">
        <v>37</v>
      </c>
      <c r="AX265" s="13" t="s">
        <v>76</v>
      </c>
      <c r="AY265" s="243" t="s">
        <v>171</v>
      </c>
    </row>
    <row r="266" spans="1:51" s="13" customFormat="1" ht="12">
      <c r="A266" s="13"/>
      <c r="B266" s="234"/>
      <c r="C266" s="235"/>
      <c r="D266" s="227" t="s">
        <v>184</v>
      </c>
      <c r="E266" s="236" t="s">
        <v>20</v>
      </c>
      <c r="F266" s="237" t="s">
        <v>266</v>
      </c>
      <c r="G266" s="235"/>
      <c r="H266" s="236" t="s">
        <v>20</v>
      </c>
      <c r="I266" s="238"/>
      <c r="J266" s="235"/>
      <c r="K266" s="235"/>
      <c r="L266" s="239"/>
      <c r="M266" s="240"/>
      <c r="N266" s="241"/>
      <c r="O266" s="241"/>
      <c r="P266" s="241"/>
      <c r="Q266" s="241"/>
      <c r="R266" s="241"/>
      <c r="S266" s="241"/>
      <c r="T266" s="242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43" t="s">
        <v>184</v>
      </c>
      <c r="AU266" s="243" t="s">
        <v>84</v>
      </c>
      <c r="AV266" s="13" t="s">
        <v>22</v>
      </c>
      <c r="AW266" s="13" t="s">
        <v>37</v>
      </c>
      <c r="AX266" s="13" t="s">
        <v>76</v>
      </c>
      <c r="AY266" s="243" t="s">
        <v>171</v>
      </c>
    </row>
    <row r="267" spans="1:51" s="13" customFormat="1" ht="12">
      <c r="A267" s="13"/>
      <c r="B267" s="234"/>
      <c r="C267" s="235"/>
      <c r="D267" s="227" t="s">
        <v>184</v>
      </c>
      <c r="E267" s="236" t="s">
        <v>20</v>
      </c>
      <c r="F267" s="237" t="s">
        <v>333</v>
      </c>
      <c r="G267" s="235"/>
      <c r="H267" s="236" t="s">
        <v>20</v>
      </c>
      <c r="I267" s="238"/>
      <c r="J267" s="235"/>
      <c r="K267" s="235"/>
      <c r="L267" s="239"/>
      <c r="M267" s="240"/>
      <c r="N267" s="241"/>
      <c r="O267" s="241"/>
      <c r="P267" s="241"/>
      <c r="Q267" s="241"/>
      <c r="R267" s="241"/>
      <c r="S267" s="241"/>
      <c r="T267" s="242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43" t="s">
        <v>184</v>
      </c>
      <c r="AU267" s="243" t="s">
        <v>84</v>
      </c>
      <c r="AV267" s="13" t="s">
        <v>22</v>
      </c>
      <c r="AW267" s="13" t="s">
        <v>37</v>
      </c>
      <c r="AX267" s="13" t="s">
        <v>76</v>
      </c>
      <c r="AY267" s="243" t="s">
        <v>171</v>
      </c>
    </row>
    <row r="268" spans="1:51" s="14" customFormat="1" ht="12">
      <c r="A268" s="14"/>
      <c r="B268" s="244"/>
      <c r="C268" s="245"/>
      <c r="D268" s="227" t="s">
        <v>184</v>
      </c>
      <c r="E268" s="246" t="s">
        <v>20</v>
      </c>
      <c r="F268" s="247" t="s">
        <v>897</v>
      </c>
      <c r="G268" s="245"/>
      <c r="H268" s="248">
        <v>541.3</v>
      </c>
      <c r="I268" s="249"/>
      <c r="J268" s="245"/>
      <c r="K268" s="245"/>
      <c r="L268" s="250"/>
      <c r="M268" s="251"/>
      <c r="N268" s="252"/>
      <c r="O268" s="252"/>
      <c r="P268" s="252"/>
      <c r="Q268" s="252"/>
      <c r="R268" s="252"/>
      <c r="S268" s="252"/>
      <c r="T268" s="253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54" t="s">
        <v>184</v>
      </c>
      <c r="AU268" s="254" t="s">
        <v>84</v>
      </c>
      <c r="AV268" s="14" t="s">
        <v>84</v>
      </c>
      <c r="AW268" s="14" t="s">
        <v>37</v>
      </c>
      <c r="AX268" s="14" t="s">
        <v>76</v>
      </c>
      <c r="AY268" s="254" t="s">
        <v>171</v>
      </c>
    </row>
    <row r="269" spans="1:65" s="2" customFormat="1" ht="24.15" customHeight="1">
      <c r="A269" s="39"/>
      <c r="B269" s="40"/>
      <c r="C269" s="214" t="s">
        <v>407</v>
      </c>
      <c r="D269" s="214" t="s">
        <v>173</v>
      </c>
      <c r="E269" s="215" t="s">
        <v>341</v>
      </c>
      <c r="F269" s="216" t="s">
        <v>342</v>
      </c>
      <c r="G269" s="217" t="s">
        <v>176</v>
      </c>
      <c r="H269" s="218">
        <v>518</v>
      </c>
      <c r="I269" s="219"/>
      <c r="J269" s="220">
        <f>ROUND(I269*H269,2)</f>
        <v>0</v>
      </c>
      <c r="K269" s="216" t="s">
        <v>20</v>
      </c>
      <c r="L269" s="45"/>
      <c r="M269" s="221" t="s">
        <v>20</v>
      </c>
      <c r="N269" s="222" t="s">
        <v>47</v>
      </c>
      <c r="O269" s="85"/>
      <c r="P269" s="223">
        <f>O269*H269</f>
        <v>0</v>
      </c>
      <c r="Q269" s="223">
        <v>0</v>
      </c>
      <c r="R269" s="223">
        <f>Q269*H269</f>
        <v>0</v>
      </c>
      <c r="S269" s="223">
        <v>0</v>
      </c>
      <c r="T269" s="224">
        <f>S269*H269</f>
        <v>0</v>
      </c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R269" s="225" t="s">
        <v>178</v>
      </c>
      <c r="AT269" s="225" t="s">
        <v>173</v>
      </c>
      <c r="AU269" s="225" t="s">
        <v>84</v>
      </c>
      <c r="AY269" s="18" t="s">
        <v>171</v>
      </c>
      <c r="BE269" s="226">
        <f>IF(N269="základní",J269,0)</f>
        <v>0</v>
      </c>
      <c r="BF269" s="226">
        <f>IF(N269="snížená",J269,0)</f>
        <v>0</v>
      </c>
      <c r="BG269" s="226">
        <f>IF(N269="zákl. přenesená",J269,0)</f>
        <v>0</v>
      </c>
      <c r="BH269" s="226">
        <f>IF(N269="sníž. přenesená",J269,0)</f>
        <v>0</v>
      </c>
      <c r="BI269" s="226">
        <f>IF(N269="nulová",J269,0)</f>
        <v>0</v>
      </c>
      <c r="BJ269" s="18" t="s">
        <v>22</v>
      </c>
      <c r="BK269" s="226">
        <f>ROUND(I269*H269,2)</f>
        <v>0</v>
      </c>
      <c r="BL269" s="18" t="s">
        <v>178</v>
      </c>
      <c r="BM269" s="225" t="s">
        <v>914</v>
      </c>
    </row>
    <row r="270" spans="1:47" s="2" customFormat="1" ht="12">
      <c r="A270" s="39"/>
      <c r="B270" s="40"/>
      <c r="C270" s="41"/>
      <c r="D270" s="227" t="s">
        <v>180</v>
      </c>
      <c r="E270" s="41"/>
      <c r="F270" s="228" t="s">
        <v>344</v>
      </c>
      <c r="G270" s="41"/>
      <c r="H270" s="41"/>
      <c r="I270" s="229"/>
      <c r="J270" s="41"/>
      <c r="K270" s="41"/>
      <c r="L270" s="45"/>
      <c r="M270" s="230"/>
      <c r="N270" s="231"/>
      <c r="O270" s="85"/>
      <c r="P270" s="85"/>
      <c r="Q270" s="85"/>
      <c r="R270" s="85"/>
      <c r="S270" s="85"/>
      <c r="T270" s="86"/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T270" s="18" t="s">
        <v>180</v>
      </c>
      <c r="AU270" s="18" t="s">
        <v>84</v>
      </c>
    </row>
    <row r="271" spans="1:47" s="2" customFormat="1" ht="12">
      <c r="A271" s="39"/>
      <c r="B271" s="40"/>
      <c r="C271" s="41"/>
      <c r="D271" s="227" t="s">
        <v>224</v>
      </c>
      <c r="E271" s="41"/>
      <c r="F271" s="255" t="s">
        <v>345</v>
      </c>
      <c r="G271" s="41"/>
      <c r="H271" s="41"/>
      <c r="I271" s="229"/>
      <c r="J271" s="41"/>
      <c r="K271" s="41"/>
      <c r="L271" s="45"/>
      <c r="M271" s="230"/>
      <c r="N271" s="231"/>
      <c r="O271" s="85"/>
      <c r="P271" s="85"/>
      <c r="Q271" s="85"/>
      <c r="R271" s="85"/>
      <c r="S271" s="85"/>
      <c r="T271" s="86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T271" s="18" t="s">
        <v>224</v>
      </c>
      <c r="AU271" s="18" t="s">
        <v>84</v>
      </c>
    </row>
    <row r="272" spans="1:51" s="13" customFormat="1" ht="12">
      <c r="A272" s="13"/>
      <c r="B272" s="234"/>
      <c r="C272" s="235"/>
      <c r="D272" s="227" t="s">
        <v>184</v>
      </c>
      <c r="E272" s="236" t="s">
        <v>20</v>
      </c>
      <c r="F272" s="237" t="s">
        <v>265</v>
      </c>
      <c r="G272" s="235"/>
      <c r="H272" s="236" t="s">
        <v>20</v>
      </c>
      <c r="I272" s="238"/>
      <c r="J272" s="235"/>
      <c r="K272" s="235"/>
      <c r="L272" s="239"/>
      <c r="M272" s="240"/>
      <c r="N272" s="241"/>
      <c r="O272" s="241"/>
      <c r="P272" s="241"/>
      <c r="Q272" s="241"/>
      <c r="R272" s="241"/>
      <c r="S272" s="241"/>
      <c r="T272" s="242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43" t="s">
        <v>184</v>
      </c>
      <c r="AU272" s="243" t="s">
        <v>84</v>
      </c>
      <c r="AV272" s="13" t="s">
        <v>22</v>
      </c>
      <c r="AW272" s="13" t="s">
        <v>37</v>
      </c>
      <c r="AX272" s="13" t="s">
        <v>76</v>
      </c>
      <c r="AY272" s="243" t="s">
        <v>171</v>
      </c>
    </row>
    <row r="273" spans="1:51" s="13" customFormat="1" ht="12">
      <c r="A273" s="13"/>
      <c r="B273" s="234"/>
      <c r="C273" s="235"/>
      <c r="D273" s="227" t="s">
        <v>184</v>
      </c>
      <c r="E273" s="236" t="s">
        <v>20</v>
      </c>
      <c r="F273" s="237" t="s">
        <v>305</v>
      </c>
      <c r="G273" s="235"/>
      <c r="H273" s="236" t="s">
        <v>20</v>
      </c>
      <c r="I273" s="238"/>
      <c r="J273" s="235"/>
      <c r="K273" s="235"/>
      <c r="L273" s="239"/>
      <c r="M273" s="240"/>
      <c r="N273" s="241"/>
      <c r="O273" s="241"/>
      <c r="P273" s="241"/>
      <c r="Q273" s="241"/>
      <c r="R273" s="241"/>
      <c r="S273" s="241"/>
      <c r="T273" s="242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43" t="s">
        <v>184</v>
      </c>
      <c r="AU273" s="243" t="s">
        <v>84</v>
      </c>
      <c r="AV273" s="13" t="s">
        <v>22</v>
      </c>
      <c r="AW273" s="13" t="s">
        <v>37</v>
      </c>
      <c r="AX273" s="13" t="s">
        <v>76</v>
      </c>
      <c r="AY273" s="243" t="s">
        <v>171</v>
      </c>
    </row>
    <row r="274" spans="1:51" s="13" customFormat="1" ht="12">
      <c r="A274" s="13"/>
      <c r="B274" s="234"/>
      <c r="C274" s="235"/>
      <c r="D274" s="227" t="s">
        <v>184</v>
      </c>
      <c r="E274" s="236" t="s">
        <v>20</v>
      </c>
      <c r="F274" s="237" t="s">
        <v>346</v>
      </c>
      <c r="G274" s="235"/>
      <c r="H274" s="236" t="s">
        <v>20</v>
      </c>
      <c r="I274" s="238"/>
      <c r="J274" s="235"/>
      <c r="K274" s="235"/>
      <c r="L274" s="239"/>
      <c r="M274" s="240"/>
      <c r="N274" s="241"/>
      <c r="O274" s="241"/>
      <c r="P274" s="241"/>
      <c r="Q274" s="241"/>
      <c r="R274" s="241"/>
      <c r="S274" s="241"/>
      <c r="T274" s="242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43" t="s">
        <v>184</v>
      </c>
      <c r="AU274" s="243" t="s">
        <v>84</v>
      </c>
      <c r="AV274" s="13" t="s">
        <v>22</v>
      </c>
      <c r="AW274" s="13" t="s">
        <v>37</v>
      </c>
      <c r="AX274" s="13" t="s">
        <v>76</v>
      </c>
      <c r="AY274" s="243" t="s">
        <v>171</v>
      </c>
    </row>
    <row r="275" spans="1:51" s="14" customFormat="1" ht="12">
      <c r="A275" s="14"/>
      <c r="B275" s="244"/>
      <c r="C275" s="245"/>
      <c r="D275" s="227" t="s">
        <v>184</v>
      </c>
      <c r="E275" s="246" t="s">
        <v>20</v>
      </c>
      <c r="F275" s="247" t="s">
        <v>915</v>
      </c>
      <c r="G275" s="245"/>
      <c r="H275" s="248">
        <v>518</v>
      </c>
      <c r="I275" s="249"/>
      <c r="J275" s="245"/>
      <c r="K275" s="245"/>
      <c r="L275" s="250"/>
      <c r="M275" s="251"/>
      <c r="N275" s="252"/>
      <c r="O275" s="252"/>
      <c r="P275" s="252"/>
      <c r="Q275" s="252"/>
      <c r="R275" s="252"/>
      <c r="S275" s="252"/>
      <c r="T275" s="253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54" t="s">
        <v>184</v>
      </c>
      <c r="AU275" s="254" t="s">
        <v>84</v>
      </c>
      <c r="AV275" s="14" t="s">
        <v>84</v>
      </c>
      <c r="AW275" s="14" t="s">
        <v>37</v>
      </c>
      <c r="AX275" s="14" t="s">
        <v>76</v>
      </c>
      <c r="AY275" s="254" t="s">
        <v>171</v>
      </c>
    </row>
    <row r="276" spans="1:65" s="2" customFormat="1" ht="24.15" customHeight="1">
      <c r="A276" s="39"/>
      <c r="B276" s="40"/>
      <c r="C276" s="214" t="s">
        <v>416</v>
      </c>
      <c r="D276" s="214" t="s">
        <v>173</v>
      </c>
      <c r="E276" s="215" t="s">
        <v>351</v>
      </c>
      <c r="F276" s="216" t="s">
        <v>352</v>
      </c>
      <c r="G276" s="217" t="s">
        <v>176</v>
      </c>
      <c r="H276" s="218">
        <v>528.4</v>
      </c>
      <c r="I276" s="219"/>
      <c r="J276" s="220">
        <f>ROUND(I276*H276,2)</f>
        <v>0</v>
      </c>
      <c r="K276" s="216" t="s">
        <v>177</v>
      </c>
      <c r="L276" s="45"/>
      <c r="M276" s="221" t="s">
        <v>20</v>
      </c>
      <c r="N276" s="222" t="s">
        <v>47</v>
      </c>
      <c r="O276" s="85"/>
      <c r="P276" s="223">
        <f>O276*H276</f>
        <v>0</v>
      </c>
      <c r="Q276" s="223">
        <v>0</v>
      </c>
      <c r="R276" s="223">
        <f>Q276*H276</f>
        <v>0</v>
      </c>
      <c r="S276" s="223">
        <v>0</v>
      </c>
      <c r="T276" s="224">
        <f>S276*H276</f>
        <v>0</v>
      </c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R276" s="225" t="s">
        <v>178</v>
      </c>
      <c r="AT276" s="225" t="s">
        <v>173</v>
      </c>
      <c r="AU276" s="225" t="s">
        <v>84</v>
      </c>
      <c r="AY276" s="18" t="s">
        <v>171</v>
      </c>
      <c r="BE276" s="226">
        <f>IF(N276="základní",J276,0)</f>
        <v>0</v>
      </c>
      <c r="BF276" s="226">
        <f>IF(N276="snížená",J276,0)</f>
        <v>0</v>
      </c>
      <c r="BG276" s="226">
        <f>IF(N276="zákl. přenesená",J276,0)</f>
        <v>0</v>
      </c>
      <c r="BH276" s="226">
        <f>IF(N276="sníž. přenesená",J276,0)</f>
        <v>0</v>
      </c>
      <c r="BI276" s="226">
        <f>IF(N276="nulová",J276,0)</f>
        <v>0</v>
      </c>
      <c r="BJ276" s="18" t="s">
        <v>22</v>
      </c>
      <c r="BK276" s="226">
        <f>ROUND(I276*H276,2)</f>
        <v>0</v>
      </c>
      <c r="BL276" s="18" t="s">
        <v>178</v>
      </c>
      <c r="BM276" s="225" t="s">
        <v>916</v>
      </c>
    </row>
    <row r="277" spans="1:47" s="2" customFormat="1" ht="12">
      <c r="A277" s="39"/>
      <c r="B277" s="40"/>
      <c r="C277" s="41"/>
      <c r="D277" s="227" t="s">
        <v>180</v>
      </c>
      <c r="E277" s="41"/>
      <c r="F277" s="228" t="s">
        <v>354</v>
      </c>
      <c r="G277" s="41"/>
      <c r="H277" s="41"/>
      <c r="I277" s="229"/>
      <c r="J277" s="41"/>
      <c r="K277" s="41"/>
      <c r="L277" s="45"/>
      <c r="M277" s="230"/>
      <c r="N277" s="231"/>
      <c r="O277" s="85"/>
      <c r="P277" s="85"/>
      <c r="Q277" s="85"/>
      <c r="R277" s="85"/>
      <c r="S277" s="85"/>
      <c r="T277" s="86"/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T277" s="18" t="s">
        <v>180</v>
      </c>
      <c r="AU277" s="18" t="s">
        <v>84</v>
      </c>
    </row>
    <row r="278" spans="1:47" s="2" customFormat="1" ht="12">
      <c r="A278" s="39"/>
      <c r="B278" s="40"/>
      <c r="C278" s="41"/>
      <c r="D278" s="232" t="s">
        <v>182</v>
      </c>
      <c r="E278" s="41"/>
      <c r="F278" s="233" t="s">
        <v>355</v>
      </c>
      <c r="G278" s="41"/>
      <c r="H278" s="41"/>
      <c r="I278" s="229"/>
      <c r="J278" s="41"/>
      <c r="K278" s="41"/>
      <c r="L278" s="45"/>
      <c r="M278" s="230"/>
      <c r="N278" s="231"/>
      <c r="O278" s="85"/>
      <c r="P278" s="85"/>
      <c r="Q278" s="85"/>
      <c r="R278" s="85"/>
      <c r="S278" s="85"/>
      <c r="T278" s="86"/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T278" s="18" t="s">
        <v>182</v>
      </c>
      <c r="AU278" s="18" t="s">
        <v>84</v>
      </c>
    </row>
    <row r="279" spans="1:51" s="13" customFormat="1" ht="12">
      <c r="A279" s="13"/>
      <c r="B279" s="234"/>
      <c r="C279" s="235"/>
      <c r="D279" s="227" t="s">
        <v>184</v>
      </c>
      <c r="E279" s="236" t="s">
        <v>20</v>
      </c>
      <c r="F279" s="237" t="s">
        <v>265</v>
      </c>
      <c r="G279" s="235"/>
      <c r="H279" s="236" t="s">
        <v>20</v>
      </c>
      <c r="I279" s="238"/>
      <c r="J279" s="235"/>
      <c r="K279" s="235"/>
      <c r="L279" s="239"/>
      <c r="M279" s="240"/>
      <c r="N279" s="241"/>
      <c r="O279" s="241"/>
      <c r="P279" s="241"/>
      <c r="Q279" s="241"/>
      <c r="R279" s="241"/>
      <c r="S279" s="241"/>
      <c r="T279" s="242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43" t="s">
        <v>184</v>
      </c>
      <c r="AU279" s="243" t="s">
        <v>84</v>
      </c>
      <c r="AV279" s="13" t="s">
        <v>22</v>
      </c>
      <c r="AW279" s="13" t="s">
        <v>37</v>
      </c>
      <c r="AX279" s="13" t="s">
        <v>76</v>
      </c>
      <c r="AY279" s="243" t="s">
        <v>171</v>
      </c>
    </row>
    <row r="280" spans="1:51" s="13" customFormat="1" ht="12">
      <c r="A280" s="13"/>
      <c r="B280" s="234"/>
      <c r="C280" s="235"/>
      <c r="D280" s="227" t="s">
        <v>184</v>
      </c>
      <c r="E280" s="236" t="s">
        <v>20</v>
      </c>
      <c r="F280" s="237" t="s">
        <v>321</v>
      </c>
      <c r="G280" s="235"/>
      <c r="H280" s="236" t="s">
        <v>20</v>
      </c>
      <c r="I280" s="238"/>
      <c r="J280" s="235"/>
      <c r="K280" s="235"/>
      <c r="L280" s="239"/>
      <c r="M280" s="240"/>
      <c r="N280" s="241"/>
      <c r="O280" s="241"/>
      <c r="P280" s="241"/>
      <c r="Q280" s="241"/>
      <c r="R280" s="241"/>
      <c r="S280" s="241"/>
      <c r="T280" s="242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43" t="s">
        <v>184</v>
      </c>
      <c r="AU280" s="243" t="s">
        <v>84</v>
      </c>
      <c r="AV280" s="13" t="s">
        <v>22</v>
      </c>
      <c r="AW280" s="13" t="s">
        <v>37</v>
      </c>
      <c r="AX280" s="13" t="s">
        <v>76</v>
      </c>
      <c r="AY280" s="243" t="s">
        <v>171</v>
      </c>
    </row>
    <row r="281" spans="1:51" s="13" customFormat="1" ht="12">
      <c r="A281" s="13"/>
      <c r="B281" s="234"/>
      <c r="C281" s="235"/>
      <c r="D281" s="227" t="s">
        <v>184</v>
      </c>
      <c r="E281" s="236" t="s">
        <v>20</v>
      </c>
      <c r="F281" s="237" t="s">
        <v>356</v>
      </c>
      <c r="G281" s="235"/>
      <c r="H281" s="236" t="s">
        <v>20</v>
      </c>
      <c r="I281" s="238"/>
      <c r="J281" s="235"/>
      <c r="K281" s="235"/>
      <c r="L281" s="239"/>
      <c r="M281" s="240"/>
      <c r="N281" s="241"/>
      <c r="O281" s="241"/>
      <c r="P281" s="241"/>
      <c r="Q281" s="241"/>
      <c r="R281" s="241"/>
      <c r="S281" s="241"/>
      <c r="T281" s="242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43" t="s">
        <v>184</v>
      </c>
      <c r="AU281" s="243" t="s">
        <v>84</v>
      </c>
      <c r="AV281" s="13" t="s">
        <v>22</v>
      </c>
      <c r="AW281" s="13" t="s">
        <v>37</v>
      </c>
      <c r="AX281" s="13" t="s">
        <v>76</v>
      </c>
      <c r="AY281" s="243" t="s">
        <v>171</v>
      </c>
    </row>
    <row r="282" spans="1:51" s="14" customFormat="1" ht="12">
      <c r="A282" s="14"/>
      <c r="B282" s="244"/>
      <c r="C282" s="245"/>
      <c r="D282" s="227" t="s">
        <v>184</v>
      </c>
      <c r="E282" s="246" t="s">
        <v>20</v>
      </c>
      <c r="F282" s="247" t="s">
        <v>912</v>
      </c>
      <c r="G282" s="245"/>
      <c r="H282" s="248">
        <v>528.4</v>
      </c>
      <c r="I282" s="249"/>
      <c r="J282" s="245"/>
      <c r="K282" s="245"/>
      <c r="L282" s="250"/>
      <c r="M282" s="251"/>
      <c r="N282" s="252"/>
      <c r="O282" s="252"/>
      <c r="P282" s="252"/>
      <c r="Q282" s="252"/>
      <c r="R282" s="252"/>
      <c r="S282" s="252"/>
      <c r="T282" s="253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54" t="s">
        <v>184</v>
      </c>
      <c r="AU282" s="254" t="s">
        <v>84</v>
      </c>
      <c r="AV282" s="14" t="s">
        <v>84</v>
      </c>
      <c r="AW282" s="14" t="s">
        <v>37</v>
      </c>
      <c r="AX282" s="14" t="s">
        <v>76</v>
      </c>
      <c r="AY282" s="254" t="s">
        <v>171</v>
      </c>
    </row>
    <row r="283" spans="1:63" s="12" customFormat="1" ht="22.8" customHeight="1">
      <c r="A283" s="12"/>
      <c r="B283" s="198"/>
      <c r="C283" s="199"/>
      <c r="D283" s="200" t="s">
        <v>75</v>
      </c>
      <c r="E283" s="212" t="s">
        <v>241</v>
      </c>
      <c r="F283" s="212" t="s">
        <v>387</v>
      </c>
      <c r="G283" s="199"/>
      <c r="H283" s="199"/>
      <c r="I283" s="202"/>
      <c r="J283" s="213">
        <f>BK283</f>
        <v>0</v>
      </c>
      <c r="K283" s="199"/>
      <c r="L283" s="204"/>
      <c r="M283" s="205"/>
      <c r="N283" s="206"/>
      <c r="O283" s="206"/>
      <c r="P283" s="207">
        <f>SUM(P284:P339)</f>
        <v>0</v>
      </c>
      <c r="Q283" s="206"/>
      <c r="R283" s="207">
        <f>SUM(R284:R339)</f>
        <v>29.528844590000002</v>
      </c>
      <c r="S283" s="206"/>
      <c r="T283" s="208">
        <f>SUM(T284:T339)</f>
        <v>0</v>
      </c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R283" s="209" t="s">
        <v>22</v>
      </c>
      <c r="AT283" s="210" t="s">
        <v>75</v>
      </c>
      <c r="AU283" s="210" t="s">
        <v>22</v>
      </c>
      <c r="AY283" s="209" t="s">
        <v>171</v>
      </c>
      <c r="BK283" s="211">
        <f>SUM(BK284:BK339)</f>
        <v>0</v>
      </c>
    </row>
    <row r="284" spans="1:65" s="2" customFormat="1" ht="24.15" customHeight="1">
      <c r="A284" s="39"/>
      <c r="B284" s="40"/>
      <c r="C284" s="214" t="s">
        <v>420</v>
      </c>
      <c r="D284" s="214" t="s">
        <v>173</v>
      </c>
      <c r="E284" s="215" t="s">
        <v>917</v>
      </c>
      <c r="F284" s="216" t="s">
        <v>918</v>
      </c>
      <c r="G284" s="217" t="s">
        <v>391</v>
      </c>
      <c r="H284" s="218">
        <v>32</v>
      </c>
      <c r="I284" s="219"/>
      <c r="J284" s="220">
        <f>ROUND(I284*H284,2)</f>
        <v>0</v>
      </c>
      <c r="K284" s="216" t="s">
        <v>177</v>
      </c>
      <c r="L284" s="45"/>
      <c r="M284" s="221" t="s">
        <v>20</v>
      </c>
      <c r="N284" s="222" t="s">
        <v>47</v>
      </c>
      <c r="O284" s="85"/>
      <c r="P284" s="223">
        <f>O284*H284</f>
        <v>0</v>
      </c>
      <c r="Q284" s="223">
        <v>0.76532</v>
      </c>
      <c r="R284" s="223">
        <f>Q284*H284</f>
        <v>24.49024</v>
      </c>
      <c r="S284" s="223">
        <v>0</v>
      </c>
      <c r="T284" s="224">
        <f>S284*H284</f>
        <v>0</v>
      </c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R284" s="225" t="s">
        <v>178</v>
      </c>
      <c r="AT284" s="225" t="s">
        <v>173</v>
      </c>
      <c r="AU284" s="225" t="s">
        <v>84</v>
      </c>
      <c r="AY284" s="18" t="s">
        <v>171</v>
      </c>
      <c r="BE284" s="226">
        <f>IF(N284="základní",J284,0)</f>
        <v>0</v>
      </c>
      <c r="BF284" s="226">
        <f>IF(N284="snížená",J284,0)</f>
        <v>0</v>
      </c>
      <c r="BG284" s="226">
        <f>IF(N284="zákl. přenesená",J284,0)</f>
        <v>0</v>
      </c>
      <c r="BH284" s="226">
        <f>IF(N284="sníž. přenesená",J284,0)</f>
        <v>0</v>
      </c>
      <c r="BI284" s="226">
        <f>IF(N284="nulová",J284,0)</f>
        <v>0</v>
      </c>
      <c r="BJ284" s="18" t="s">
        <v>22</v>
      </c>
      <c r="BK284" s="226">
        <f>ROUND(I284*H284,2)</f>
        <v>0</v>
      </c>
      <c r="BL284" s="18" t="s">
        <v>178</v>
      </c>
      <c r="BM284" s="225" t="s">
        <v>919</v>
      </c>
    </row>
    <row r="285" spans="1:47" s="2" customFormat="1" ht="12">
      <c r="A285" s="39"/>
      <c r="B285" s="40"/>
      <c r="C285" s="41"/>
      <c r="D285" s="227" t="s">
        <v>180</v>
      </c>
      <c r="E285" s="41"/>
      <c r="F285" s="228" t="s">
        <v>920</v>
      </c>
      <c r="G285" s="41"/>
      <c r="H285" s="41"/>
      <c r="I285" s="229"/>
      <c r="J285" s="41"/>
      <c r="K285" s="41"/>
      <c r="L285" s="45"/>
      <c r="M285" s="230"/>
      <c r="N285" s="231"/>
      <c r="O285" s="85"/>
      <c r="P285" s="85"/>
      <c r="Q285" s="85"/>
      <c r="R285" s="85"/>
      <c r="S285" s="85"/>
      <c r="T285" s="86"/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T285" s="18" t="s">
        <v>180</v>
      </c>
      <c r="AU285" s="18" t="s">
        <v>84</v>
      </c>
    </row>
    <row r="286" spans="1:47" s="2" customFormat="1" ht="12">
      <c r="A286" s="39"/>
      <c r="B286" s="40"/>
      <c r="C286" s="41"/>
      <c r="D286" s="232" t="s">
        <v>182</v>
      </c>
      <c r="E286" s="41"/>
      <c r="F286" s="233" t="s">
        <v>921</v>
      </c>
      <c r="G286" s="41"/>
      <c r="H286" s="41"/>
      <c r="I286" s="229"/>
      <c r="J286" s="41"/>
      <c r="K286" s="41"/>
      <c r="L286" s="45"/>
      <c r="M286" s="230"/>
      <c r="N286" s="231"/>
      <c r="O286" s="85"/>
      <c r="P286" s="85"/>
      <c r="Q286" s="85"/>
      <c r="R286" s="85"/>
      <c r="S286" s="85"/>
      <c r="T286" s="86"/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T286" s="18" t="s">
        <v>182</v>
      </c>
      <c r="AU286" s="18" t="s">
        <v>84</v>
      </c>
    </row>
    <row r="287" spans="1:51" s="13" customFormat="1" ht="12">
      <c r="A287" s="13"/>
      <c r="B287" s="234"/>
      <c r="C287" s="235"/>
      <c r="D287" s="227" t="s">
        <v>184</v>
      </c>
      <c r="E287" s="236" t="s">
        <v>20</v>
      </c>
      <c r="F287" s="237" t="s">
        <v>395</v>
      </c>
      <c r="G287" s="235"/>
      <c r="H287" s="236" t="s">
        <v>20</v>
      </c>
      <c r="I287" s="238"/>
      <c r="J287" s="235"/>
      <c r="K287" s="235"/>
      <c r="L287" s="239"/>
      <c r="M287" s="240"/>
      <c r="N287" s="241"/>
      <c r="O287" s="241"/>
      <c r="P287" s="241"/>
      <c r="Q287" s="241"/>
      <c r="R287" s="241"/>
      <c r="S287" s="241"/>
      <c r="T287" s="242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43" t="s">
        <v>184</v>
      </c>
      <c r="AU287" s="243" t="s">
        <v>84</v>
      </c>
      <c r="AV287" s="13" t="s">
        <v>22</v>
      </c>
      <c r="AW287" s="13" t="s">
        <v>37</v>
      </c>
      <c r="AX287" s="13" t="s">
        <v>76</v>
      </c>
      <c r="AY287" s="243" t="s">
        <v>171</v>
      </c>
    </row>
    <row r="288" spans="1:51" s="13" customFormat="1" ht="12">
      <c r="A288" s="13"/>
      <c r="B288" s="234"/>
      <c r="C288" s="235"/>
      <c r="D288" s="227" t="s">
        <v>184</v>
      </c>
      <c r="E288" s="236" t="s">
        <v>20</v>
      </c>
      <c r="F288" s="237" t="s">
        <v>396</v>
      </c>
      <c r="G288" s="235"/>
      <c r="H288" s="236" t="s">
        <v>20</v>
      </c>
      <c r="I288" s="238"/>
      <c r="J288" s="235"/>
      <c r="K288" s="235"/>
      <c r="L288" s="239"/>
      <c r="M288" s="240"/>
      <c r="N288" s="241"/>
      <c r="O288" s="241"/>
      <c r="P288" s="241"/>
      <c r="Q288" s="241"/>
      <c r="R288" s="241"/>
      <c r="S288" s="241"/>
      <c r="T288" s="242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43" t="s">
        <v>184</v>
      </c>
      <c r="AU288" s="243" t="s">
        <v>84</v>
      </c>
      <c r="AV288" s="13" t="s">
        <v>22</v>
      </c>
      <c r="AW288" s="13" t="s">
        <v>37</v>
      </c>
      <c r="AX288" s="13" t="s">
        <v>76</v>
      </c>
      <c r="AY288" s="243" t="s">
        <v>171</v>
      </c>
    </row>
    <row r="289" spans="1:51" s="14" customFormat="1" ht="12">
      <c r="A289" s="14"/>
      <c r="B289" s="244"/>
      <c r="C289" s="245"/>
      <c r="D289" s="227" t="s">
        <v>184</v>
      </c>
      <c r="E289" s="246" t="s">
        <v>20</v>
      </c>
      <c r="F289" s="247" t="s">
        <v>922</v>
      </c>
      <c r="G289" s="245"/>
      <c r="H289" s="248">
        <v>32</v>
      </c>
      <c r="I289" s="249"/>
      <c r="J289" s="245"/>
      <c r="K289" s="245"/>
      <c r="L289" s="250"/>
      <c r="M289" s="251"/>
      <c r="N289" s="252"/>
      <c r="O289" s="252"/>
      <c r="P289" s="252"/>
      <c r="Q289" s="252"/>
      <c r="R289" s="252"/>
      <c r="S289" s="252"/>
      <c r="T289" s="253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T289" s="254" t="s">
        <v>184</v>
      </c>
      <c r="AU289" s="254" t="s">
        <v>84</v>
      </c>
      <c r="AV289" s="14" t="s">
        <v>84</v>
      </c>
      <c r="AW289" s="14" t="s">
        <v>37</v>
      </c>
      <c r="AX289" s="14" t="s">
        <v>76</v>
      </c>
      <c r="AY289" s="254" t="s">
        <v>171</v>
      </c>
    </row>
    <row r="290" spans="1:65" s="2" customFormat="1" ht="24.15" customHeight="1">
      <c r="A290" s="39"/>
      <c r="B290" s="40"/>
      <c r="C290" s="214" t="s">
        <v>424</v>
      </c>
      <c r="D290" s="214" t="s">
        <v>173</v>
      </c>
      <c r="E290" s="215" t="s">
        <v>923</v>
      </c>
      <c r="F290" s="216" t="s">
        <v>924</v>
      </c>
      <c r="G290" s="217" t="s">
        <v>391</v>
      </c>
      <c r="H290" s="218">
        <v>8</v>
      </c>
      <c r="I290" s="219"/>
      <c r="J290" s="220">
        <f>ROUND(I290*H290,2)</f>
        <v>0</v>
      </c>
      <c r="K290" s="216" t="s">
        <v>177</v>
      </c>
      <c r="L290" s="45"/>
      <c r="M290" s="221" t="s">
        <v>20</v>
      </c>
      <c r="N290" s="222" t="s">
        <v>47</v>
      </c>
      <c r="O290" s="85"/>
      <c r="P290" s="223">
        <f>O290*H290</f>
        <v>0</v>
      </c>
      <c r="Q290" s="223">
        <v>0.55266</v>
      </c>
      <c r="R290" s="223">
        <f>Q290*H290</f>
        <v>4.42128</v>
      </c>
      <c r="S290" s="223">
        <v>0</v>
      </c>
      <c r="T290" s="224">
        <f>S290*H290</f>
        <v>0</v>
      </c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R290" s="225" t="s">
        <v>178</v>
      </c>
      <c r="AT290" s="225" t="s">
        <v>173</v>
      </c>
      <c r="AU290" s="225" t="s">
        <v>84</v>
      </c>
      <c r="AY290" s="18" t="s">
        <v>171</v>
      </c>
      <c r="BE290" s="226">
        <f>IF(N290="základní",J290,0)</f>
        <v>0</v>
      </c>
      <c r="BF290" s="226">
        <f>IF(N290="snížená",J290,0)</f>
        <v>0</v>
      </c>
      <c r="BG290" s="226">
        <f>IF(N290="zákl. přenesená",J290,0)</f>
        <v>0</v>
      </c>
      <c r="BH290" s="226">
        <f>IF(N290="sníž. přenesená",J290,0)</f>
        <v>0</v>
      </c>
      <c r="BI290" s="226">
        <f>IF(N290="nulová",J290,0)</f>
        <v>0</v>
      </c>
      <c r="BJ290" s="18" t="s">
        <v>22</v>
      </c>
      <c r="BK290" s="226">
        <f>ROUND(I290*H290,2)</f>
        <v>0</v>
      </c>
      <c r="BL290" s="18" t="s">
        <v>178</v>
      </c>
      <c r="BM290" s="225" t="s">
        <v>925</v>
      </c>
    </row>
    <row r="291" spans="1:47" s="2" customFormat="1" ht="12">
      <c r="A291" s="39"/>
      <c r="B291" s="40"/>
      <c r="C291" s="41"/>
      <c r="D291" s="227" t="s">
        <v>180</v>
      </c>
      <c r="E291" s="41"/>
      <c r="F291" s="228" t="s">
        <v>926</v>
      </c>
      <c r="G291" s="41"/>
      <c r="H291" s="41"/>
      <c r="I291" s="229"/>
      <c r="J291" s="41"/>
      <c r="K291" s="41"/>
      <c r="L291" s="45"/>
      <c r="M291" s="230"/>
      <c r="N291" s="231"/>
      <c r="O291" s="85"/>
      <c r="P291" s="85"/>
      <c r="Q291" s="85"/>
      <c r="R291" s="85"/>
      <c r="S291" s="85"/>
      <c r="T291" s="86"/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T291" s="18" t="s">
        <v>180</v>
      </c>
      <c r="AU291" s="18" t="s">
        <v>84</v>
      </c>
    </row>
    <row r="292" spans="1:47" s="2" customFormat="1" ht="12">
      <c r="A292" s="39"/>
      <c r="B292" s="40"/>
      <c r="C292" s="41"/>
      <c r="D292" s="232" t="s">
        <v>182</v>
      </c>
      <c r="E292" s="41"/>
      <c r="F292" s="233" t="s">
        <v>927</v>
      </c>
      <c r="G292" s="41"/>
      <c r="H292" s="41"/>
      <c r="I292" s="229"/>
      <c r="J292" s="41"/>
      <c r="K292" s="41"/>
      <c r="L292" s="45"/>
      <c r="M292" s="230"/>
      <c r="N292" s="231"/>
      <c r="O292" s="85"/>
      <c r="P292" s="85"/>
      <c r="Q292" s="85"/>
      <c r="R292" s="85"/>
      <c r="S292" s="85"/>
      <c r="T292" s="86"/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T292" s="18" t="s">
        <v>182</v>
      </c>
      <c r="AU292" s="18" t="s">
        <v>84</v>
      </c>
    </row>
    <row r="293" spans="1:51" s="13" customFormat="1" ht="12">
      <c r="A293" s="13"/>
      <c r="B293" s="234"/>
      <c r="C293" s="235"/>
      <c r="D293" s="227" t="s">
        <v>184</v>
      </c>
      <c r="E293" s="236" t="s">
        <v>20</v>
      </c>
      <c r="F293" s="237" t="s">
        <v>395</v>
      </c>
      <c r="G293" s="235"/>
      <c r="H293" s="236" t="s">
        <v>20</v>
      </c>
      <c r="I293" s="238"/>
      <c r="J293" s="235"/>
      <c r="K293" s="235"/>
      <c r="L293" s="239"/>
      <c r="M293" s="240"/>
      <c r="N293" s="241"/>
      <c r="O293" s="241"/>
      <c r="P293" s="241"/>
      <c r="Q293" s="241"/>
      <c r="R293" s="241"/>
      <c r="S293" s="241"/>
      <c r="T293" s="242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43" t="s">
        <v>184</v>
      </c>
      <c r="AU293" s="243" t="s">
        <v>84</v>
      </c>
      <c r="AV293" s="13" t="s">
        <v>22</v>
      </c>
      <c r="AW293" s="13" t="s">
        <v>37</v>
      </c>
      <c r="AX293" s="13" t="s">
        <v>76</v>
      </c>
      <c r="AY293" s="243" t="s">
        <v>171</v>
      </c>
    </row>
    <row r="294" spans="1:51" s="13" customFormat="1" ht="12">
      <c r="A294" s="13"/>
      <c r="B294" s="234"/>
      <c r="C294" s="235"/>
      <c r="D294" s="227" t="s">
        <v>184</v>
      </c>
      <c r="E294" s="236" t="s">
        <v>20</v>
      </c>
      <c r="F294" s="237" t="s">
        <v>396</v>
      </c>
      <c r="G294" s="235"/>
      <c r="H294" s="236" t="s">
        <v>20</v>
      </c>
      <c r="I294" s="238"/>
      <c r="J294" s="235"/>
      <c r="K294" s="235"/>
      <c r="L294" s="239"/>
      <c r="M294" s="240"/>
      <c r="N294" s="241"/>
      <c r="O294" s="241"/>
      <c r="P294" s="241"/>
      <c r="Q294" s="241"/>
      <c r="R294" s="241"/>
      <c r="S294" s="241"/>
      <c r="T294" s="242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43" t="s">
        <v>184</v>
      </c>
      <c r="AU294" s="243" t="s">
        <v>84</v>
      </c>
      <c r="AV294" s="13" t="s">
        <v>22</v>
      </c>
      <c r="AW294" s="13" t="s">
        <v>37</v>
      </c>
      <c r="AX294" s="13" t="s">
        <v>76</v>
      </c>
      <c r="AY294" s="243" t="s">
        <v>171</v>
      </c>
    </row>
    <row r="295" spans="1:51" s="14" customFormat="1" ht="12">
      <c r="A295" s="14"/>
      <c r="B295" s="244"/>
      <c r="C295" s="245"/>
      <c r="D295" s="227" t="s">
        <v>184</v>
      </c>
      <c r="E295" s="246" t="s">
        <v>20</v>
      </c>
      <c r="F295" s="247" t="s">
        <v>928</v>
      </c>
      <c r="G295" s="245"/>
      <c r="H295" s="248">
        <v>8</v>
      </c>
      <c r="I295" s="249"/>
      <c r="J295" s="245"/>
      <c r="K295" s="245"/>
      <c r="L295" s="250"/>
      <c r="M295" s="251"/>
      <c r="N295" s="252"/>
      <c r="O295" s="252"/>
      <c r="P295" s="252"/>
      <c r="Q295" s="252"/>
      <c r="R295" s="252"/>
      <c r="S295" s="252"/>
      <c r="T295" s="253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T295" s="254" t="s">
        <v>184</v>
      </c>
      <c r="AU295" s="254" t="s">
        <v>84</v>
      </c>
      <c r="AV295" s="14" t="s">
        <v>84</v>
      </c>
      <c r="AW295" s="14" t="s">
        <v>37</v>
      </c>
      <c r="AX295" s="14" t="s">
        <v>76</v>
      </c>
      <c r="AY295" s="254" t="s">
        <v>171</v>
      </c>
    </row>
    <row r="296" spans="1:65" s="2" customFormat="1" ht="24.15" customHeight="1">
      <c r="A296" s="39"/>
      <c r="B296" s="40"/>
      <c r="C296" s="214" t="s">
        <v>431</v>
      </c>
      <c r="D296" s="214" t="s">
        <v>173</v>
      </c>
      <c r="E296" s="215" t="s">
        <v>929</v>
      </c>
      <c r="F296" s="216" t="s">
        <v>930</v>
      </c>
      <c r="G296" s="217" t="s">
        <v>410</v>
      </c>
      <c r="H296" s="218">
        <v>2</v>
      </c>
      <c r="I296" s="219"/>
      <c r="J296" s="220">
        <f>ROUND(I296*H296,2)</f>
        <v>0</v>
      </c>
      <c r="K296" s="216" t="s">
        <v>20</v>
      </c>
      <c r="L296" s="45"/>
      <c r="M296" s="221" t="s">
        <v>20</v>
      </c>
      <c r="N296" s="222" t="s">
        <v>47</v>
      </c>
      <c r="O296" s="85"/>
      <c r="P296" s="223">
        <f>O296*H296</f>
        <v>0</v>
      </c>
      <c r="Q296" s="223">
        <v>0.11171</v>
      </c>
      <c r="R296" s="223">
        <f>Q296*H296</f>
        <v>0.22342</v>
      </c>
      <c r="S296" s="223">
        <v>0</v>
      </c>
      <c r="T296" s="224">
        <f>S296*H296</f>
        <v>0</v>
      </c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R296" s="225" t="s">
        <v>178</v>
      </c>
      <c r="AT296" s="225" t="s">
        <v>173</v>
      </c>
      <c r="AU296" s="225" t="s">
        <v>84</v>
      </c>
      <c r="AY296" s="18" t="s">
        <v>171</v>
      </c>
      <c r="BE296" s="226">
        <f>IF(N296="základní",J296,0)</f>
        <v>0</v>
      </c>
      <c r="BF296" s="226">
        <f>IF(N296="snížená",J296,0)</f>
        <v>0</v>
      </c>
      <c r="BG296" s="226">
        <f>IF(N296="zákl. přenesená",J296,0)</f>
        <v>0</v>
      </c>
      <c r="BH296" s="226">
        <f>IF(N296="sníž. přenesená",J296,0)</f>
        <v>0</v>
      </c>
      <c r="BI296" s="226">
        <f>IF(N296="nulová",J296,0)</f>
        <v>0</v>
      </c>
      <c r="BJ296" s="18" t="s">
        <v>22</v>
      </c>
      <c r="BK296" s="226">
        <f>ROUND(I296*H296,2)</f>
        <v>0</v>
      </c>
      <c r="BL296" s="18" t="s">
        <v>178</v>
      </c>
      <c r="BM296" s="225" t="s">
        <v>931</v>
      </c>
    </row>
    <row r="297" spans="1:47" s="2" customFormat="1" ht="12">
      <c r="A297" s="39"/>
      <c r="B297" s="40"/>
      <c r="C297" s="41"/>
      <c r="D297" s="227" t="s">
        <v>180</v>
      </c>
      <c r="E297" s="41"/>
      <c r="F297" s="228" t="s">
        <v>930</v>
      </c>
      <c r="G297" s="41"/>
      <c r="H297" s="41"/>
      <c r="I297" s="229"/>
      <c r="J297" s="41"/>
      <c r="K297" s="41"/>
      <c r="L297" s="45"/>
      <c r="M297" s="230"/>
      <c r="N297" s="231"/>
      <c r="O297" s="85"/>
      <c r="P297" s="85"/>
      <c r="Q297" s="85"/>
      <c r="R297" s="85"/>
      <c r="S297" s="85"/>
      <c r="T297" s="86"/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T297" s="18" t="s">
        <v>180</v>
      </c>
      <c r="AU297" s="18" t="s">
        <v>84</v>
      </c>
    </row>
    <row r="298" spans="1:47" s="2" customFormat="1" ht="12">
      <c r="A298" s="39"/>
      <c r="B298" s="40"/>
      <c r="C298" s="41"/>
      <c r="D298" s="227" t="s">
        <v>224</v>
      </c>
      <c r="E298" s="41"/>
      <c r="F298" s="255" t="s">
        <v>932</v>
      </c>
      <c r="G298" s="41"/>
      <c r="H298" s="41"/>
      <c r="I298" s="229"/>
      <c r="J298" s="41"/>
      <c r="K298" s="41"/>
      <c r="L298" s="45"/>
      <c r="M298" s="230"/>
      <c r="N298" s="231"/>
      <c r="O298" s="85"/>
      <c r="P298" s="85"/>
      <c r="Q298" s="85"/>
      <c r="R298" s="85"/>
      <c r="S298" s="85"/>
      <c r="T298" s="86"/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T298" s="18" t="s">
        <v>224</v>
      </c>
      <c r="AU298" s="18" t="s">
        <v>84</v>
      </c>
    </row>
    <row r="299" spans="1:51" s="13" customFormat="1" ht="12">
      <c r="A299" s="13"/>
      <c r="B299" s="234"/>
      <c r="C299" s="235"/>
      <c r="D299" s="227" t="s">
        <v>184</v>
      </c>
      <c r="E299" s="236" t="s">
        <v>20</v>
      </c>
      <c r="F299" s="237" t="s">
        <v>395</v>
      </c>
      <c r="G299" s="235"/>
      <c r="H299" s="236" t="s">
        <v>20</v>
      </c>
      <c r="I299" s="238"/>
      <c r="J299" s="235"/>
      <c r="K299" s="235"/>
      <c r="L299" s="239"/>
      <c r="M299" s="240"/>
      <c r="N299" s="241"/>
      <c r="O299" s="241"/>
      <c r="P299" s="241"/>
      <c r="Q299" s="241"/>
      <c r="R299" s="241"/>
      <c r="S299" s="241"/>
      <c r="T299" s="242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43" t="s">
        <v>184</v>
      </c>
      <c r="AU299" s="243" t="s">
        <v>84</v>
      </c>
      <c r="AV299" s="13" t="s">
        <v>22</v>
      </c>
      <c r="AW299" s="13" t="s">
        <v>37</v>
      </c>
      <c r="AX299" s="13" t="s">
        <v>76</v>
      </c>
      <c r="AY299" s="243" t="s">
        <v>171</v>
      </c>
    </row>
    <row r="300" spans="1:51" s="13" customFormat="1" ht="12">
      <c r="A300" s="13"/>
      <c r="B300" s="234"/>
      <c r="C300" s="235"/>
      <c r="D300" s="227" t="s">
        <v>184</v>
      </c>
      <c r="E300" s="236" t="s">
        <v>20</v>
      </c>
      <c r="F300" s="237" t="s">
        <v>396</v>
      </c>
      <c r="G300" s="235"/>
      <c r="H300" s="236" t="s">
        <v>20</v>
      </c>
      <c r="I300" s="238"/>
      <c r="J300" s="235"/>
      <c r="K300" s="235"/>
      <c r="L300" s="239"/>
      <c r="M300" s="240"/>
      <c r="N300" s="241"/>
      <c r="O300" s="241"/>
      <c r="P300" s="241"/>
      <c r="Q300" s="241"/>
      <c r="R300" s="241"/>
      <c r="S300" s="241"/>
      <c r="T300" s="242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43" t="s">
        <v>184</v>
      </c>
      <c r="AU300" s="243" t="s">
        <v>84</v>
      </c>
      <c r="AV300" s="13" t="s">
        <v>22</v>
      </c>
      <c r="AW300" s="13" t="s">
        <v>37</v>
      </c>
      <c r="AX300" s="13" t="s">
        <v>76</v>
      </c>
      <c r="AY300" s="243" t="s">
        <v>171</v>
      </c>
    </row>
    <row r="301" spans="1:51" s="14" customFormat="1" ht="12">
      <c r="A301" s="14"/>
      <c r="B301" s="244"/>
      <c r="C301" s="245"/>
      <c r="D301" s="227" t="s">
        <v>184</v>
      </c>
      <c r="E301" s="246" t="s">
        <v>20</v>
      </c>
      <c r="F301" s="247" t="s">
        <v>933</v>
      </c>
      <c r="G301" s="245"/>
      <c r="H301" s="248">
        <v>2</v>
      </c>
      <c r="I301" s="249"/>
      <c r="J301" s="245"/>
      <c r="K301" s="245"/>
      <c r="L301" s="250"/>
      <c r="M301" s="251"/>
      <c r="N301" s="252"/>
      <c r="O301" s="252"/>
      <c r="P301" s="252"/>
      <c r="Q301" s="252"/>
      <c r="R301" s="252"/>
      <c r="S301" s="252"/>
      <c r="T301" s="253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T301" s="254" t="s">
        <v>184</v>
      </c>
      <c r="AU301" s="254" t="s">
        <v>84</v>
      </c>
      <c r="AV301" s="14" t="s">
        <v>84</v>
      </c>
      <c r="AW301" s="14" t="s">
        <v>37</v>
      </c>
      <c r="AX301" s="14" t="s">
        <v>76</v>
      </c>
      <c r="AY301" s="254" t="s">
        <v>171</v>
      </c>
    </row>
    <row r="302" spans="1:65" s="2" customFormat="1" ht="16.5" customHeight="1">
      <c r="A302" s="39"/>
      <c r="B302" s="40"/>
      <c r="C302" s="256" t="s">
        <v>435</v>
      </c>
      <c r="D302" s="256" t="s">
        <v>286</v>
      </c>
      <c r="E302" s="257" t="s">
        <v>934</v>
      </c>
      <c r="F302" s="258" t="s">
        <v>935</v>
      </c>
      <c r="G302" s="259" t="s">
        <v>410</v>
      </c>
      <c r="H302" s="260">
        <v>2</v>
      </c>
      <c r="I302" s="261"/>
      <c r="J302" s="262">
        <f>ROUND(I302*H302,2)</f>
        <v>0</v>
      </c>
      <c r="K302" s="258" t="s">
        <v>20</v>
      </c>
      <c r="L302" s="263"/>
      <c r="M302" s="264" t="s">
        <v>20</v>
      </c>
      <c r="N302" s="265" t="s">
        <v>47</v>
      </c>
      <c r="O302" s="85"/>
      <c r="P302" s="223">
        <f>O302*H302</f>
        <v>0</v>
      </c>
      <c r="Q302" s="223">
        <v>0.125</v>
      </c>
      <c r="R302" s="223">
        <f>Q302*H302</f>
        <v>0.25</v>
      </c>
      <c r="S302" s="223">
        <v>0</v>
      </c>
      <c r="T302" s="224">
        <f>S302*H302</f>
        <v>0</v>
      </c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R302" s="225" t="s">
        <v>235</v>
      </c>
      <c r="AT302" s="225" t="s">
        <v>286</v>
      </c>
      <c r="AU302" s="225" t="s">
        <v>84</v>
      </c>
      <c r="AY302" s="18" t="s">
        <v>171</v>
      </c>
      <c r="BE302" s="226">
        <f>IF(N302="základní",J302,0)</f>
        <v>0</v>
      </c>
      <c r="BF302" s="226">
        <f>IF(N302="snížená",J302,0)</f>
        <v>0</v>
      </c>
      <c r="BG302" s="226">
        <f>IF(N302="zákl. přenesená",J302,0)</f>
        <v>0</v>
      </c>
      <c r="BH302" s="226">
        <f>IF(N302="sníž. přenesená",J302,0)</f>
        <v>0</v>
      </c>
      <c r="BI302" s="226">
        <f>IF(N302="nulová",J302,0)</f>
        <v>0</v>
      </c>
      <c r="BJ302" s="18" t="s">
        <v>22</v>
      </c>
      <c r="BK302" s="226">
        <f>ROUND(I302*H302,2)</f>
        <v>0</v>
      </c>
      <c r="BL302" s="18" t="s">
        <v>178</v>
      </c>
      <c r="BM302" s="225" t="s">
        <v>936</v>
      </c>
    </row>
    <row r="303" spans="1:47" s="2" customFormat="1" ht="12">
      <c r="A303" s="39"/>
      <c r="B303" s="40"/>
      <c r="C303" s="41"/>
      <c r="D303" s="227" t="s">
        <v>180</v>
      </c>
      <c r="E303" s="41"/>
      <c r="F303" s="228" t="s">
        <v>935</v>
      </c>
      <c r="G303" s="41"/>
      <c r="H303" s="41"/>
      <c r="I303" s="229"/>
      <c r="J303" s="41"/>
      <c r="K303" s="41"/>
      <c r="L303" s="45"/>
      <c r="M303" s="230"/>
      <c r="N303" s="231"/>
      <c r="O303" s="85"/>
      <c r="P303" s="85"/>
      <c r="Q303" s="85"/>
      <c r="R303" s="85"/>
      <c r="S303" s="85"/>
      <c r="T303" s="86"/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T303" s="18" t="s">
        <v>180</v>
      </c>
      <c r="AU303" s="18" t="s">
        <v>84</v>
      </c>
    </row>
    <row r="304" spans="1:65" s="2" customFormat="1" ht="24.15" customHeight="1">
      <c r="A304" s="39"/>
      <c r="B304" s="40"/>
      <c r="C304" s="214" t="s">
        <v>453</v>
      </c>
      <c r="D304" s="214" t="s">
        <v>173</v>
      </c>
      <c r="E304" s="215" t="s">
        <v>408</v>
      </c>
      <c r="F304" s="216" t="s">
        <v>409</v>
      </c>
      <c r="G304" s="217" t="s">
        <v>410</v>
      </c>
      <c r="H304" s="218">
        <v>8</v>
      </c>
      <c r="I304" s="219"/>
      <c r="J304" s="220">
        <f>ROUND(I304*H304,2)</f>
        <v>0</v>
      </c>
      <c r="K304" s="216" t="s">
        <v>177</v>
      </c>
      <c r="L304" s="45"/>
      <c r="M304" s="221" t="s">
        <v>20</v>
      </c>
      <c r="N304" s="222" t="s">
        <v>47</v>
      </c>
      <c r="O304" s="85"/>
      <c r="P304" s="223">
        <f>O304*H304</f>
        <v>0</v>
      </c>
      <c r="Q304" s="223">
        <v>0</v>
      </c>
      <c r="R304" s="223">
        <f>Q304*H304</f>
        <v>0</v>
      </c>
      <c r="S304" s="223">
        <v>0</v>
      </c>
      <c r="T304" s="224">
        <f>S304*H304</f>
        <v>0</v>
      </c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R304" s="225" t="s">
        <v>178</v>
      </c>
      <c r="AT304" s="225" t="s">
        <v>173</v>
      </c>
      <c r="AU304" s="225" t="s">
        <v>84</v>
      </c>
      <c r="AY304" s="18" t="s">
        <v>171</v>
      </c>
      <c r="BE304" s="226">
        <f>IF(N304="základní",J304,0)</f>
        <v>0</v>
      </c>
      <c r="BF304" s="226">
        <f>IF(N304="snížená",J304,0)</f>
        <v>0</v>
      </c>
      <c r="BG304" s="226">
        <f>IF(N304="zákl. přenesená",J304,0)</f>
        <v>0</v>
      </c>
      <c r="BH304" s="226">
        <f>IF(N304="sníž. přenesená",J304,0)</f>
        <v>0</v>
      </c>
      <c r="BI304" s="226">
        <f>IF(N304="nulová",J304,0)</f>
        <v>0</v>
      </c>
      <c r="BJ304" s="18" t="s">
        <v>22</v>
      </c>
      <c r="BK304" s="226">
        <f>ROUND(I304*H304,2)</f>
        <v>0</v>
      </c>
      <c r="BL304" s="18" t="s">
        <v>178</v>
      </c>
      <c r="BM304" s="225" t="s">
        <v>937</v>
      </c>
    </row>
    <row r="305" spans="1:47" s="2" customFormat="1" ht="12">
      <c r="A305" s="39"/>
      <c r="B305" s="40"/>
      <c r="C305" s="41"/>
      <c r="D305" s="227" t="s">
        <v>180</v>
      </c>
      <c r="E305" s="41"/>
      <c r="F305" s="228" t="s">
        <v>412</v>
      </c>
      <c r="G305" s="41"/>
      <c r="H305" s="41"/>
      <c r="I305" s="229"/>
      <c r="J305" s="41"/>
      <c r="K305" s="41"/>
      <c r="L305" s="45"/>
      <c r="M305" s="230"/>
      <c r="N305" s="231"/>
      <c r="O305" s="85"/>
      <c r="P305" s="85"/>
      <c r="Q305" s="85"/>
      <c r="R305" s="85"/>
      <c r="S305" s="85"/>
      <c r="T305" s="86"/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T305" s="18" t="s">
        <v>180</v>
      </c>
      <c r="AU305" s="18" t="s">
        <v>84</v>
      </c>
    </row>
    <row r="306" spans="1:47" s="2" customFormat="1" ht="12">
      <c r="A306" s="39"/>
      <c r="B306" s="40"/>
      <c r="C306" s="41"/>
      <c r="D306" s="232" t="s">
        <v>182</v>
      </c>
      <c r="E306" s="41"/>
      <c r="F306" s="233" t="s">
        <v>413</v>
      </c>
      <c r="G306" s="41"/>
      <c r="H306" s="41"/>
      <c r="I306" s="229"/>
      <c r="J306" s="41"/>
      <c r="K306" s="41"/>
      <c r="L306" s="45"/>
      <c r="M306" s="230"/>
      <c r="N306" s="231"/>
      <c r="O306" s="85"/>
      <c r="P306" s="85"/>
      <c r="Q306" s="85"/>
      <c r="R306" s="85"/>
      <c r="S306" s="85"/>
      <c r="T306" s="86"/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T306" s="18" t="s">
        <v>182</v>
      </c>
      <c r="AU306" s="18" t="s">
        <v>84</v>
      </c>
    </row>
    <row r="307" spans="1:51" s="13" customFormat="1" ht="12">
      <c r="A307" s="13"/>
      <c r="B307" s="234"/>
      <c r="C307" s="235"/>
      <c r="D307" s="227" t="s">
        <v>184</v>
      </c>
      <c r="E307" s="236" t="s">
        <v>20</v>
      </c>
      <c r="F307" s="237" t="s">
        <v>395</v>
      </c>
      <c r="G307" s="235"/>
      <c r="H307" s="236" t="s">
        <v>20</v>
      </c>
      <c r="I307" s="238"/>
      <c r="J307" s="235"/>
      <c r="K307" s="235"/>
      <c r="L307" s="239"/>
      <c r="M307" s="240"/>
      <c r="N307" s="241"/>
      <c r="O307" s="241"/>
      <c r="P307" s="241"/>
      <c r="Q307" s="241"/>
      <c r="R307" s="241"/>
      <c r="S307" s="241"/>
      <c r="T307" s="242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43" t="s">
        <v>184</v>
      </c>
      <c r="AU307" s="243" t="s">
        <v>84</v>
      </c>
      <c r="AV307" s="13" t="s">
        <v>22</v>
      </c>
      <c r="AW307" s="13" t="s">
        <v>37</v>
      </c>
      <c r="AX307" s="13" t="s">
        <v>76</v>
      </c>
      <c r="AY307" s="243" t="s">
        <v>171</v>
      </c>
    </row>
    <row r="308" spans="1:51" s="13" customFormat="1" ht="12">
      <c r="A308" s="13"/>
      <c r="B308" s="234"/>
      <c r="C308" s="235"/>
      <c r="D308" s="227" t="s">
        <v>184</v>
      </c>
      <c r="E308" s="236" t="s">
        <v>20</v>
      </c>
      <c r="F308" s="237" t="s">
        <v>396</v>
      </c>
      <c r="G308" s="235"/>
      <c r="H308" s="236" t="s">
        <v>20</v>
      </c>
      <c r="I308" s="238"/>
      <c r="J308" s="235"/>
      <c r="K308" s="235"/>
      <c r="L308" s="239"/>
      <c r="M308" s="240"/>
      <c r="N308" s="241"/>
      <c r="O308" s="241"/>
      <c r="P308" s="241"/>
      <c r="Q308" s="241"/>
      <c r="R308" s="241"/>
      <c r="S308" s="241"/>
      <c r="T308" s="242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43" t="s">
        <v>184</v>
      </c>
      <c r="AU308" s="243" t="s">
        <v>84</v>
      </c>
      <c r="AV308" s="13" t="s">
        <v>22</v>
      </c>
      <c r="AW308" s="13" t="s">
        <v>37</v>
      </c>
      <c r="AX308" s="13" t="s">
        <v>76</v>
      </c>
      <c r="AY308" s="243" t="s">
        <v>171</v>
      </c>
    </row>
    <row r="309" spans="1:51" s="14" customFormat="1" ht="12">
      <c r="A309" s="14"/>
      <c r="B309" s="244"/>
      <c r="C309" s="245"/>
      <c r="D309" s="227" t="s">
        <v>184</v>
      </c>
      <c r="E309" s="246" t="s">
        <v>20</v>
      </c>
      <c r="F309" s="247" t="s">
        <v>938</v>
      </c>
      <c r="G309" s="245"/>
      <c r="H309" s="248">
        <v>8</v>
      </c>
      <c r="I309" s="249"/>
      <c r="J309" s="245"/>
      <c r="K309" s="245"/>
      <c r="L309" s="250"/>
      <c r="M309" s="251"/>
      <c r="N309" s="252"/>
      <c r="O309" s="252"/>
      <c r="P309" s="252"/>
      <c r="Q309" s="252"/>
      <c r="R309" s="252"/>
      <c r="S309" s="252"/>
      <c r="T309" s="253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T309" s="254" t="s">
        <v>184</v>
      </c>
      <c r="AU309" s="254" t="s">
        <v>84</v>
      </c>
      <c r="AV309" s="14" t="s">
        <v>84</v>
      </c>
      <c r="AW309" s="14" t="s">
        <v>37</v>
      </c>
      <c r="AX309" s="14" t="s">
        <v>76</v>
      </c>
      <c r="AY309" s="254" t="s">
        <v>171</v>
      </c>
    </row>
    <row r="310" spans="1:65" s="2" customFormat="1" ht="16.5" customHeight="1">
      <c r="A310" s="39"/>
      <c r="B310" s="40"/>
      <c r="C310" s="256" t="s">
        <v>457</v>
      </c>
      <c r="D310" s="256" t="s">
        <v>286</v>
      </c>
      <c r="E310" s="257" t="s">
        <v>417</v>
      </c>
      <c r="F310" s="258" t="s">
        <v>418</v>
      </c>
      <c r="G310" s="259" t="s">
        <v>410</v>
      </c>
      <c r="H310" s="260">
        <v>8</v>
      </c>
      <c r="I310" s="261"/>
      <c r="J310" s="262">
        <f>ROUND(I310*H310,2)</f>
        <v>0</v>
      </c>
      <c r="K310" s="258" t="s">
        <v>177</v>
      </c>
      <c r="L310" s="263"/>
      <c r="M310" s="264" t="s">
        <v>20</v>
      </c>
      <c r="N310" s="265" t="s">
        <v>47</v>
      </c>
      <c r="O310" s="85"/>
      <c r="P310" s="223">
        <f>O310*H310</f>
        <v>0</v>
      </c>
      <c r="Q310" s="223">
        <v>0.0021</v>
      </c>
      <c r="R310" s="223">
        <f>Q310*H310</f>
        <v>0.0168</v>
      </c>
      <c r="S310" s="223">
        <v>0</v>
      </c>
      <c r="T310" s="224">
        <f>S310*H310</f>
        <v>0</v>
      </c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R310" s="225" t="s">
        <v>235</v>
      </c>
      <c r="AT310" s="225" t="s">
        <v>286</v>
      </c>
      <c r="AU310" s="225" t="s">
        <v>84</v>
      </c>
      <c r="AY310" s="18" t="s">
        <v>171</v>
      </c>
      <c r="BE310" s="226">
        <f>IF(N310="základní",J310,0)</f>
        <v>0</v>
      </c>
      <c r="BF310" s="226">
        <f>IF(N310="snížená",J310,0)</f>
        <v>0</v>
      </c>
      <c r="BG310" s="226">
        <f>IF(N310="zákl. přenesená",J310,0)</f>
        <v>0</v>
      </c>
      <c r="BH310" s="226">
        <f>IF(N310="sníž. přenesená",J310,0)</f>
        <v>0</v>
      </c>
      <c r="BI310" s="226">
        <f>IF(N310="nulová",J310,0)</f>
        <v>0</v>
      </c>
      <c r="BJ310" s="18" t="s">
        <v>22</v>
      </c>
      <c r="BK310" s="226">
        <f>ROUND(I310*H310,2)</f>
        <v>0</v>
      </c>
      <c r="BL310" s="18" t="s">
        <v>178</v>
      </c>
      <c r="BM310" s="225" t="s">
        <v>939</v>
      </c>
    </row>
    <row r="311" spans="1:47" s="2" customFormat="1" ht="12">
      <c r="A311" s="39"/>
      <c r="B311" s="40"/>
      <c r="C311" s="41"/>
      <c r="D311" s="227" t="s">
        <v>180</v>
      </c>
      <c r="E311" s="41"/>
      <c r="F311" s="228" t="s">
        <v>418</v>
      </c>
      <c r="G311" s="41"/>
      <c r="H311" s="41"/>
      <c r="I311" s="229"/>
      <c r="J311" s="41"/>
      <c r="K311" s="41"/>
      <c r="L311" s="45"/>
      <c r="M311" s="230"/>
      <c r="N311" s="231"/>
      <c r="O311" s="85"/>
      <c r="P311" s="85"/>
      <c r="Q311" s="85"/>
      <c r="R311" s="85"/>
      <c r="S311" s="85"/>
      <c r="T311" s="86"/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T311" s="18" t="s">
        <v>180</v>
      </c>
      <c r="AU311" s="18" t="s">
        <v>84</v>
      </c>
    </row>
    <row r="312" spans="1:65" s="2" customFormat="1" ht="16.5" customHeight="1">
      <c r="A312" s="39"/>
      <c r="B312" s="40"/>
      <c r="C312" s="214" t="s">
        <v>461</v>
      </c>
      <c r="D312" s="214" t="s">
        <v>173</v>
      </c>
      <c r="E312" s="215" t="s">
        <v>940</v>
      </c>
      <c r="F312" s="216" t="s">
        <v>941</v>
      </c>
      <c r="G312" s="217" t="s">
        <v>410</v>
      </c>
      <c r="H312" s="218">
        <v>5</v>
      </c>
      <c r="I312" s="219"/>
      <c r="J312" s="220">
        <f>ROUND(I312*H312,2)</f>
        <v>0</v>
      </c>
      <c r="K312" s="216" t="s">
        <v>177</v>
      </c>
      <c r="L312" s="45"/>
      <c r="M312" s="221" t="s">
        <v>20</v>
      </c>
      <c r="N312" s="222" t="s">
        <v>47</v>
      </c>
      <c r="O312" s="85"/>
      <c r="P312" s="223">
        <f>O312*H312</f>
        <v>0</v>
      </c>
      <c r="Q312" s="223">
        <v>3.9918E-05</v>
      </c>
      <c r="R312" s="223">
        <f>Q312*H312</f>
        <v>0.00019959</v>
      </c>
      <c r="S312" s="223">
        <v>0</v>
      </c>
      <c r="T312" s="224">
        <f>S312*H312</f>
        <v>0</v>
      </c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R312" s="225" t="s">
        <v>178</v>
      </c>
      <c r="AT312" s="225" t="s">
        <v>173</v>
      </c>
      <c r="AU312" s="225" t="s">
        <v>84</v>
      </c>
      <c r="AY312" s="18" t="s">
        <v>171</v>
      </c>
      <c r="BE312" s="226">
        <f>IF(N312="základní",J312,0)</f>
        <v>0</v>
      </c>
      <c r="BF312" s="226">
        <f>IF(N312="snížená",J312,0)</f>
        <v>0</v>
      </c>
      <c r="BG312" s="226">
        <f>IF(N312="zákl. přenesená",J312,0)</f>
        <v>0</v>
      </c>
      <c r="BH312" s="226">
        <f>IF(N312="sníž. přenesená",J312,0)</f>
        <v>0</v>
      </c>
      <c r="BI312" s="226">
        <f>IF(N312="nulová",J312,0)</f>
        <v>0</v>
      </c>
      <c r="BJ312" s="18" t="s">
        <v>22</v>
      </c>
      <c r="BK312" s="226">
        <f>ROUND(I312*H312,2)</f>
        <v>0</v>
      </c>
      <c r="BL312" s="18" t="s">
        <v>178</v>
      </c>
      <c r="BM312" s="225" t="s">
        <v>942</v>
      </c>
    </row>
    <row r="313" spans="1:47" s="2" customFormat="1" ht="12">
      <c r="A313" s="39"/>
      <c r="B313" s="40"/>
      <c r="C313" s="41"/>
      <c r="D313" s="227" t="s">
        <v>180</v>
      </c>
      <c r="E313" s="41"/>
      <c r="F313" s="228" t="s">
        <v>943</v>
      </c>
      <c r="G313" s="41"/>
      <c r="H313" s="41"/>
      <c r="I313" s="229"/>
      <c r="J313" s="41"/>
      <c r="K313" s="41"/>
      <c r="L313" s="45"/>
      <c r="M313" s="230"/>
      <c r="N313" s="231"/>
      <c r="O313" s="85"/>
      <c r="P313" s="85"/>
      <c r="Q313" s="85"/>
      <c r="R313" s="85"/>
      <c r="S313" s="85"/>
      <c r="T313" s="86"/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T313" s="18" t="s">
        <v>180</v>
      </c>
      <c r="AU313" s="18" t="s">
        <v>84</v>
      </c>
    </row>
    <row r="314" spans="1:47" s="2" customFormat="1" ht="12">
      <c r="A314" s="39"/>
      <c r="B314" s="40"/>
      <c r="C314" s="41"/>
      <c r="D314" s="232" t="s">
        <v>182</v>
      </c>
      <c r="E314" s="41"/>
      <c r="F314" s="233" t="s">
        <v>944</v>
      </c>
      <c r="G314" s="41"/>
      <c r="H314" s="41"/>
      <c r="I314" s="229"/>
      <c r="J314" s="41"/>
      <c r="K314" s="41"/>
      <c r="L314" s="45"/>
      <c r="M314" s="230"/>
      <c r="N314" s="231"/>
      <c r="O314" s="85"/>
      <c r="P314" s="85"/>
      <c r="Q314" s="85"/>
      <c r="R314" s="85"/>
      <c r="S314" s="85"/>
      <c r="T314" s="86"/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T314" s="18" t="s">
        <v>182</v>
      </c>
      <c r="AU314" s="18" t="s">
        <v>84</v>
      </c>
    </row>
    <row r="315" spans="1:51" s="13" customFormat="1" ht="12">
      <c r="A315" s="13"/>
      <c r="B315" s="234"/>
      <c r="C315" s="235"/>
      <c r="D315" s="227" t="s">
        <v>184</v>
      </c>
      <c r="E315" s="236" t="s">
        <v>20</v>
      </c>
      <c r="F315" s="237" t="s">
        <v>395</v>
      </c>
      <c r="G315" s="235"/>
      <c r="H315" s="236" t="s">
        <v>20</v>
      </c>
      <c r="I315" s="238"/>
      <c r="J315" s="235"/>
      <c r="K315" s="235"/>
      <c r="L315" s="239"/>
      <c r="M315" s="240"/>
      <c r="N315" s="241"/>
      <c r="O315" s="241"/>
      <c r="P315" s="241"/>
      <c r="Q315" s="241"/>
      <c r="R315" s="241"/>
      <c r="S315" s="241"/>
      <c r="T315" s="242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43" t="s">
        <v>184</v>
      </c>
      <c r="AU315" s="243" t="s">
        <v>84</v>
      </c>
      <c r="AV315" s="13" t="s">
        <v>22</v>
      </c>
      <c r="AW315" s="13" t="s">
        <v>37</v>
      </c>
      <c r="AX315" s="13" t="s">
        <v>76</v>
      </c>
      <c r="AY315" s="243" t="s">
        <v>171</v>
      </c>
    </row>
    <row r="316" spans="1:51" s="13" customFormat="1" ht="12">
      <c r="A316" s="13"/>
      <c r="B316" s="234"/>
      <c r="C316" s="235"/>
      <c r="D316" s="227" t="s">
        <v>184</v>
      </c>
      <c r="E316" s="236" t="s">
        <v>20</v>
      </c>
      <c r="F316" s="237" t="s">
        <v>396</v>
      </c>
      <c r="G316" s="235"/>
      <c r="H316" s="236" t="s">
        <v>20</v>
      </c>
      <c r="I316" s="238"/>
      <c r="J316" s="235"/>
      <c r="K316" s="235"/>
      <c r="L316" s="239"/>
      <c r="M316" s="240"/>
      <c r="N316" s="241"/>
      <c r="O316" s="241"/>
      <c r="P316" s="241"/>
      <c r="Q316" s="241"/>
      <c r="R316" s="241"/>
      <c r="S316" s="241"/>
      <c r="T316" s="242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43" t="s">
        <v>184</v>
      </c>
      <c r="AU316" s="243" t="s">
        <v>84</v>
      </c>
      <c r="AV316" s="13" t="s">
        <v>22</v>
      </c>
      <c r="AW316" s="13" t="s">
        <v>37</v>
      </c>
      <c r="AX316" s="13" t="s">
        <v>76</v>
      </c>
      <c r="AY316" s="243" t="s">
        <v>171</v>
      </c>
    </row>
    <row r="317" spans="1:51" s="14" customFormat="1" ht="12">
      <c r="A317" s="14"/>
      <c r="B317" s="244"/>
      <c r="C317" s="245"/>
      <c r="D317" s="227" t="s">
        <v>184</v>
      </c>
      <c r="E317" s="246" t="s">
        <v>20</v>
      </c>
      <c r="F317" s="247" t="s">
        <v>945</v>
      </c>
      <c r="G317" s="245"/>
      <c r="H317" s="248">
        <v>5</v>
      </c>
      <c r="I317" s="249"/>
      <c r="J317" s="245"/>
      <c r="K317" s="245"/>
      <c r="L317" s="250"/>
      <c r="M317" s="251"/>
      <c r="N317" s="252"/>
      <c r="O317" s="252"/>
      <c r="P317" s="252"/>
      <c r="Q317" s="252"/>
      <c r="R317" s="252"/>
      <c r="S317" s="252"/>
      <c r="T317" s="253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T317" s="254" t="s">
        <v>184</v>
      </c>
      <c r="AU317" s="254" t="s">
        <v>84</v>
      </c>
      <c r="AV317" s="14" t="s">
        <v>84</v>
      </c>
      <c r="AW317" s="14" t="s">
        <v>37</v>
      </c>
      <c r="AX317" s="14" t="s">
        <v>76</v>
      </c>
      <c r="AY317" s="254" t="s">
        <v>171</v>
      </c>
    </row>
    <row r="318" spans="1:65" s="2" customFormat="1" ht="16.5" customHeight="1">
      <c r="A318" s="39"/>
      <c r="B318" s="40"/>
      <c r="C318" s="256" t="s">
        <v>465</v>
      </c>
      <c r="D318" s="256" t="s">
        <v>286</v>
      </c>
      <c r="E318" s="257" t="s">
        <v>946</v>
      </c>
      <c r="F318" s="258" t="s">
        <v>947</v>
      </c>
      <c r="G318" s="259" t="s">
        <v>410</v>
      </c>
      <c r="H318" s="260">
        <v>5</v>
      </c>
      <c r="I318" s="261"/>
      <c r="J318" s="262">
        <f>ROUND(I318*H318,2)</f>
        <v>0</v>
      </c>
      <c r="K318" s="258" t="s">
        <v>177</v>
      </c>
      <c r="L318" s="263"/>
      <c r="M318" s="264" t="s">
        <v>20</v>
      </c>
      <c r="N318" s="265" t="s">
        <v>47</v>
      </c>
      <c r="O318" s="85"/>
      <c r="P318" s="223">
        <f>O318*H318</f>
        <v>0</v>
      </c>
      <c r="Q318" s="223">
        <v>0.0004</v>
      </c>
      <c r="R318" s="223">
        <f>Q318*H318</f>
        <v>0.002</v>
      </c>
      <c r="S318" s="223">
        <v>0</v>
      </c>
      <c r="T318" s="224">
        <f>S318*H318</f>
        <v>0</v>
      </c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R318" s="225" t="s">
        <v>235</v>
      </c>
      <c r="AT318" s="225" t="s">
        <v>286</v>
      </c>
      <c r="AU318" s="225" t="s">
        <v>84</v>
      </c>
      <c r="AY318" s="18" t="s">
        <v>171</v>
      </c>
      <c r="BE318" s="226">
        <f>IF(N318="základní",J318,0)</f>
        <v>0</v>
      </c>
      <c r="BF318" s="226">
        <f>IF(N318="snížená",J318,0)</f>
        <v>0</v>
      </c>
      <c r="BG318" s="226">
        <f>IF(N318="zákl. přenesená",J318,0)</f>
        <v>0</v>
      </c>
      <c r="BH318" s="226">
        <f>IF(N318="sníž. přenesená",J318,0)</f>
        <v>0</v>
      </c>
      <c r="BI318" s="226">
        <f>IF(N318="nulová",J318,0)</f>
        <v>0</v>
      </c>
      <c r="BJ318" s="18" t="s">
        <v>22</v>
      </c>
      <c r="BK318" s="226">
        <f>ROUND(I318*H318,2)</f>
        <v>0</v>
      </c>
      <c r="BL318" s="18" t="s">
        <v>178</v>
      </c>
      <c r="BM318" s="225" t="s">
        <v>948</v>
      </c>
    </row>
    <row r="319" spans="1:47" s="2" customFormat="1" ht="12">
      <c r="A319" s="39"/>
      <c r="B319" s="40"/>
      <c r="C319" s="41"/>
      <c r="D319" s="227" t="s">
        <v>180</v>
      </c>
      <c r="E319" s="41"/>
      <c r="F319" s="228" t="s">
        <v>947</v>
      </c>
      <c r="G319" s="41"/>
      <c r="H319" s="41"/>
      <c r="I319" s="229"/>
      <c r="J319" s="41"/>
      <c r="K319" s="41"/>
      <c r="L319" s="45"/>
      <c r="M319" s="230"/>
      <c r="N319" s="231"/>
      <c r="O319" s="85"/>
      <c r="P319" s="85"/>
      <c r="Q319" s="85"/>
      <c r="R319" s="85"/>
      <c r="S319" s="85"/>
      <c r="T319" s="86"/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T319" s="18" t="s">
        <v>180</v>
      </c>
      <c r="AU319" s="18" t="s">
        <v>84</v>
      </c>
    </row>
    <row r="320" spans="1:65" s="2" customFormat="1" ht="24.15" customHeight="1">
      <c r="A320" s="39"/>
      <c r="B320" s="40"/>
      <c r="C320" s="214" t="s">
        <v>469</v>
      </c>
      <c r="D320" s="214" t="s">
        <v>173</v>
      </c>
      <c r="E320" s="215" t="s">
        <v>436</v>
      </c>
      <c r="F320" s="216" t="s">
        <v>437</v>
      </c>
      <c r="G320" s="217" t="s">
        <v>410</v>
      </c>
      <c r="H320" s="218">
        <v>2</v>
      </c>
      <c r="I320" s="219"/>
      <c r="J320" s="220">
        <f>ROUND(I320*H320,2)</f>
        <v>0</v>
      </c>
      <c r="K320" s="216" t="s">
        <v>177</v>
      </c>
      <c r="L320" s="45"/>
      <c r="M320" s="221" t="s">
        <v>20</v>
      </c>
      <c r="N320" s="222" t="s">
        <v>47</v>
      </c>
      <c r="O320" s="85"/>
      <c r="P320" s="223">
        <f>O320*H320</f>
        <v>0</v>
      </c>
      <c r="Q320" s="223">
        <v>0.0007</v>
      </c>
      <c r="R320" s="223">
        <f>Q320*H320</f>
        <v>0.0014</v>
      </c>
      <c r="S320" s="223">
        <v>0</v>
      </c>
      <c r="T320" s="224">
        <f>S320*H320</f>
        <v>0</v>
      </c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R320" s="225" t="s">
        <v>178</v>
      </c>
      <c r="AT320" s="225" t="s">
        <v>173</v>
      </c>
      <c r="AU320" s="225" t="s">
        <v>84</v>
      </c>
      <c r="AY320" s="18" t="s">
        <v>171</v>
      </c>
      <c r="BE320" s="226">
        <f>IF(N320="základní",J320,0)</f>
        <v>0</v>
      </c>
      <c r="BF320" s="226">
        <f>IF(N320="snížená",J320,0)</f>
        <v>0</v>
      </c>
      <c r="BG320" s="226">
        <f>IF(N320="zákl. přenesená",J320,0)</f>
        <v>0</v>
      </c>
      <c r="BH320" s="226">
        <f>IF(N320="sníž. přenesená",J320,0)</f>
        <v>0</v>
      </c>
      <c r="BI320" s="226">
        <f>IF(N320="nulová",J320,0)</f>
        <v>0</v>
      </c>
      <c r="BJ320" s="18" t="s">
        <v>22</v>
      </c>
      <c r="BK320" s="226">
        <f>ROUND(I320*H320,2)</f>
        <v>0</v>
      </c>
      <c r="BL320" s="18" t="s">
        <v>178</v>
      </c>
      <c r="BM320" s="225" t="s">
        <v>949</v>
      </c>
    </row>
    <row r="321" spans="1:47" s="2" customFormat="1" ht="12">
      <c r="A321" s="39"/>
      <c r="B321" s="40"/>
      <c r="C321" s="41"/>
      <c r="D321" s="227" t="s">
        <v>180</v>
      </c>
      <c r="E321" s="41"/>
      <c r="F321" s="228" t="s">
        <v>439</v>
      </c>
      <c r="G321" s="41"/>
      <c r="H321" s="41"/>
      <c r="I321" s="229"/>
      <c r="J321" s="41"/>
      <c r="K321" s="41"/>
      <c r="L321" s="45"/>
      <c r="M321" s="230"/>
      <c r="N321" s="231"/>
      <c r="O321" s="85"/>
      <c r="P321" s="85"/>
      <c r="Q321" s="85"/>
      <c r="R321" s="85"/>
      <c r="S321" s="85"/>
      <c r="T321" s="86"/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T321" s="18" t="s">
        <v>180</v>
      </c>
      <c r="AU321" s="18" t="s">
        <v>84</v>
      </c>
    </row>
    <row r="322" spans="1:47" s="2" customFormat="1" ht="12">
      <c r="A322" s="39"/>
      <c r="B322" s="40"/>
      <c r="C322" s="41"/>
      <c r="D322" s="232" t="s">
        <v>182</v>
      </c>
      <c r="E322" s="41"/>
      <c r="F322" s="233" t="s">
        <v>440</v>
      </c>
      <c r="G322" s="41"/>
      <c r="H322" s="41"/>
      <c r="I322" s="229"/>
      <c r="J322" s="41"/>
      <c r="K322" s="41"/>
      <c r="L322" s="45"/>
      <c r="M322" s="230"/>
      <c r="N322" s="231"/>
      <c r="O322" s="85"/>
      <c r="P322" s="85"/>
      <c r="Q322" s="85"/>
      <c r="R322" s="85"/>
      <c r="S322" s="85"/>
      <c r="T322" s="86"/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T322" s="18" t="s">
        <v>182</v>
      </c>
      <c r="AU322" s="18" t="s">
        <v>84</v>
      </c>
    </row>
    <row r="323" spans="1:51" s="13" customFormat="1" ht="12">
      <c r="A323" s="13"/>
      <c r="B323" s="234"/>
      <c r="C323" s="235"/>
      <c r="D323" s="227" t="s">
        <v>184</v>
      </c>
      <c r="E323" s="236" t="s">
        <v>20</v>
      </c>
      <c r="F323" s="237" t="s">
        <v>441</v>
      </c>
      <c r="G323" s="235"/>
      <c r="H323" s="236" t="s">
        <v>20</v>
      </c>
      <c r="I323" s="238"/>
      <c r="J323" s="235"/>
      <c r="K323" s="235"/>
      <c r="L323" s="239"/>
      <c r="M323" s="240"/>
      <c r="N323" s="241"/>
      <c r="O323" s="241"/>
      <c r="P323" s="241"/>
      <c r="Q323" s="241"/>
      <c r="R323" s="241"/>
      <c r="S323" s="241"/>
      <c r="T323" s="242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43" t="s">
        <v>184</v>
      </c>
      <c r="AU323" s="243" t="s">
        <v>84</v>
      </c>
      <c r="AV323" s="13" t="s">
        <v>22</v>
      </c>
      <c r="AW323" s="13" t="s">
        <v>37</v>
      </c>
      <c r="AX323" s="13" t="s">
        <v>76</v>
      </c>
      <c r="AY323" s="243" t="s">
        <v>171</v>
      </c>
    </row>
    <row r="324" spans="1:51" s="13" customFormat="1" ht="12">
      <c r="A324" s="13"/>
      <c r="B324" s="234"/>
      <c r="C324" s="235"/>
      <c r="D324" s="227" t="s">
        <v>184</v>
      </c>
      <c r="E324" s="236" t="s">
        <v>20</v>
      </c>
      <c r="F324" s="237" t="s">
        <v>442</v>
      </c>
      <c r="G324" s="235"/>
      <c r="H324" s="236" t="s">
        <v>20</v>
      </c>
      <c r="I324" s="238"/>
      <c r="J324" s="235"/>
      <c r="K324" s="235"/>
      <c r="L324" s="239"/>
      <c r="M324" s="240"/>
      <c r="N324" s="241"/>
      <c r="O324" s="241"/>
      <c r="P324" s="241"/>
      <c r="Q324" s="241"/>
      <c r="R324" s="241"/>
      <c r="S324" s="241"/>
      <c r="T324" s="242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43" t="s">
        <v>184</v>
      </c>
      <c r="AU324" s="243" t="s">
        <v>84</v>
      </c>
      <c r="AV324" s="13" t="s">
        <v>22</v>
      </c>
      <c r="AW324" s="13" t="s">
        <v>37</v>
      </c>
      <c r="AX324" s="13" t="s">
        <v>76</v>
      </c>
      <c r="AY324" s="243" t="s">
        <v>171</v>
      </c>
    </row>
    <row r="325" spans="1:51" s="13" customFormat="1" ht="12">
      <c r="A325" s="13"/>
      <c r="B325" s="234"/>
      <c r="C325" s="235"/>
      <c r="D325" s="227" t="s">
        <v>184</v>
      </c>
      <c r="E325" s="236" t="s">
        <v>20</v>
      </c>
      <c r="F325" s="237" t="s">
        <v>443</v>
      </c>
      <c r="G325" s="235"/>
      <c r="H325" s="236" t="s">
        <v>20</v>
      </c>
      <c r="I325" s="238"/>
      <c r="J325" s="235"/>
      <c r="K325" s="235"/>
      <c r="L325" s="239"/>
      <c r="M325" s="240"/>
      <c r="N325" s="241"/>
      <c r="O325" s="241"/>
      <c r="P325" s="241"/>
      <c r="Q325" s="241"/>
      <c r="R325" s="241"/>
      <c r="S325" s="241"/>
      <c r="T325" s="242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43" t="s">
        <v>184</v>
      </c>
      <c r="AU325" s="243" t="s">
        <v>84</v>
      </c>
      <c r="AV325" s="13" t="s">
        <v>22</v>
      </c>
      <c r="AW325" s="13" t="s">
        <v>37</v>
      </c>
      <c r="AX325" s="13" t="s">
        <v>76</v>
      </c>
      <c r="AY325" s="243" t="s">
        <v>171</v>
      </c>
    </row>
    <row r="326" spans="1:51" s="14" customFormat="1" ht="12">
      <c r="A326" s="14"/>
      <c r="B326" s="244"/>
      <c r="C326" s="245"/>
      <c r="D326" s="227" t="s">
        <v>184</v>
      </c>
      <c r="E326" s="246" t="s">
        <v>20</v>
      </c>
      <c r="F326" s="247" t="s">
        <v>950</v>
      </c>
      <c r="G326" s="245"/>
      <c r="H326" s="248">
        <v>2</v>
      </c>
      <c r="I326" s="249"/>
      <c r="J326" s="245"/>
      <c r="K326" s="245"/>
      <c r="L326" s="250"/>
      <c r="M326" s="251"/>
      <c r="N326" s="252"/>
      <c r="O326" s="252"/>
      <c r="P326" s="252"/>
      <c r="Q326" s="252"/>
      <c r="R326" s="252"/>
      <c r="S326" s="252"/>
      <c r="T326" s="253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T326" s="254" t="s">
        <v>184</v>
      </c>
      <c r="AU326" s="254" t="s">
        <v>84</v>
      </c>
      <c r="AV326" s="14" t="s">
        <v>84</v>
      </c>
      <c r="AW326" s="14" t="s">
        <v>37</v>
      </c>
      <c r="AX326" s="14" t="s">
        <v>76</v>
      </c>
      <c r="AY326" s="254" t="s">
        <v>171</v>
      </c>
    </row>
    <row r="327" spans="1:65" s="2" customFormat="1" ht="24.15" customHeight="1">
      <c r="A327" s="39"/>
      <c r="B327" s="40"/>
      <c r="C327" s="256" t="s">
        <v>473</v>
      </c>
      <c r="D327" s="256" t="s">
        <v>286</v>
      </c>
      <c r="E327" s="257" t="s">
        <v>466</v>
      </c>
      <c r="F327" s="258" t="s">
        <v>467</v>
      </c>
      <c r="G327" s="259" t="s">
        <v>410</v>
      </c>
      <c r="H327" s="260">
        <v>1</v>
      </c>
      <c r="I327" s="261"/>
      <c r="J327" s="262">
        <f>ROUND(I327*H327,2)</f>
        <v>0</v>
      </c>
      <c r="K327" s="258" t="s">
        <v>177</v>
      </c>
      <c r="L327" s="263"/>
      <c r="M327" s="264" t="s">
        <v>20</v>
      </c>
      <c r="N327" s="265" t="s">
        <v>47</v>
      </c>
      <c r="O327" s="85"/>
      <c r="P327" s="223">
        <f>O327*H327</f>
        <v>0</v>
      </c>
      <c r="Q327" s="223">
        <v>0.0025</v>
      </c>
      <c r="R327" s="223">
        <f>Q327*H327</f>
        <v>0.0025</v>
      </c>
      <c r="S327" s="223">
        <v>0</v>
      </c>
      <c r="T327" s="224">
        <f>S327*H327</f>
        <v>0</v>
      </c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R327" s="225" t="s">
        <v>235</v>
      </c>
      <c r="AT327" s="225" t="s">
        <v>286</v>
      </c>
      <c r="AU327" s="225" t="s">
        <v>84</v>
      </c>
      <c r="AY327" s="18" t="s">
        <v>171</v>
      </c>
      <c r="BE327" s="226">
        <f>IF(N327="základní",J327,0)</f>
        <v>0</v>
      </c>
      <c r="BF327" s="226">
        <f>IF(N327="snížená",J327,0)</f>
        <v>0</v>
      </c>
      <c r="BG327" s="226">
        <f>IF(N327="zákl. přenesená",J327,0)</f>
        <v>0</v>
      </c>
      <c r="BH327" s="226">
        <f>IF(N327="sníž. přenesená",J327,0)</f>
        <v>0</v>
      </c>
      <c r="BI327" s="226">
        <f>IF(N327="nulová",J327,0)</f>
        <v>0</v>
      </c>
      <c r="BJ327" s="18" t="s">
        <v>22</v>
      </c>
      <c r="BK327" s="226">
        <f>ROUND(I327*H327,2)</f>
        <v>0</v>
      </c>
      <c r="BL327" s="18" t="s">
        <v>178</v>
      </c>
      <c r="BM327" s="225" t="s">
        <v>951</v>
      </c>
    </row>
    <row r="328" spans="1:47" s="2" customFormat="1" ht="12">
      <c r="A328" s="39"/>
      <c r="B328" s="40"/>
      <c r="C328" s="41"/>
      <c r="D328" s="227" t="s">
        <v>180</v>
      </c>
      <c r="E328" s="41"/>
      <c r="F328" s="228" t="s">
        <v>467</v>
      </c>
      <c r="G328" s="41"/>
      <c r="H328" s="41"/>
      <c r="I328" s="229"/>
      <c r="J328" s="41"/>
      <c r="K328" s="41"/>
      <c r="L328" s="45"/>
      <c r="M328" s="230"/>
      <c r="N328" s="231"/>
      <c r="O328" s="85"/>
      <c r="P328" s="85"/>
      <c r="Q328" s="85"/>
      <c r="R328" s="85"/>
      <c r="S328" s="85"/>
      <c r="T328" s="86"/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T328" s="18" t="s">
        <v>180</v>
      </c>
      <c r="AU328" s="18" t="s">
        <v>84</v>
      </c>
    </row>
    <row r="329" spans="1:65" s="2" customFormat="1" ht="24.15" customHeight="1">
      <c r="A329" s="39"/>
      <c r="B329" s="40"/>
      <c r="C329" s="256" t="s">
        <v>477</v>
      </c>
      <c r="D329" s="256" t="s">
        <v>286</v>
      </c>
      <c r="E329" s="257" t="s">
        <v>952</v>
      </c>
      <c r="F329" s="258" t="s">
        <v>953</v>
      </c>
      <c r="G329" s="259" t="s">
        <v>410</v>
      </c>
      <c r="H329" s="260">
        <v>1</v>
      </c>
      <c r="I329" s="261"/>
      <c r="J329" s="262">
        <f>ROUND(I329*H329,2)</f>
        <v>0</v>
      </c>
      <c r="K329" s="258" t="s">
        <v>177</v>
      </c>
      <c r="L329" s="263"/>
      <c r="M329" s="264" t="s">
        <v>20</v>
      </c>
      <c r="N329" s="265" t="s">
        <v>47</v>
      </c>
      <c r="O329" s="85"/>
      <c r="P329" s="223">
        <f>O329*H329</f>
        <v>0</v>
      </c>
      <c r="Q329" s="223">
        <v>0.0025</v>
      </c>
      <c r="R329" s="223">
        <f>Q329*H329</f>
        <v>0.0025</v>
      </c>
      <c r="S329" s="223">
        <v>0</v>
      </c>
      <c r="T329" s="224">
        <f>S329*H329</f>
        <v>0</v>
      </c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R329" s="225" t="s">
        <v>235</v>
      </c>
      <c r="AT329" s="225" t="s">
        <v>286</v>
      </c>
      <c r="AU329" s="225" t="s">
        <v>84</v>
      </c>
      <c r="AY329" s="18" t="s">
        <v>171</v>
      </c>
      <c r="BE329" s="226">
        <f>IF(N329="základní",J329,0)</f>
        <v>0</v>
      </c>
      <c r="BF329" s="226">
        <f>IF(N329="snížená",J329,0)</f>
        <v>0</v>
      </c>
      <c r="BG329" s="226">
        <f>IF(N329="zákl. přenesená",J329,0)</f>
        <v>0</v>
      </c>
      <c r="BH329" s="226">
        <f>IF(N329="sníž. přenesená",J329,0)</f>
        <v>0</v>
      </c>
      <c r="BI329" s="226">
        <f>IF(N329="nulová",J329,0)</f>
        <v>0</v>
      </c>
      <c r="BJ329" s="18" t="s">
        <v>22</v>
      </c>
      <c r="BK329" s="226">
        <f>ROUND(I329*H329,2)</f>
        <v>0</v>
      </c>
      <c r="BL329" s="18" t="s">
        <v>178</v>
      </c>
      <c r="BM329" s="225" t="s">
        <v>954</v>
      </c>
    </row>
    <row r="330" spans="1:47" s="2" customFormat="1" ht="12">
      <c r="A330" s="39"/>
      <c r="B330" s="40"/>
      <c r="C330" s="41"/>
      <c r="D330" s="227" t="s">
        <v>180</v>
      </c>
      <c r="E330" s="41"/>
      <c r="F330" s="228" t="s">
        <v>953</v>
      </c>
      <c r="G330" s="41"/>
      <c r="H330" s="41"/>
      <c r="I330" s="229"/>
      <c r="J330" s="41"/>
      <c r="K330" s="41"/>
      <c r="L330" s="45"/>
      <c r="M330" s="230"/>
      <c r="N330" s="231"/>
      <c r="O330" s="85"/>
      <c r="P330" s="85"/>
      <c r="Q330" s="85"/>
      <c r="R330" s="85"/>
      <c r="S330" s="85"/>
      <c r="T330" s="86"/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T330" s="18" t="s">
        <v>180</v>
      </c>
      <c r="AU330" s="18" t="s">
        <v>84</v>
      </c>
    </row>
    <row r="331" spans="1:65" s="2" customFormat="1" ht="24.15" customHeight="1">
      <c r="A331" s="39"/>
      <c r="B331" s="40"/>
      <c r="C331" s="214" t="s">
        <v>485</v>
      </c>
      <c r="D331" s="214" t="s">
        <v>173</v>
      </c>
      <c r="E331" s="215" t="s">
        <v>499</v>
      </c>
      <c r="F331" s="216" t="s">
        <v>500</v>
      </c>
      <c r="G331" s="217" t="s">
        <v>410</v>
      </c>
      <c r="H331" s="218">
        <v>1</v>
      </c>
      <c r="I331" s="219"/>
      <c r="J331" s="220">
        <f>ROUND(I331*H331,2)</f>
        <v>0</v>
      </c>
      <c r="K331" s="216" t="s">
        <v>177</v>
      </c>
      <c r="L331" s="45"/>
      <c r="M331" s="221" t="s">
        <v>20</v>
      </c>
      <c r="N331" s="222" t="s">
        <v>47</v>
      </c>
      <c r="O331" s="85"/>
      <c r="P331" s="223">
        <f>O331*H331</f>
        <v>0</v>
      </c>
      <c r="Q331" s="223">
        <v>0.112405</v>
      </c>
      <c r="R331" s="223">
        <f>Q331*H331</f>
        <v>0.112405</v>
      </c>
      <c r="S331" s="223">
        <v>0</v>
      </c>
      <c r="T331" s="224">
        <f>S331*H331</f>
        <v>0</v>
      </c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R331" s="225" t="s">
        <v>178</v>
      </c>
      <c r="AT331" s="225" t="s">
        <v>173</v>
      </c>
      <c r="AU331" s="225" t="s">
        <v>84</v>
      </c>
      <c r="AY331" s="18" t="s">
        <v>171</v>
      </c>
      <c r="BE331" s="226">
        <f>IF(N331="základní",J331,0)</f>
        <v>0</v>
      </c>
      <c r="BF331" s="226">
        <f>IF(N331="snížená",J331,0)</f>
        <v>0</v>
      </c>
      <c r="BG331" s="226">
        <f>IF(N331="zákl. přenesená",J331,0)</f>
        <v>0</v>
      </c>
      <c r="BH331" s="226">
        <f>IF(N331="sníž. přenesená",J331,0)</f>
        <v>0</v>
      </c>
      <c r="BI331" s="226">
        <f>IF(N331="nulová",J331,0)</f>
        <v>0</v>
      </c>
      <c r="BJ331" s="18" t="s">
        <v>22</v>
      </c>
      <c r="BK331" s="226">
        <f>ROUND(I331*H331,2)</f>
        <v>0</v>
      </c>
      <c r="BL331" s="18" t="s">
        <v>178</v>
      </c>
      <c r="BM331" s="225" t="s">
        <v>955</v>
      </c>
    </row>
    <row r="332" spans="1:47" s="2" customFormat="1" ht="12">
      <c r="A332" s="39"/>
      <c r="B332" s="40"/>
      <c r="C332" s="41"/>
      <c r="D332" s="227" t="s">
        <v>180</v>
      </c>
      <c r="E332" s="41"/>
      <c r="F332" s="228" t="s">
        <v>502</v>
      </c>
      <c r="G332" s="41"/>
      <c r="H332" s="41"/>
      <c r="I332" s="229"/>
      <c r="J332" s="41"/>
      <c r="K332" s="41"/>
      <c r="L332" s="45"/>
      <c r="M332" s="230"/>
      <c r="N332" s="231"/>
      <c r="O332" s="85"/>
      <c r="P332" s="85"/>
      <c r="Q332" s="85"/>
      <c r="R332" s="85"/>
      <c r="S332" s="85"/>
      <c r="T332" s="86"/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T332" s="18" t="s">
        <v>180</v>
      </c>
      <c r="AU332" s="18" t="s">
        <v>84</v>
      </c>
    </row>
    <row r="333" spans="1:47" s="2" customFormat="1" ht="12">
      <c r="A333" s="39"/>
      <c r="B333" s="40"/>
      <c r="C333" s="41"/>
      <c r="D333" s="232" t="s">
        <v>182</v>
      </c>
      <c r="E333" s="41"/>
      <c r="F333" s="233" t="s">
        <v>503</v>
      </c>
      <c r="G333" s="41"/>
      <c r="H333" s="41"/>
      <c r="I333" s="229"/>
      <c r="J333" s="41"/>
      <c r="K333" s="41"/>
      <c r="L333" s="45"/>
      <c r="M333" s="230"/>
      <c r="N333" s="231"/>
      <c r="O333" s="85"/>
      <c r="P333" s="85"/>
      <c r="Q333" s="85"/>
      <c r="R333" s="85"/>
      <c r="S333" s="85"/>
      <c r="T333" s="86"/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T333" s="18" t="s">
        <v>182</v>
      </c>
      <c r="AU333" s="18" t="s">
        <v>84</v>
      </c>
    </row>
    <row r="334" spans="1:51" s="13" customFormat="1" ht="12">
      <c r="A334" s="13"/>
      <c r="B334" s="234"/>
      <c r="C334" s="235"/>
      <c r="D334" s="227" t="s">
        <v>184</v>
      </c>
      <c r="E334" s="236" t="s">
        <v>20</v>
      </c>
      <c r="F334" s="237" t="s">
        <v>441</v>
      </c>
      <c r="G334" s="235"/>
      <c r="H334" s="236" t="s">
        <v>20</v>
      </c>
      <c r="I334" s="238"/>
      <c r="J334" s="235"/>
      <c r="K334" s="235"/>
      <c r="L334" s="239"/>
      <c r="M334" s="240"/>
      <c r="N334" s="241"/>
      <c r="O334" s="241"/>
      <c r="P334" s="241"/>
      <c r="Q334" s="241"/>
      <c r="R334" s="241"/>
      <c r="S334" s="241"/>
      <c r="T334" s="242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43" t="s">
        <v>184</v>
      </c>
      <c r="AU334" s="243" t="s">
        <v>84</v>
      </c>
      <c r="AV334" s="13" t="s">
        <v>22</v>
      </c>
      <c r="AW334" s="13" t="s">
        <v>37</v>
      </c>
      <c r="AX334" s="13" t="s">
        <v>76</v>
      </c>
      <c r="AY334" s="243" t="s">
        <v>171</v>
      </c>
    </row>
    <row r="335" spans="1:51" s="13" customFormat="1" ht="12">
      <c r="A335" s="13"/>
      <c r="B335" s="234"/>
      <c r="C335" s="235"/>
      <c r="D335" s="227" t="s">
        <v>184</v>
      </c>
      <c r="E335" s="236" t="s">
        <v>20</v>
      </c>
      <c r="F335" s="237" t="s">
        <v>442</v>
      </c>
      <c r="G335" s="235"/>
      <c r="H335" s="236" t="s">
        <v>20</v>
      </c>
      <c r="I335" s="238"/>
      <c r="J335" s="235"/>
      <c r="K335" s="235"/>
      <c r="L335" s="239"/>
      <c r="M335" s="240"/>
      <c r="N335" s="241"/>
      <c r="O335" s="241"/>
      <c r="P335" s="241"/>
      <c r="Q335" s="241"/>
      <c r="R335" s="241"/>
      <c r="S335" s="241"/>
      <c r="T335" s="242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43" t="s">
        <v>184</v>
      </c>
      <c r="AU335" s="243" t="s">
        <v>84</v>
      </c>
      <c r="AV335" s="13" t="s">
        <v>22</v>
      </c>
      <c r="AW335" s="13" t="s">
        <v>37</v>
      </c>
      <c r="AX335" s="13" t="s">
        <v>76</v>
      </c>
      <c r="AY335" s="243" t="s">
        <v>171</v>
      </c>
    </row>
    <row r="336" spans="1:51" s="13" customFormat="1" ht="12">
      <c r="A336" s="13"/>
      <c r="B336" s="234"/>
      <c r="C336" s="235"/>
      <c r="D336" s="227" t="s">
        <v>184</v>
      </c>
      <c r="E336" s="236" t="s">
        <v>20</v>
      </c>
      <c r="F336" s="237" t="s">
        <v>443</v>
      </c>
      <c r="G336" s="235"/>
      <c r="H336" s="236" t="s">
        <v>20</v>
      </c>
      <c r="I336" s="238"/>
      <c r="J336" s="235"/>
      <c r="K336" s="235"/>
      <c r="L336" s="239"/>
      <c r="M336" s="240"/>
      <c r="N336" s="241"/>
      <c r="O336" s="241"/>
      <c r="P336" s="241"/>
      <c r="Q336" s="241"/>
      <c r="R336" s="241"/>
      <c r="S336" s="241"/>
      <c r="T336" s="242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43" t="s">
        <v>184</v>
      </c>
      <c r="AU336" s="243" t="s">
        <v>84</v>
      </c>
      <c r="AV336" s="13" t="s">
        <v>22</v>
      </c>
      <c r="AW336" s="13" t="s">
        <v>37</v>
      </c>
      <c r="AX336" s="13" t="s">
        <v>76</v>
      </c>
      <c r="AY336" s="243" t="s">
        <v>171</v>
      </c>
    </row>
    <row r="337" spans="1:51" s="14" customFormat="1" ht="12">
      <c r="A337" s="14"/>
      <c r="B337" s="244"/>
      <c r="C337" s="245"/>
      <c r="D337" s="227" t="s">
        <v>184</v>
      </c>
      <c r="E337" s="246" t="s">
        <v>20</v>
      </c>
      <c r="F337" s="247" t="s">
        <v>956</v>
      </c>
      <c r="G337" s="245"/>
      <c r="H337" s="248">
        <v>1</v>
      </c>
      <c r="I337" s="249"/>
      <c r="J337" s="245"/>
      <c r="K337" s="245"/>
      <c r="L337" s="250"/>
      <c r="M337" s="251"/>
      <c r="N337" s="252"/>
      <c r="O337" s="252"/>
      <c r="P337" s="252"/>
      <c r="Q337" s="252"/>
      <c r="R337" s="252"/>
      <c r="S337" s="252"/>
      <c r="T337" s="253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T337" s="254" t="s">
        <v>184</v>
      </c>
      <c r="AU337" s="254" t="s">
        <v>84</v>
      </c>
      <c r="AV337" s="14" t="s">
        <v>84</v>
      </c>
      <c r="AW337" s="14" t="s">
        <v>37</v>
      </c>
      <c r="AX337" s="14" t="s">
        <v>76</v>
      </c>
      <c r="AY337" s="254" t="s">
        <v>171</v>
      </c>
    </row>
    <row r="338" spans="1:65" s="2" customFormat="1" ht="21.75" customHeight="1">
      <c r="A338" s="39"/>
      <c r="B338" s="40"/>
      <c r="C338" s="256" t="s">
        <v>489</v>
      </c>
      <c r="D338" s="256" t="s">
        <v>286</v>
      </c>
      <c r="E338" s="257" t="s">
        <v>507</v>
      </c>
      <c r="F338" s="258" t="s">
        <v>508</v>
      </c>
      <c r="G338" s="259" t="s">
        <v>410</v>
      </c>
      <c r="H338" s="260">
        <v>1</v>
      </c>
      <c r="I338" s="261"/>
      <c r="J338" s="262">
        <f>ROUND(I338*H338,2)</f>
        <v>0</v>
      </c>
      <c r="K338" s="258" t="s">
        <v>177</v>
      </c>
      <c r="L338" s="263"/>
      <c r="M338" s="264" t="s">
        <v>20</v>
      </c>
      <c r="N338" s="265" t="s">
        <v>47</v>
      </c>
      <c r="O338" s="85"/>
      <c r="P338" s="223">
        <f>O338*H338</f>
        <v>0</v>
      </c>
      <c r="Q338" s="223">
        <v>0.0061</v>
      </c>
      <c r="R338" s="223">
        <f>Q338*H338</f>
        <v>0.0061</v>
      </c>
      <c r="S338" s="223">
        <v>0</v>
      </c>
      <c r="T338" s="224">
        <f>S338*H338</f>
        <v>0</v>
      </c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R338" s="225" t="s">
        <v>235</v>
      </c>
      <c r="AT338" s="225" t="s">
        <v>286</v>
      </c>
      <c r="AU338" s="225" t="s">
        <v>84</v>
      </c>
      <c r="AY338" s="18" t="s">
        <v>171</v>
      </c>
      <c r="BE338" s="226">
        <f>IF(N338="základní",J338,0)</f>
        <v>0</v>
      </c>
      <c r="BF338" s="226">
        <f>IF(N338="snížená",J338,0)</f>
        <v>0</v>
      </c>
      <c r="BG338" s="226">
        <f>IF(N338="zákl. přenesená",J338,0)</f>
        <v>0</v>
      </c>
      <c r="BH338" s="226">
        <f>IF(N338="sníž. přenesená",J338,0)</f>
        <v>0</v>
      </c>
      <c r="BI338" s="226">
        <f>IF(N338="nulová",J338,0)</f>
        <v>0</v>
      </c>
      <c r="BJ338" s="18" t="s">
        <v>22</v>
      </c>
      <c r="BK338" s="226">
        <f>ROUND(I338*H338,2)</f>
        <v>0</v>
      </c>
      <c r="BL338" s="18" t="s">
        <v>178</v>
      </c>
      <c r="BM338" s="225" t="s">
        <v>957</v>
      </c>
    </row>
    <row r="339" spans="1:47" s="2" customFormat="1" ht="12">
      <c r="A339" s="39"/>
      <c r="B339" s="40"/>
      <c r="C339" s="41"/>
      <c r="D339" s="227" t="s">
        <v>180</v>
      </c>
      <c r="E339" s="41"/>
      <c r="F339" s="228" t="s">
        <v>508</v>
      </c>
      <c r="G339" s="41"/>
      <c r="H339" s="41"/>
      <c r="I339" s="229"/>
      <c r="J339" s="41"/>
      <c r="K339" s="41"/>
      <c r="L339" s="45"/>
      <c r="M339" s="230"/>
      <c r="N339" s="231"/>
      <c r="O339" s="85"/>
      <c r="P339" s="85"/>
      <c r="Q339" s="85"/>
      <c r="R339" s="85"/>
      <c r="S339" s="85"/>
      <c r="T339" s="86"/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T339" s="18" t="s">
        <v>180</v>
      </c>
      <c r="AU339" s="18" t="s">
        <v>84</v>
      </c>
    </row>
    <row r="340" spans="1:63" s="12" customFormat="1" ht="22.8" customHeight="1">
      <c r="A340" s="12"/>
      <c r="B340" s="198"/>
      <c r="C340" s="199"/>
      <c r="D340" s="200" t="s">
        <v>75</v>
      </c>
      <c r="E340" s="212" t="s">
        <v>624</v>
      </c>
      <c r="F340" s="212" t="s">
        <v>625</v>
      </c>
      <c r="G340" s="199"/>
      <c r="H340" s="199"/>
      <c r="I340" s="202"/>
      <c r="J340" s="213">
        <f>BK340</f>
        <v>0</v>
      </c>
      <c r="K340" s="199"/>
      <c r="L340" s="204"/>
      <c r="M340" s="205"/>
      <c r="N340" s="206"/>
      <c r="O340" s="206"/>
      <c r="P340" s="207">
        <f>SUM(P341:P357)</f>
        <v>0</v>
      </c>
      <c r="Q340" s="206"/>
      <c r="R340" s="207">
        <f>SUM(R341:R357)</f>
        <v>0</v>
      </c>
      <c r="S340" s="206"/>
      <c r="T340" s="208">
        <f>SUM(T341:T357)</f>
        <v>0</v>
      </c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R340" s="209" t="s">
        <v>22</v>
      </c>
      <c r="AT340" s="210" t="s">
        <v>75</v>
      </c>
      <c r="AU340" s="210" t="s">
        <v>22</v>
      </c>
      <c r="AY340" s="209" t="s">
        <v>171</v>
      </c>
      <c r="BK340" s="211">
        <f>SUM(BK341:BK357)</f>
        <v>0</v>
      </c>
    </row>
    <row r="341" spans="1:65" s="2" customFormat="1" ht="37.8" customHeight="1">
      <c r="A341" s="39"/>
      <c r="B341" s="40"/>
      <c r="C341" s="214" t="s">
        <v>498</v>
      </c>
      <c r="D341" s="214" t="s">
        <v>173</v>
      </c>
      <c r="E341" s="215" t="s">
        <v>627</v>
      </c>
      <c r="F341" s="216" t="s">
        <v>628</v>
      </c>
      <c r="G341" s="217" t="s">
        <v>244</v>
      </c>
      <c r="H341" s="218">
        <v>40.71</v>
      </c>
      <c r="I341" s="219"/>
      <c r="J341" s="220">
        <f>ROUND(I341*H341,2)</f>
        <v>0</v>
      </c>
      <c r="K341" s="216" t="s">
        <v>20</v>
      </c>
      <c r="L341" s="45"/>
      <c r="M341" s="221" t="s">
        <v>20</v>
      </c>
      <c r="N341" s="222" t="s">
        <v>47</v>
      </c>
      <c r="O341" s="85"/>
      <c r="P341" s="223">
        <f>O341*H341</f>
        <v>0</v>
      </c>
      <c r="Q341" s="223">
        <v>0</v>
      </c>
      <c r="R341" s="223">
        <f>Q341*H341</f>
        <v>0</v>
      </c>
      <c r="S341" s="223">
        <v>0</v>
      </c>
      <c r="T341" s="224">
        <f>S341*H341</f>
        <v>0</v>
      </c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R341" s="225" t="s">
        <v>178</v>
      </c>
      <c r="AT341" s="225" t="s">
        <v>173</v>
      </c>
      <c r="AU341" s="225" t="s">
        <v>84</v>
      </c>
      <c r="AY341" s="18" t="s">
        <v>171</v>
      </c>
      <c r="BE341" s="226">
        <f>IF(N341="základní",J341,0)</f>
        <v>0</v>
      </c>
      <c r="BF341" s="226">
        <f>IF(N341="snížená",J341,0)</f>
        <v>0</v>
      </c>
      <c r="BG341" s="226">
        <f>IF(N341="zákl. přenesená",J341,0)</f>
        <v>0</v>
      </c>
      <c r="BH341" s="226">
        <f>IF(N341="sníž. přenesená",J341,0)</f>
        <v>0</v>
      </c>
      <c r="BI341" s="226">
        <f>IF(N341="nulová",J341,0)</f>
        <v>0</v>
      </c>
      <c r="BJ341" s="18" t="s">
        <v>22</v>
      </c>
      <c r="BK341" s="226">
        <f>ROUND(I341*H341,2)</f>
        <v>0</v>
      </c>
      <c r="BL341" s="18" t="s">
        <v>178</v>
      </c>
      <c r="BM341" s="225" t="s">
        <v>958</v>
      </c>
    </row>
    <row r="342" spans="1:47" s="2" customFormat="1" ht="12">
      <c r="A342" s="39"/>
      <c r="B342" s="40"/>
      <c r="C342" s="41"/>
      <c r="D342" s="227" t="s">
        <v>180</v>
      </c>
      <c r="E342" s="41"/>
      <c r="F342" s="228" t="s">
        <v>630</v>
      </c>
      <c r="G342" s="41"/>
      <c r="H342" s="41"/>
      <c r="I342" s="229"/>
      <c r="J342" s="41"/>
      <c r="K342" s="41"/>
      <c r="L342" s="45"/>
      <c r="M342" s="230"/>
      <c r="N342" s="231"/>
      <c r="O342" s="85"/>
      <c r="P342" s="85"/>
      <c r="Q342" s="85"/>
      <c r="R342" s="85"/>
      <c r="S342" s="85"/>
      <c r="T342" s="86"/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T342" s="18" t="s">
        <v>180</v>
      </c>
      <c r="AU342" s="18" t="s">
        <v>84</v>
      </c>
    </row>
    <row r="343" spans="1:51" s="13" customFormat="1" ht="12">
      <c r="A343" s="13"/>
      <c r="B343" s="234"/>
      <c r="C343" s="235"/>
      <c r="D343" s="227" t="s">
        <v>184</v>
      </c>
      <c r="E343" s="236" t="s">
        <v>20</v>
      </c>
      <c r="F343" s="237" t="s">
        <v>233</v>
      </c>
      <c r="G343" s="235"/>
      <c r="H343" s="236" t="s">
        <v>20</v>
      </c>
      <c r="I343" s="238"/>
      <c r="J343" s="235"/>
      <c r="K343" s="235"/>
      <c r="L343" s="239"/>
      <c r="M343" s="240"/>
      <c r="N343" s="241"/>
      <c r="O343" s="241"/>
      <c r="P343" s="241"/>
      <c r="Q343" s="241"/>
      <c r="R343" s="241"/>
      <c r="S343" s="241"/>
      <c r="T343" s="242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43" t="s">
        <v>184</v>
      </c>
      <c r="AU343" s="243" t="s">
        <v>84</v>
      </c>
      <c r="AV343" s="13" t="s">
        <v>22</v>
      </c>
      <c r="AW343" s="13" t="s">
        <v>37</v>
      </c>
      <c r="AX343" s="13" t="s">
        <v>76</v>
      </c>
      <c r="AY343" s="243" t="s">
        <v>171</v>
      </c>
    </row>
    <row r="344" spans="1:51" s="14" customFormat="1" ht="12">
      <c r="A344" s="14"/>
      <c r="B344" s="244"/>
      <c r="C344" s="245"/>
      <c r="D344" s="227" t="s">
        <v>184</v>
      </c>
      <c r="E344" s="246" t="s">
        <v>20</v>
      </c>
      <c r="F344" s="247" t="s">
        <v>959</v>
      </c>
      <c r="G344" s="245"/>
      <c r="H344" s="248">
        <v>20.355</v>
      </c>
      <c r="I344" s="249"/>
      <c r="J344" s="245"/>
      <c r="K344" s="245"/>
      <c r="L344" s="250"/>
      <c r="M344" s="251"/>
      <c r="N344" s="252"/>
      <c r="O344" s="252"/>
      <c r="P344" s="252"/>
      <c r="Q344" s="252"/>
      <c r="R344" s="252"/>
      <c r="S344" s="252"/>
      <c r="T344" s="253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T344" s="254" t="s">
        <v>184</v>
      </c>
      <c r="AU344" s="254" t="s">
        <v>84</v>
      </c>
      <c r="AV344" s="14" t="s">
        <v>84</v>
      </c>
      <c r="AW344" s="14" t="s">
        <v>37</v>
      </c>
      <c r="AX344" s="14" t="s">
        <v>76</v>
      </c>
      <c r="AY344" s="254" t="s">
        <v>171</v>
      </c>
    </row>
    <row r="345" spans="1:51" s="13" customFormat="1" ht="12">
      <c r="A345" s="13"/>
      <c r="B345" s="234"/>
      <c r="C345" s="235"/>
      <c r="D345" s="227" t="s">
        <v>184</v>
      </c>
      <c r="E345" s="236" t="s">
        <v>20</v>
      </c>
      <c r="F345" s="237" t="s">
        <v>632</v>
      </c>
      <c r="G345" s="235"/>
      <c r="H345" s="236" t="s">
        <v>20</v>
      </c>
      <c r="I345" s="238"/>
      <c r="J345" s="235"/>
      <c r="K345" s="235"/>
      <c r="L345" s="239"/>
      <c r="M345" s="240"/>
      <c r="N345" s="241"/>
      <c r="O345" s="241"/>
      <c r="P345" s="241"/>
      <c r="Q345" s="241"/>
      <c r="R345" s="241"/>
      <c r="S345" s="241"/>
      <c r="T345" s="242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43" t="s">
        <v>184</v>
      </c>
      <c r="AU345" s="243" t="s">
        <v>84</v>
      </c>
      <c r="AV345" s="13" t="s">
        <v>22</v>
      </c>
      <c r="AW345" s="13" t="s">
        <v>37</v>
      </c>
      <c r="AX345" s="13" t="s">
        <v>76</v>
      </c>
      <c r="AY345" s="243" t="s">
        <v>171</v>
      </c>
    </row>
    <row r="346" spans="1:51" s="14" customFormat="1" ht="12">
      <c r="A346" s="14"/>
      <c r="B346" s="244"/>
      <c r="C346" s="245"/>
      <c r="D346" s="227" t="s">
        <v>184</v>
      </c>
      <c r="E346" s="246" t="s">
        <v>20</v>
      </c>
      <c r="F346" s="247" t="s">
        <v>959</v>
      </c>
      <c r="G346" s="245"/>
      <c r="H346" s="248">
        <v>20.355</v>
      </c>
      <c r="I346" s="249"/>
      <c r="J346" s="245"/>
      <c r="K346" s="245"/>
      <c r="L346" s="250"/>
      <c r="M346" s="251"/>
      <c r="N346" s="252"/>
      <c r="O346" s="252"/>
      <c r="P346" s="252"/>
      <c r="Q346" s="252"/>
      <c r="R346" s="252"/>
      <c r="S346" s="252"/>
      <c r="T346" s="253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T346" s="254" t="s">
        <v>184</v>
      </c>
      <c r="AU346" s="254" t="s">
        <v>84</v>
      </c>
      <c r="AV346" s="14" t="s">
        <v>84</v>
      </c>
      <c r="AW346" s="14" t="s">
        <v>37</v>
      </c>
      <c r="AX346" s="14" t="s">
        <v>76</v>
      </c>
      <c r="AY346" s="254" t="s">
        <v>171</v>
      </c>
    </row>
    <row r="347" spans="1:65" s="2" customFormat="1" ht="24.15" customHeight="1">
      <c r="A347" s="39"/>
      <c r="B347" s="40"/>
      <c r="C347" s="214" t="s">
        <v>506</v>
      </c>
      <c r="D347" s="214" t="s">
        <v>173</v>
      </c>
      <c r="E347" s="215" t="s">
        <v>642</v>
      </c>
      <c r="F347" s="216" t="s">
        <v>643</v>
      </c>
      <c r="G347" s="217" t="s">
        <v>244</v>
      </c>
      <c r="H347" s="218">
        <v>104.397</v>
      </c>
      <c r="I347" s="219"/>
      <c r="J347" s="220">
        <f>ROUND(I347*H347,2)</f>
        <v>0</v>
      </c>
      <c r="K347" s="216" t="s">
        <v>20</v>
      </c>
      <c r="L347" s="45"/>
      <c r="M347" s="221" t="s">
        <v>20</v>
      </c>
      <c r="N347" s="222" t="s">
        <v>47</v>
      </c>
      <c r="O347" s="85"/>
      <c r="P347" s="223">
        <f>O347*H347</f>
        <v>0</v>
      </c>
      <c r="Q347" s="223">
        <v>0</v>
      </c>
      <c r="R347" s="223">
        <f>Q347*H347</f>
        <v>0</v>
      </c>
      <c r="S347" s="223">
        <v>0</v>
      </c>
      <c r="T347" s="224">
        <f>S347*H347</f>
        <v>0</v>
      </c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R347" s="225" t="s">
        <v>178</v>
      </c>
      <c r="AT347" s="225" t="s">
        <v>173</v>
      </c>
      <c r="AU347" s="225" t="s">
        <v>84</v>
      </c>
      <c r="AY347" s="18" t="s">
        <v>171</v>
      </c>
      <c r="BE347" s="226">
        <f>IF(N347="základní",J347,0)</f>
        <v>0</v>
      </c>
      <c r="BF347" s="226">
        <f>IF(N347="snížená",J347,0)</f>
        <v>0</v>
      </c>
      <c r="BG347" s="226">
        <f>IF(N347="zákl. přenesená",J347,0)</f>
        <v>0</v>
      </c>
      <c r="BH347" s="226">
        <f>IF(N347="sníž. přenesená",J347,0)</f>
        <v>0</v>
      </c>
      <c r="BI347" s="226">
        <f>IF(N347="nulová",J347,0)</f>
        <v>0</v>
      </c>
      <c r="BJ347" s="18" t="s">
        <v>22</v>
      </c>
      <c r="BK347" s="226">
        <f>ROUND(I347*H347,2)</f>
        <v>0</v>
      </c>
      <c r="BL347" s="18" t="s">
        <v>178</v>
      </c>
      <c r="BM347" s="225" t="s">
        <v>960</v>
      </c>
    </row>
    <row r="348" spans="1:47" s="2" customFormat="1" ht="12">
      <c r="A348" s="39"/>
      <c r="B348" s="40"/>
      <c r="C348" s="41"/>
      <c r="D348" s="227" t="s">
        <v>180</v>
      </c>
      <c r="E348" s="41"/>
      <c r="F348" s="228" t="s">
        <v>645</v>
      </c>
      <c r="G348" s="41"/>
      <c r="H348" s="41"/>
      <c r="I348" s="229"/>
      <c r="J348" s="41"/>
      <c r="K348" s="41"/>
      <c r="L348" s="45"/>
      <c r="M348" s="230"/>
      <c r="N348" s="231"/>
      <c r="O348" s="85"/>
      <c r="P348" s="85"/>
      <c r="Q348" s="85"/>
      <c r="R348" s="85"/>
      <c r="S348" s="85"/>
      <c r="T348" s="86"/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T348" s="18" t="s">
        <v>180</v>
      </c>
      <c r="AU348" s="18" t="s">
        <v>84</v>
      </c>
    </row>
    <row r="349" spans="1:47" s="2" customFormat="1" ht="12">
      <c r="A349" s="39"/>
      <c r="B349" s="40"/>
      <c r="C349" s="41"/>
      <c r="D349" s="227" t="s">
        <v>224</v>
      </c>
      <c r="E349" s="41"/>
      <c r="F349" s="255" t="s">
        <v>646</v>
      </c>
      <c r="G349" s="41"/>
      <c r="H349" s="41"/>
      <c r="I349" s="229"/>
      <c r="J349" s="41"/>
      <c r="K349" s="41"/>
      <c r="L349" s="45"/>
      <c r="M349" s="230"/>
      <c r="N349" s="231"/>
      <c r="O349" s="85"/>
      <c r="P349" s="85"/>
      <c r="Q349" s="85"/>
      <c r="R349" s="85"/>
      <c r="S349" s="85"/>
      <c r="T349" s="86"/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T349" s="18" t="s">
        <v>224</v>
      </c>
      <c r="AU349" s="18" t="s">
        <v>84</v>
      </c>
    </row>
    <row r="350" spans="1:51" s="14" customFormat="1" ht="12">
      <c r="A350" s="14"/>
      <c r="B350" s="244"/>
      <c r="C350" s="245"/>
      <c r="D350" s="227" t="s">
        <v>184</v>
      </c>
      <c r="E350" s="246" t="s">
        <v>20</v>
      </c>
      <c r="F350" s="247" t="s">
        <v>961</v>
      </c>
      <c r="G350" s="245"/>
      <c r="H350" s="248">
        <v>124.752</v>
      </c>
      <c r="I350" s="249"/>
      <c r="J350" s="245"/>
      <c r="K350" s="245"/>
      <c r="L350" s="250"/>
      <c r="M350" s="251"/>
      <c r="N350" s="252"/>
      <c r="O350" s="252"/>
      <c r="P350" s="252"/>
      <c r="Q350" s="252"/>
      <c r="R350" s="252"/>
      <c r="S350" s="252"/>
      <c r="T350" s="253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T350" s="254" t="s">
        <v>184</v>
      </c>
      <c r="AU350" s="254" t="s">
        <v>84</v>
      </c>
      <c r="AV350" s="14" t="s">
        <v>84</v>
      </c>
      <c r="AW350" s="14" t="s">
        <v>37</v>
      </c>
      <c r="AX350" s="14" t="s">
        <v>76</v>
      </c>
      <c r="AY350" s="254" t="s">
        <v>171</v>
      </c>
    </row>
    <row r="351" spans="1:51" s="13" customFormat="1" ht="12">
      <c r="A351" s="13"/>
      <c r="B351" s="234"/>
      <c r="C351" s="235"/>
      <c r="D351" s="227" t="s">
        <v>184</v>
      </c>
      <c r="E351" s="236" t="s">
        <v>20</v>
      </c>
      <c r="F351" s="237" t="s">
        <v>648</v>
      </c>
      <c r="G351" s="235"/>
      <c r="H351" s="236" t="s">
        <v>20</v>
      </c>
      <c r="I351" s="238"/>
      <c r="J351" s="235"/>
      <c r="K351" s="235"/>
      <c r="L351" s="239"/>
      <c r="M351" s="240"/>
      <c r="N351" s="241"/>
      <c r="O351" s="241"/>
      <c r="P351" s="241"/>
      <c r="Q351" s="241"/>
      <c r="R351" s="241"/>
      <c r="S351" s="241"/>
      <c r="T351" s="242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43" t="s">
        <v>184</v>
      </c>
      <c r="AU351" s="243" t="s">
        <v>84</v>
      </c>
      <c r="AV351" s="13" t="s">
        <v>22</v>
      </c>
      <c r="AW351" s="13" t="s">
        <v>37</v>
      </c>
      <c r="AX351" s="13" t="s">
        <v>76</v>
      </c>
      <c r="AY351" s="243" t="s">
        <v>171</v>
      </c>
    </row>
    <row r="352" spans="1:51" s="14" customFormat="1" ht="12">
      <c r="A352" s="14"/>
      <c r="B352" s="244"/>
      <c r="C352" s="245"/>
      <c r="D352" s="227" t="s">
        <v>184</v>
      </c>
      <c r="E352" s="246" t="s">
        <v>20</v>
      </c>
      <c r="F352" s="247" t="s">
        <v>962</v>
      </c>
      <c r="G352" s="245"/>
      <c r="H352" s="248">
        <v>-20.355</v>
      </c>
      <c r="I352" s="249"/>
      <c r="J352" s="245"/>
      <c r="K352" s="245"/>
      <c r="L352" s="250"/>
      <c r="M352" s="251"/>
      <c r="N352" s="252"/>
      <c r="O352" s="252"/>
      <c r="P352" s="252"/>
      <c r="Q352" s="252"/>
      <c r="R352" s="252"/>
      <c r="S352" s="252"/>
      <c r="T352" s="253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T352" s="254" t="s">
        <v>184</v>
      </c>
      <c r="AU352" s="254" t="s">
        <v>84</v>
      </c>
      <c r="AV352" s="14" t="s">
        <v>84</v>
      </c>
      <c r="AW352" s="14" t="s">
        <v>37</v>
      </c>
      <c r="AX352" s="14" t="s">
        <v>76</v>
      </c>
      <c r="AY352" s="254" t="s">
        <v>171</v>
      </c>
    </row>
    <row r="353" spans="1:65" s="2" customFormat="1" ht="24.15" customHeight="1">
      <c r="A353" s="39"/>
      <c r="B353" s="40"/>
      <c r="C353" s="214" t="s">
        <v>510</v>
      </c>
      <c r="D353" s="214" t="s">
        <v>173</v>
      </c>
      <c r="E353" s="215" t="s">
        <v>658</v>
      </c>
      <c r="F353" s="216" t="s">
        <v>659</v>
      </c>
      <c r="G353" s="217" t="s">
        <v>244</v>
      </c>
      <c r="H353" s="218">
        <v>20.355</v>
      </c>
      <c r="I353" s="219"/>
      <c r="J353" s="220">
        <f>ROUND(I353*H353,2)</f>
        <v>0</v>
      </c>
      <c r="K353" s="216" t="s">
        <v>177</v>
      </c>
      <c r="L353" s="45"/>
      <c r="M353" s="221" t="s">
        <v>20</v>
      </c>
      <c r="N353" s="222" t="s">
        <v>47</v>
      </c>
      <c r="O353" s="85"/>
      <c r="P353" s="223">
        <f>O353*H353</f>
        <v>0</v>
      </c>
      <c r="Q353" s="223">
        <v>0</v>
      </c>
      <c r="R353" s="223">
        <f>Q353*H353</f>
        <v>0</v>
      </c>
      <c r="S353" s="223">
        <v>0</v>
      </c>
      <c r="T353" s="224">
        <f>S353*H353</f>
        <v>0</v>
      </c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R353" s="225" t="s">
        <v>178</v>
      </c>
      <c r="AT353" s="225" t="s">
        <v>173</v>
      </c>
      <c r="AU353" s="225" t="s">
        <v>84</v>
      </c>
      <c r="AY353" s="18" t="s">
        <v>171</v>
      </c>
      <c r="BE353" s="226">
        <f>IF(N353="základní",J353,0)</f>
        <v>0</v>
      </c>
      <c r="BF353" s="226">
        <f>IF(N353="snížená",J353,0)</f>
        <v>0</v>
      </c>
      <c r="BG353" s="226">
        <f>IF(N353="zákl. přenesená",J353,0)</f>
        <v>0</v>
      </c>
      <c r="BH353" s="226">
        <f>IF(N353="sníž. přenesená",J353,0)</f>
        <v>0</v>
      </c>
      <c r="BI353" s="226">
        <f>IF(N353="nulová",J353,0)</f>
        <v>0</v>
      </c>
      <c r="BJ353" s="18" t="s">
        <v>22</v>
      </c>
      <c r="BK353" s="226">
        <f>ROUND(I353*H353,2)</f>
        <v>0</v>
      </c>
      <c r="BL353" s="18" t="s">
        <v>178</v>
      </c>
      <c r="BM353" s="225" t="s">
        <v>963</v>
      </c>
    </row>
    <row r="354" spans="1:47" s="2" customFormat="1" ht="12">
      <c r="A354" s="39"/>
      <c r="B354" s="40"/>
      <c r="C354" s="41"/>
      <c r="D354" s="227" t="s">
        <v>180</v>
      </c>
      <c r="E354" s="41"/>
      <c r="F354" s="228" t="s">
        <v>661</v>
      </c>
      <c r="G354" s="41"/>
      <c r="H354" s="41"/>
      <c r="I354" s="229"/>
      <c r="J354" s="41"/>
      <c r="K354" s="41"/>
      <c r="L354" s="45"/>
      <c r="M354" s="230"/>
      <c r="N354" s="231"/>
      <c r="O354" s="85"/>
      <c r="P354" s="85"/>
      <c r="Q354" s="85"/>
      <c r="R354" s="85"/>
      <c r="S354" s="85"/>
      <c r="T354" s="86"/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T354" s="18" t="s">
        <v>180</v>
      </c>
      <c r="AU354" s="18" t="s">
        <v>84</v>
      </c>
    </row>
    <row r="355" spans="1:47" s="2" customFormat="1" ht="12">
      <c r="A355" s="39"/>
      <c r="B355" s="40"/>
      <c r="C355" s="41"/>
      <c r="D355" s="232" t="s">
        <v>182</v>
      </c>
      <c r="E355" s="41"/>
      <c r="F355" s="233" t="s">
        <v>662</v>
      </c>
      <c r="G355" s="41"/>
      <c r="H355" s="41"/>
      <c r="I355" s="229"/>
      <c r="J355" s="41"/>
      <c r="K355" s="41"/>
      <c r="L355" s="45"/>
      <c r="M355" s="230"/>
      <c r="N355" s="231"/>
      <c r="O355" s="85"/>
      <c r="P355" s="85"/>
      <c r="Q355" s="85"/>
      <c r="R355" s="85"/>
      <c r="S355" s="85"/>
      <c r="T355" s="86"/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T355" s="18" t="s">
        <v>182</v>
      </c>
      <c r="AU355" s="18" t="s">
        <v>84</v>
      </c>
    </row>
    <row r="356" spans="1:51" s="13" customFormat="1" ht="12">
      <c r="A356" s="13"/>
      <c r="B356" s="234"/>
      <c r="C356" s="235"/>
      <c r="D356" s="227" t="s">
        <v>184</v>
      </c>
      <c r="E356" s="236" t="s">
        <v>20</v>
      </c>
      <c r="F356" s="237" t="s">
        <v>632</v>
      </c>
      <c r="G356" s="235"/>
      <c r="H356" s="236" t="s">
        <v>20</v>
      </c>
      <c r="I356" s="238"/>
      <c r="J356" s="235"/>
      <c r="K356" s="235"/>
      <c r="L356" s="239"/>
      <c r="M356" s="240"/>
      <c r="N356" s="241"/>
      <c r="O356" s="241"/>
      <c r="P356" s="241"/>
      <c r="Q356" s="241"/>
      <c r="R356" s="241"/>
      <c r="S356" s="241"/>
      <c r="T356" s="242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43" t="s">
        <v>184</v>
      </c>
      <c r="AU356" s="243" t="s">
        <v>84</v>
      </c>
      <c r="AV356" s="13" t="s">
        <v>22</v>
      </c>
      <c r="AW356" s="13" t="s">
        <v>37</v>
      </c>
      <c r="AX356" s="13" t="s">
        <v>76</v>
      </c>
      <c r="AY356" s="243" t="s">
        <v>171</v>
      </c>
    </row>
    <row r="357" spans="1:51" s="14" customFormat="1" ht="12">
      <c r="A357" s="14"/>
      <c r="B357" s="244"/>
      <c r="C357" s="245"/>
      <c r="D357" s="227" t="s">
        <v>184</v>
      </c>
      <c r="E357" s="246" t="s">
        <v>20</v>
      </c>
      <c r="F357" s="247" t="s">
        <v>959</v>
      </c>
      <c r="G357" s="245"/>
      <c r="H357" s="248">
        <v>20.355</v>
      </c>
      <c r="I357" s="249"/>
      <c r="J357" s="245"/>
      <c r="K357" s="245"/>
      <c r="L357" s="250"/>
      <c r="M357" s="251"/>
      <c r="N357" s="252"/>
      <c r="O357" s="252"/>
      <c r="P357" s="252"/>
      <c r="Q357" s="252"/>
      <c r="R357" s="252"/>
      <c r="S357" s="252"/>
      <c r="T357" s="253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T357" s="254" t="s">
        <v>184</v>
      </c>
      <c r="AU357" s="254" t="s">
        <v>84</v>
      </c>
      <c r="AV357" s="14" t="s">
        <v>84</v>
      </c>
      <c r="AW357" s="14" t="s">
        <v>37</v>
      </c>
      <c r="AX357" s="14" t="s">
        <v>76</v>
      </c>
      <c r="AY357" s="254" t="s">
        <v>171</v>
      </c>
    </row>
    <row r="358" spans="1:63" s="12" customFormat="1" ht="22.8" customHeight="1">
      <c r="A358" s="12"/>
      <c r="B358" s="198"/>
      <c r="C358" s="199"/>
      <c r="D358" s="200" t="s">
        <v>75</v>
      </c>
      <c r="E358" s="212" t="s">
        <v>670</v>
      </c>
      <c r="F358" s="212" t="s">
        <v>671</v>
      </c>
      <c r="G358" s="199"/>
      <c r="H358" s="199"/>
      <c r="I358" s="202"/>
      <c r="J358" s="213">
        <f>BK358</f>
        <v>0</v>
      </c>
      <c r="K358" s="199"/>
      <c r="L358" s="204"/>
      <c r="M358" s="205"/>
      <c r="N358" s="206"/>
      <c r="O358" s="206"/>
      <c r="P358" s="207">
        <f>SUM(P359:P361)</f>
        <v>0</v>
      </c>
      <c r="Q358" s="206"/>
      <c r="R358" s="207">
        <f>SUM(R359:R361)</f>
        <v>0</v>
      </c>
      <c r="S358" s="206"/>
      <c r="T358" s="208">
        <f>SUM(T359:T361)</f>
        <v>0</v>
      </c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R358" s="209" t="s">
        <v>22</v>
      </c>
      <c r="AT358" s="210" t="s">
        <v>75</v>
      </c>
      <c r="AU358" s="210" t="s">
        <v>22</v>
      </c>
      <c r="AY358" s="209" t="s">
        <v>171</v>
      </c>
      <c r="BK358" s="211">
        <f>SUM(BK359:BK361)</f>
        <v>0</v>
      </c>
    </row>
    <row r="359" spans="1:65" s="2" customFormat="1" ht="33" customHeight="1">
      <c r="A359" s="39"/>
      <c r="B359" s="40"/>
      <c r="C359" s="214" t="s">
        <v>522</v>
      </c>
      <c r="D359" s="214" t="s">
        <v>173</v>
      </c>
      <c r="E359" s="215" t="s">
        <v>673</v>
      </c>
      <c r="F359" s="216" t="s">
        <v>674</v>
      </c>
      <c r="G359" s="217" t="s">
        <v>244</v>
      </c>
      <c r="H359" s="218">
        <v>758.699</v>
      </c>
      <c r="I359" s="219"/>
      <c r="J359" s="220">
        <f>ROUND(I359*H359,2)</f>
        <v>0</v>
      </c>
      <c r="K359" s="216" t="s">
        <v>177</v>
      </c>
      <c r="L359" s="45"/>
      <c r="M359" s="221" t="s">
        <v>20</v>
      </c>
      <c r="N359" s="222" t="s">
        <v>47</v>
      </c>
      <c r="O359" s="85"/>
      <c r="P359" s="223">
        <f>O359*H359</f>
        <v>0</v>
      </c>
      <c r="Q359" s="223">
        <v>0</v>
      </c>
      <c r="R359" s="223">
        <f>Q359*H359</f>
        <v>0</v>
      </c>
      <c r="S359" s="223">
        <v>0</v>
      </c>
      <c r="T359" s="224">
        <f>S359*H359</f>
        <v>0</v>
      </c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R359" s="225" t="s">
        <v>178</v>
      </c>
      <c r="AT359" s="225" t="s">
        <v>173</v>
      </c>
      <c r="AU359" s="225" t="s">
        <v>84</v>
      </c>
      <c r="AY359" s="18" t="s">
        <v>171</v>
      </c>
      <c r="BE359" s="226">
        <f>IF(N359="základní",J359,0)</f>
        <v>0</v>
      </c>
      <c r="BF359" s="226">
        <f>IF(N359="snížená",J359,0)</f>
        <v>0</v>
      </c>
      <c r="BG359" s="226">
        <f>IF(N359="zákl. přenesená",J359,0)</f>
        <v>0</v>
      </c>
      <c r="BH359" s="226">
        <f>IF(N359="sníž. přenesená",J359,0)</f>
        <v>0</v>
      </c>
      <c r="BI359" s="226">
        <f>IF(N359="nulová",J359,0)</f>
        <v>0</v>
      </c>
      <c r="BJ359" s="18" t="s">
        <v>22</v>
      </c>
      <c r="BK359" s="226">
        <f>ROUND(I359*H359,2)</f>
        <v>0</v>
      </c>
      <c r="BL359" s="18" t="s">
        <v>178</v>
      </c>
      <c r="BM359" s="225" t="s">
        <v>964</v>
      </c>
    </row>
    <row r="360" spans="1:47" s="2" customFormat="1" ht="12">
      <c r="A360" s="39"/>
      <c r="B360" s="40"/>
      <c r="C360" s="41"/>
      <c r="D360" s="227" t="s">
        <v>180</v>
      </c>
      <c r="E360" s="41"/>
      <c r="F360" s="228" t="s">
        <v>676</v>
      </c>
      <c r="G360" s="41"/>
      <c r="H360" s="41"/>
      <c r="I360" s="229"/>
      <c r="J360" s="41"/>
      <c r="K360" s="41"/>
      <c r="L360" s="45"/>
      <c r="M360" s="230"/>
      <c r="N360" s="231"/>
      <c r="O360" s="85"/>
      <c r="P360" s="85"/>
      <c r="Q360" s="85"/>
      <c r="R360" s="85"/>
      <c r="S360" s="85"/>
      <c r="T360" s="86"/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T360" s="18" t="s">
        <v>180</v>
      </c>
      <c r="AU360" s="18" t="s">
        <v>84</v>
      </c>
    </row>
    <row r="361" spans="1:47" s="2" customFormat="1" ht="12">
      <c r="A361" s="39"/>
      <c r="B361" s="40"/>
      <c r="C361" s="41"/>
      <c r="D361" s="232" t="s">
        <v>182</v>
      </c>
      <c r="E361" s="41"/>
      <c r="F361" s="233" t="s">
        <v>677</v>
      </c>
      <c r="G361" s="41"/>
      <c r="H361" s="41"/>
      <c r="I361" s="229"/>
      <c r="J361" s="41"/>
      <c r="K361" s="41"/>
      <c r="L361" s="45"/>
      <c r="M361" s="266"/>
      <c r="N361" s="267"/>
      <c r="O361" s="268"/>
      <c r="P361" s="268"/>
      <c r="Q361" s="268"/>
      <c r="R361" s="268"/>
      <c r="S361" s="268"/>
      <c r="T361" s="269"/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T361" s="18" t="s">
        <v>182</v>
      </c>
      <c r="AU361" s="18" t="s">
        <v>84</v>
      </c>
    </row>
    <row r="362" spans="1:31" s="2" customFormat="1" ht="6.95" customHeight="1">
      <c r="A362" s="39"/>
      <c r="B362" s="60"/>
      <c r="C362" s="61"/>
      <c r="D362" s="61"/>
      <c r="E362" s="61"/>
      <c r="F362" s="61"/>
      <c r="G362" s="61"/>
      <c r="H362" s="61"/>
      <c r="I362" s="61"/>
      <c r="J362" s="61"/>
      <c r="K362" s="61"/>
      <c r="L362" s="45"/>
      <c r="M362" s="39"/>
      <c r="O362" s="39"/>
      <c r="P362" s="39"/>
      <c r="Q362" s="39"/>
      <c r="R362" s="39"/>
      <c r="S362" s="39"/>
      <c r="T362" s="39"/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</row>
  </sheetData>
  <sheetProtection password="CC35" sheet="1" objects="1" scenarios="1" formatColumns="0" formatRows="0" autoFilter="0"/>
  <autoFilter ref="C90:K361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9:H79"/>
    <mergeCell ref="E81:H81"/>
    <mergeCell ref="E83:H83"/>
    <mergeCell ref="L2:V2"/>
  </mergeCells>
  <hyperlinks>
    <hyperlink ref="F96" r:id="rId1" display="https://podminky.urs.cz/item/CS_URS_2023_02/111301111"/>
    <hyperlink ref="F110" r:id="rId2" display="https://podminky.urs.cz/item/CS_URS_2023_02/121151123"/>
    <hyperlink ref="F118" r:id="rId3" display="https://podminky.urs.cz/item/CS_URS_2023_02/131251104"/>
    <hyperlink ref="F134" r:id="rId4" display="https://podminky.urs.cz/item/CS_URS_2023_02/167151101"/>
    <hyperlink ref="F139" r:id="rId5" display="https://podminky.urs.cz/item/CS_URS_2023_02/171151112"/>
    <hyperlink ref="F145" r:id="rId6" display="https://podminky.urs.cz/item/CS_URS_2023_02/171151131"/>
    <hyperlink ref="F159" r:id="rId7" display="https://podminky.urs.cz/item/CS_URS_2023_02/171201231"/>
    <hyperlink ref="F174" r:id="rId8" display="https://podminky.urs.cz/item/CS_URS_2023_02/181951111"/>
    <hyperlink ref="F180" r:id="rId9" display="https://podminky.urs.cz/item/CS_URS_2023_02/181951112"/>
    <hyperlink ref="F186" r:id="rId10" display="https://podminky.urs.cz/item/CS_URS_2023_02/182351123"/>
    <hyperlink ref="F194" r:id="rId11" display="https://podminky.urs.cz/item/CS_URS_2023_02/564811111"/>
    <hyperlink ref="F201" r:id="rId12" display="https://podminky.urs.cz/item/CS_URS_2023_02/564861111"/>
    <hyperlink ref="F208" r:id="rId13" display="https://podminky.urs.cz/item/CS_URS_2023_02/564951413"/>
    <hyperlink ref="F215" r:id="rId14" display="https://podminky.urs.cz/item/CS_URS_2023_02/565145111"/>
    <hyperlink ref="F222" r:id="rId15" display="https://podminky.urs.cz/item/CS_URS_2023_02/567522114"/>
    <hyperlink ref="F245" r:id="rId16" display="https://podminky.urs.cz/item/CS_URS_2023_02/569951133"/>
    <hyperlink ref="F252" r:id="rId17" display="https://podminky.urs.cz/item/CS_URS_2023_02/573191111"/>
    <hyperlink ref="F278" r:id="rId18" display="https://podminky.urs.cz/item/CS_URS_2023_02/577155132"/>
    <hyperlink ref="F286" r:id="rId19" display="https://podminky.urs.cz/item/CS_URS_2023_02/911381146"/>
    <hyperlink ref="F292" r:id="rId20" display="https://podminky.urs.cz/item/CS_URS_2023_02/911381153"/>
    <hyperlink ref="F306" r:id="rId21" display="https://podminky.urs.cz/item/CS_URS_2023_02/912211111"/>
    <hyperlink ref="F314" r:id="rId22" display="https://podminky.urs.cz/item/CS_URS_2023_02/912321111"/>
    <hyperlink ref="F322" r:id="rId23" display="https://podminky.urs.cz/item/CS_URS_2023_02/914111111"/>
    <hyperlink ref="F333" r:id="rId24" display="https://podminky.urs.cz/item/CS_URS_2023_02/914511112"/>
    <hyperlink ref="F355" r:id="rId25" display="https://podminky.urs.cz/item/CS_URS_2023_02/997221611"/>
    <hyperlink ref="F361" r:id="rId26" display="https://podminky.urs.cz/item/CS_URS_2023_02/99822511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27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6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108</v>
      </c>
    </row>
    <row r="3" spans="2:46" s="1" customFormat="1" ht="6.95" customHeight="1">
      <c r="B3" s="140"/>
      <c r="C3" s="141"/>
      <c r="D3" s="141"/>
      <c r="E3" s="141"/>
      <c r="F3" s="141"/>
      <c r="G3" s="141"/>
      <c r="H3" s="141"/>
      <c r="I3" s="141"/>
      <c r="J3" s="141"/>
      <c r="K3" s="141"/>
      <c r="L3" s="21"/>
      <c r="AT3" s="18" t="s">
        <v>84</v>
      </c>
    </row>
    <row r="4" spans="2:46" s="1" customFormat="1" ht="24.95" customHeight="1">
      <c r="B4" s="21"/>
      <c r="D4" s="142" t="s">
        <v>140</v>
      </c>
      <c r="L4" s="21"/>
      <c r="M4" s="143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4" t="s">
        <v>16</v>
      </c>
      <c r="L6" s="21"/>
    </row>
    <row r="7" spans="2:12" s="1" customFormat="1" ht="16.5" customHeight="1">
      <c r="B7" s="21"/>
      <c r="E7" s="145" t="str">
        <f>'Rekapitulace stavby'!K6</f>
        <v>Rekonstrukce komunikace II/605, úsek č.3 - aktualizace (2023)</v>
      </c>
      <c r="F7" s="144"/>
      <c r="G7" s="144"/>
      <c r="H7" s="144"/>
      <c r="L7" s="21"/>
    </row>
    <row r="8" spans="2:12" ht="12">
      <c r="B8" s="21"/>
      <c r="D8" s="144" t="s">
        <v>141</v>
      </c>
      <c r="L8" s="21"/>
    </row>
    <row r="9" spans="2:12" s="1" customFormat="1" ht="16.5" customHeight="1">
      <c r="B9" s="21"/>
      <c r="E9" s="145" t="s">
        <v>142</v>
      </c>
      <c r="F9" s="1"/>
      <c r="G9" s="1"/>
      <c r="H9" s="1"/>
      <c r="L9" s="21"/>
    </row>
    <row r="10" spans="2:12" s="1" customFormat="1" ht="12" customHeight="1">
      <c r="B10" s="21"/>
      <c r="D10" s="144" t="s">
        <v>143</v>
      </c>
      <c r="L10" s="21"/>
    </row>
    <row r="11" spans="1:31" s="2" customFormat="1" ht="23.25" customHeight="1">
      <c r="A11" s="39"/>
      <c r="B11" s="45"/>
      <c r="C11" s="39"/>
      <c r="D11" s="39"/>
      <c r="E11" s="157" t="s">
        <v>965</v>
      </c>
      <c r="F11" s="39"/>
      <c r="G11" s="39"/>
      <c r="H11" s="39"/>
      <c r="I11" s="39"/>
      <c r="J11" s="39"/>
      <c r="K11" s="39"/>
      <c r="L11" s="146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4" t="s">
        <v>966</v>
      </c>
      <c r="E12" s="39"/>
      <c r="F12" s="39"/>
      <c r="G12" s="39"/>
      <c r="H12" s="39"/>
      <c r="I12" s="39"/>
      <c r="J12" s="39"/>
      <c r="K12" s="39"/>
      <c r="L12" s="146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6.5" customHeight="1">
      <c r="A13" s="39"/>
      <c r="B13" s="45"/>
      <c r="C13" s="39"/>
      <c r="D13" s="39"/>
      <c r="E13" s="147" t="s">
        <v>967</v>
      </c>
      <c r="F13" s="39"/>
      <c r="G13" s="39"/>
      <c r="H13" s="39"/>
      <c r="I13" s="39"/>
      <c r="J13" s="39"/>
      <c r="K13" s="39"/>
      <c r="L13" s="146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>
      <c r="A14" s="39"/>
      <c r="B14" s="45"/>
      <c r="C14" s="39"/>
      <c r="D14" s="39"/>
      <c r="E14" s="39"/>
      <c r="F14" s="39"/>
      <c r="G14" s="39"/>
      <c r="H14" s="39"/>
      <c r="I14" s="39"/>
      <c r="J14" s="39"/>
      <c r="K14" s="39"/>
      <c r="L14" s="146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2" customHeight="1">
      <c r="A15" s="39"/>
      <c r="B15" s="45"/>
      <c r="C15" s="39"/>
      <c r="D15" s="144" t="s">
        <v>19</v>
      </c>
      <c r="E15" s="39"/>
      <c r="F15" s="134" t="s">
        <v>20</v>
      </c>
      <c r="G15" s="39"/>
      <c r="H15" s="39"/>
      <c r="I15" s="144" t="s">
        <v>21</v>
      </c>
      <c r="J15" s="134" t="s">
        <v>20</v>
      </c>
      <c r="K15" s="39"/>
      <c r="L15" s="146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44" t="s">
        <v>23</v>
      </c>
      <c r="E16" s="39"/>
      <c r="F16" s="134" t="s">
        <v>24</v>
      </c>
      <c r="G16" s="39"/>
      <c r="H16" s="39"/>
      <c r="I16" s="144" t="s">
        <v>25</v>
      </c>
      <c r="J16" s="148" t="str">
        <f>'Rekapitulace stavby'!AN8</f>
        <v>13. 12. 2023</v>
      </c>
      <c r="K16" s="39"/>
      <c r="L16" s="146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0.8" customHeight="1">
      <c r="A17" s="39"/>
      <c r="B17" s="45"/>
      <c r="C17" s="39"/>
      <c r="D17" s="39"/>
      <c r="E17" s="39"/>
      <c r="F17" s="39"/>
      <c r="G17" s="39"/>
      <c r="H17" s="39"/>
      <c r="I17" s="39"/>
      <c r="J17" s="39"/>
      <c r="K17" s="39"/>
      <c r="L17" s="146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2" customHeight="1">
      <c r="A18" s="39"/>
      <c r="B18" s="45"/>
      <c r="C18" s="39"/>
      <c r="D18" s="144" t="s">
        <v>29</v>
      </c>
      <c r="E18" s="39"/>
      <c r="F18" s="39"/>
      <c r="G18" s="39"/>
      <c r="H18" s="39"/>
      <c r="I18" s="144" t="s">
        <v>30</v>
      </c>
      <c r="J18" s="134" t="s">
        <v>20</v>
      </c>
      <c r="K18" s="39"/>
      <c r="L18" s="146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8" customHeight="1">
      <c r="A19" s="39"/>
      <c r="B19" s="45"/>
      <c r="C19" s="39"/>
      <c r="D19" s="39"/>
      <c r="E19" s="134" t="s">
        <v>31</v>
      </c>
      <c r="F19" s="39"/>
      <c r="G19" s="39"/>
      <c r="H19" s="39"/>
      <c r="I19" s="144" t="s">
        <v>32</v>
      </c>
      <c r="J19" s="134" t="s">
        <v>20</v>
      </c>
      <c r="K19" s="39"/>
      <c r="L19" s="146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6.95" customHeight="1">
      <c r="A20" s="39"/>
      <c r="B20" s="45"/>
      <c r="C20" s="39"/>
      <c r="D20" s="39"/>
      <c r="E20" s="39"/>
      <c r="F20" s="39"/>
      <c r="G20" s="39"/>
      <c r="H20" s="39"/>
      <c r="I20" s="39"/>
      <c r="J20" s="39"/>
      <c r="K20" s="39"/>
      <c r="L20" s="146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2" customHeight="1">
      <c r="A21" s="39"/>
      <c r="B21" s="45"/>
      <c r="C21" s="39"/>
      <c r="D21" s="144" t="s">
        <v>33</v>
      </c>
      <c r="E21" s="39"/>
      <c r="F21" s="39"/>
      <c r="G21" s="39"/>
      <c r="H21" s="39"/>
      <c r="I21" s="144" t="s">
        <v>30</v>
      </c>
      <c r="J21" s="34" t="str">
        <f>'Rekapitulace stavby'!AN13</f>
        <v>Vyplň údaj</v>
      </c>
      <c r="K21" s="39"/>
      <c r="L21" s="146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8" customHeight="1">
      <c r="A22" s="39"/>
      <c r="B22" s="45"/>
      <c r="C22" s="39"/>
      <c r="D22" s="39"/>
      <c r="E22" s="34" t="str">
        <f>'Rekapitulace stavby'!E14</f>
        <v>Vyplň údaj</v>
      </c>
      <c r="F22" s="134"/>
      <c r="G22" s="134"/>
      <c r="H22" s="134"/>
      <c r="I22" s="144" t="s">
        <v>32</v>
      </c>
      <c r="J22" s="34" t="str">
        <f>'Rekapitulace stavby'!AN14</f>
        <v>Vyplň údaj</v>
      </c>
      <c r="K22" s="39"/>
      <c r="L22" s="146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6.95" customHeight="1">
      <c r="A23" s="39"/>
      <c r="B23" s="45"/>
      <c r="C23" s="39"/>
      <c r="D23" s="39"/>
      <c r="E23" s="39"/>
      <c r="F23" s="39"/>
      <c r="G23" s="39"/>
      <c r="H23" s="39"/>
      <c r="I23" s="39"/>
      <c r="J23" s="39"/>
      <c r="K23" s="39"/>
      <c r="L23" s="146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2" customHeight="1">
      <c r="A24" s="39"/>
      <c r="B24" s="45"/>
      <c r="C24" s="39"/>
      <c r="D24" s="144" t="s">
        <v>35</v>
      </c>
      <c r="E24" s="39"/>
      <c r="F24" s="39"/>
      <c r="G24" s="39"/>
      <c r="H24" s="39"/>
      <c r="I24" s="144" t="s">
        <v>30</v>
      </c>
      <c r="J24" s="134" t="s">
        <v>20</v>
      </c>
      <c r="K24" s="39"/>
      <c r="L24" s="146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8" customHeight="1">
      <c r="A25" s="39"/>
      <c r="B25" s="45"/>
      <c r="C25" s="39"/>
      <c r="D25" s="39"/>
      <c r="E25" s="134" t="s">
        <v>36</v>
      </c>
      <c r="F25" s="39"/>
      <c r="G25" s="39"/>
      <c r="H25" s="39"/>
      <c r="I25" s="144" t="s">
        <v>32</v>
      </c>
      <c r="J25" s="134" t="s">
        <v>20</v>
      </c>
      <c r="K25" s="39"/>
      <c r="L25" s="146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6.95" customHeight="1">
      <c r="A26" s="39"/>
      <c r="B26" s="45"/>
      <c r="C26" s="39"/>
      <c r="D26" s="39"/>
      <c r="E26" s="39"/>
      <c r="F26" s="39"/>
      <c r="G26" s="39"/>
      <c r="H26" s="39"/>
      <c r="I26" s="39"/>
      <c r="J26" s="39"/>
      <c r="K26" s="39"/>
      <c r="L26" s="146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12" customHeight="1">
      <c r="A27" s="39"/>
      <c r="B27" s="45"/>
      <c r="C27" s="39"/>
      <c r="D27" s="144" t="s">
        <v>38</v>
      </c>
      <c r="E27" s="39"/>
      <c r="F27" s="39"/>
      <c r="G27" s="39"/>
      <c r="H27" s="39"/>
      <c r="I27" s="144" t="s">
        <v>30</v>
      </c>
      <c r="J27" s="134" t="str">
        <f>IF('Rekapitulace stavby'!AN19="","",'Rekapitulace stavby'!AN19)</f>
        <v/>
      </c>
      <c r="K27" s="39"/>
      <c r="L27" s="146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8" customHeight="1">
      <c r="A28" s="39"/>
      <c r="B28" s="45"/>
      <c r="C28" s="39"/>
      <c r="D28" s="39"/>
      <c r="E28" s="134" t="str">
        <f>IF('Rekapitulace stavby'!E20="","",'Rekapitulace stavby'!E20)</f>
        <v xml:space="preserve"> </v>
      </c>
      <c r="F28" s="39"/>
      <c r="G28" s="39"/>
      <c r="H28" s="39"/>
      <c r="I28" s="144" t="s">
        <v>32</v>
      </c>
      <c r="J28" s="134" t="str">
        <f>IF('Rekapitulace stavby'!AN20="","",'Rekapitulace stavby'!AN20)</f>
        <v/>
      </c>
      <c r="K28" s="39"/>
      <c r="L28" s="146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39"/>
      <c r="E29" s="39"/>
      <c r="F29" s="39"/>
      <c r="G29" s="39"/>
      <c r="H29" s="39"/>
      <c r="I29" s="39"/>
      <c r="J29" s="39"/>
      <c r="K29" s="39"/>
      <c r="L29" s="146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12" customHeight="1">
      <c r="A30" s="39"/>
      <c r="B30" s="45"/>
      <c r="C30" s="39"/>
      <c r="D30" s="144" t="s">
        <v>40</v>
      </c>
      <c r="E30" s="39"/>
      <c r="F30" s="39"/>
      <c r="G30" s="39"/>
      <c r="H30" s="39"/>
      <c r="I30" s="39"/>
      <c r="J30" s="39"/>
      <c r="K30" s="39"/>
      <c r="L30" s="146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8" customFormat="1" ht="71.25" customHeight="1">
      <c r="A31" s="149"/>
      <c r="B31" s="150"/>
      <c r="C31" s="149"/>
      <c r="D31" s="149"/>
      <c r="E31" s="151" t="s">
        <v>41</v>
      </c>
      <c r="F31" s="151"/>
      <c r="G31" s="151"/>
      <c r="H31" s="151"/>
      <c r="I31" s="149"/>
      <c r="J31" s="149"/>
      <c r="K31" s="149"/>
      <c r="L31" s="152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  <c r="AE31" s="149"/>
    </row>
    <row r="32" spans="1:31" s="2" customFormat="1" ht="6.95" customHeight="1">
      <c r="A32" s="39"/>
      <c r="B32" s="45"/>
      <c r="C32" s="39"/>
      <c r="D32" s="39"/>
      <c r="E32" s="39"/>
      <c r="F32" s="39"/>
      <c r="G32" s="39"/>
      <c r="H32" s="39"/>
      <c r="I32" s="39"/>
      <c r="J32" s="39"/>
      <c r="K32" s="39"/>
      <c r="L32" s="146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3"/>
      <c r="E33" s="153"/>
      <c r="F33" s="153"/>
      <c r="G33" s="153"/>
      <c r="H33" s="153"/>
      <c r="I33" s="153"/>
      <c r="J33" s="153"/>
      <c r="K33" s="153"/>
      <c r="L33" s="146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25.4" customHeight="1">
      <c r="A34" s="39"/>
      <c r="B34" s="45"/>
      <c r="C34" s="39"/>
      <c r="D34" s="154" t="s">
        <v>42</v>
      </c>
      <c r="E34" s="39"/>
      <c r="F34" s="39"/>
      <c r="G34" s="39"/>
      <c r="H34" s="39"/>
      <c r="I34" s="39"/>
      <c r="J34" s="155">
        <f>ROUND(J99,2)</f>
        <v>0</v>
      </c>
      <c r="K34" s="39"/>
      <c r="L34" s="146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6.95" customHeight="1">
      <c r="A35" s="39"/>
      <c r="B35" s="45"/>
      <c r="C35" s="39"/>
      <c r="D35" s="153"/>
      <c r="E35" s="153"/>
      <c r="F35" s="153"/>
      <c r="G35" s="153"/>
      <c r="H35" s="153"/>
      <c r="I35" s="153"/>
      <c r="J35" s="153"/>
      <c r="K35" s="153"/>
      <c r="L35" s="146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39"/>
      <c r="F36" s="156" t="s">
        <v>44</v>
      </c>
      <c r="G36" s="39"/>
      <c r="H36" s="39"/>
      <c r="I36" s="156" t="s">
        <v>43</v>
      </c>
      <c r="J36" s="156" t="s">
        <v>45</v>
      </c>
      <c r="K36" s="39"/>
      <c r="L36" s="146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>
      <c r="A37" s="39"/>
      <c r="B37" s="45"/>
      <c r="C37" s="39"/>
      <c r="D37" s="157" t="s">
        <v>46</v>
      </c>
      <c r="E37" s="144" t="s">
        <v>47</v>
      </c>
      <c r="F37" s="158">
        <f>ROUND((SUM(BE99:BE264)),2)</f>
        <v>0</v>
      </c>
      <c r="G37" s="39"/>
      <c r="H37" s="39"/>
      <c r="I37" s="159">
        <v>0.21</v>
      </c>
      <c r="J37" s="158">
        <f>ROUND(((SUM(BE99:BE264))*I37),2)</f>
        <v>0</v>
      </c>
      <c r="K37" s="39"/>
      <c r="L37" s="146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>
      <c r="A38" s="39"/>
      <c r="B38" s="45"/>
      <c r="C38" s="39"/>
      <c r="D38" s="39"/>
      <c r="E38" s="144" t="s">
        <v>48</v>
      </c>
      <c r="F38" s="158">
        <f>ROUND((SUM(BF99:BF264)),2)</f>
        <v>0</v>
      </c>
      <c r="G38" s="39"/>
      <c r="H38" s="39"/>
      <c r="I38" s="159">
        <v>0.15</v>
      </c>
      <c r="J38" s="158">
        <f>ROUND(((SUM(BF99:BF264))*I38),2)</f>
        <v>0</v>
      </c>
      <c r="K38" s="39"/>
      <c r="L38" s="146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4" t="s">
        <v>49</v>
      </c>
      <c r="F39" s="158">
        <f>ROUND((SUM(BG99:BG264)),2)</f>
        <v>0</v>
      </c>
      <c r="G39" s="39"/>
      <c r="H39" s="39"/>
      <c r="I39" s="159">
        <v>0.21</v>
      </c>
      <c r="J39" s="158">
        <f>0</f>
        <v>0</v>
      </c>
      <c r="K39" s="39"/>
      <c r="L39" s="146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 hidden="1">
      <c r="A40" s="39"/>
      <c r="B40" s="45"/>
      <c r="C40" s="39"/>
      <c r="D40" s="39"/>
      <c r="E40" s="144" t="s">
        <v>50</v>
      </c>
      <c r="F40" s="158">
        <f>ROUND((SUM(BH99:BH264)),2)</f>
        <v>0</v>
      </c>
      <c r="G40" s="39"/>
      <c r="H40" s="39"/>
      <c r="I40" s="159">
        <v>0.15</v>
      </c>
      <c r="J40" s="158">
        <f>0</f>
        <v>0</v>
      </c>
      <c r="K40" s="39"/>
      <c r="L40" s="146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14.4" customHeight="1" hidden="1">
      <c r="A41" s="39"/>
      <c r="B41" s="45"/>
      <c r="C41" s="39"/>
      <c r="D41" s="39"/>
      <c r="E41" s="144" t="s">
        <v>51</v>
      </c>
      <c r="F41" s="158">
        <f>ROUND((SUM(BI99:BI264)),2)</f>
        <v>0</v>
      </c>
      <c r="G41" s="39"/>
      <c r="H41" s="39"/>
      <c r="I41" s="159">
        <v>0</v>
      </c>
      <c r="J41" s="158">
        <f>0</f>
        <v>0</v>
      </c>
      <c r="K41" s="39"/>
      <c r="L41" s="146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6.95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146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1:31" s="2" customFormat="1" ht="25.4" customHeight="1">
      <c r="A43" s="39"/>
      <c r="B43" s="45"/>
      <c r="C43" s="160"/>
      <c r="D43" s="161" t="s">
        <v>52</v>
      </c>
      <c r="E43" s="162"/>
      <c r="F43" s="162"/>
      <c r="G43" s="163" t="s">
        <v>53</v>
      </c>
      <c r="H43" s="164" t="s">
        <v>54</v>
      </c>
      <c r="I43" s="162"/>
      <c r="J43" s="165">
        <f>SUM(J34:J41)</f>
        <v>0</v>
      </c>
      <c r="K43" s="166"/>
      <c r="L43" s="146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</row>
    <row r="44" spans="1:31" s="2" customFormat="1" ht="14.4" customHeight="1">
      <c r="A44" s="39"/>
      <c r="B44" s="167"/>
      <c r="C44" s="168"/>
      <c r="D44" s="168"/>
      <c r="E44" s="168"/>
      <c r="F44" s="168"/>
      <c r="G44" s="168"/>
      <c r="H44" s="168"/>
      <c r="I44" s="168"/>
      <c r="J44" s="168"/>
      <c r="K44" s="168"/>
      <c r="L44" s="146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8" spans="1:31" s="2" customFormat="1" ht="6.95" customHeight="1">
      <c r="A48" s="39"/>
      <c r="B48" s="169"/>
      <c r="C48" s="170"/>
      <c r="D48" s="170"/>
      <c r="E48" s="170"/>
      <c r="F48" s="170"/>
      <c r="G48" s="170"/>
      <c r="H48" s="170"/>
      <c r="I48" s="170"/>
      <c r="J48" s="170"/>
      <c r="K48" s="170"/>
      <c r="L48" s="146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24.95" customHeight="1">
      <c r="A49" s="39"/>
      <c r="B49" s="40"/>
      <c r="C49" s="24" t="s">
        <v>145</v>
      </c>
      <c r="D49" s="41"/>
      <c r="E49" s="41"/>
      <c r="F49" s="41"/>
      <c r="G49" s="41"/>
      <c r="H49" s="41"/>
      <c r="I49" s="41"/>
      <c r="J49" s="41"/>
      <c r="K49" s="41"/>
      <c r="L49" s="146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6.95" customHeight="1">
      <c r="A50" s="39"/>
      <c r="B50" s="40"/>
      <c r="C50" s="41"/>
      <c r="D50" s="41"/>
      <c r="E50" s="41"/>
      <c r="F50" s="41"/>
      <c r="G50" s="41"/>
      <c r="H50" s="41"/>
      <c r="I50" s="41"/>
      <c r="J50" s="41"/>
      <c r="K50" s="41"/>
      <c r="L50" s="146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12" customHeight="1">
      <c r="A51" s="39"/>
      <c r="B51" s="40"/>
      <c r="C51" s="33" t="s">
        <v>16</v>
      </c>
      <c r="D51" s="41"/>
      <c r="E51" s="41"/>
      <c r="F51" s="41"/>
      <c r="G51" s="41"/>
      <c r="H51" s="41"/>
      <c r="I51" s="41"/>
      <c r="J51" s="41"/>
      <c r="K51" s="41"/>
      <c r="L51" s="146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6.5" customHeight="1">
      <c r="A52" s="39"/>
      <c r="B52" s="40"/>
      <c r="C52" s="41"/>
      <c r="D52" s="41"/>
      <c r="E52" s="171" t="str">
        <f>E7</f>
        <v>Rekonstrukce komunikace II/605, úsek č.3 - aktualizace (2023)</v>
      </c>
      <c r="F52" s="33"/>
      <c r="G52" s="33"/>
      <c r="H52" s="33"/>
      <c r="I52" s="41"/>
      <c r="J52" s="41"/>
      <c r="K52" s="41"/>
      <c r="L52" s="146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2:12" s="1" customFormat="1" ht="12" customHeight="1">
      <c r="B53" s="22"/>
      <c r="C53" s="33" t="s">
        <v>141</v>
      </c>
      <c r="D53" s="23"/>
      <c r="E53" s="23"/>
      <c r="F53" s="23"/>
      <c r="G53" s="23"/>
      <c r="H53" s="23"/>
      <c r="I53" s="23"/>
      <c r="J53" s="23"/>
      <c r="K53" s="23"/>
      <c r="L53" s="21"/>
    </row>
    <row r="54" spans="2:12" s="1" customFormat="1" ht="16.5" customHeight="1">
      <c r="B54" s="22"/>
      <c r="C54" s="23"/>
      <c r="D54" s="23"/>
      <c r="E54" s="171" t="s">
        <v>142</v>
      </c>
      <c r="F54" s="23"/>
      <c r="G54" s="23"/>
      <c r="H54" s="23"/>
      <c r="I54" s="23"/>
      <c r="J54" s="23"/>
      <c r="K54" s="23"/>
      <c r="L54" s="21"/>
    </row>
    <row r="55" spans="2:12" s="1" customFormat="1" ht="12" customHeight="1">
      <c r="B55" s="22"/>
      <c r="C55" s="33" t="s">
        <v>143</v>
      </c>
      <c r="D55" s="23"/>
      <c r="E55" s="23"/>
      <c r="F55" s="23"/>
      <c r="G55" s="23"/>
      <c r="H55" s="23"/>
      <c r="I55" s="23"/>
      <c r="J55" s="23"/>
      <c r="K55" s="23"/>
      <c r="L55" s="21"/>
    </row>
    <row r="56" spans="1:31" s="2" customFormat="1" ht="23.25" customHeight="1">
      <c r="A56" s="39"/>
      <c r="B56" s="40"/>
      <c r="C56" s="41"/>
      <c r="D56" s="41"/>
      <c r="E56" s="270" t="s">
        <v>965</v>
      </c>
      <c r="F56" s="41"/>
      <c r="G56" s="41"/>
      <c r="H56" s="41"/>
      <c r="I56" s="41"/>
      <c r="J56" s="41"/>
      <c r="K56" s="41"/>
      <c r="L56" s="146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12" customHeight="1">
      <c r="A57" s="39"/>
      <c r="B57" s="40"/>
      <c r="C57" s="33" t="s">
        <v>966</v>
      </c>
      <c r="D57" s="41"/>
      <c r="E57" s="41"/>
      <c r="F57" s="41"/>
      <c r="G57" s="41"/>
      <c r="H57" s="41"/>
      <c r="I57" s="41"/>
      <c r="J57" s="41"/>
      <c r="K57" s="41"/>
      <c r="L57" s="146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6.5" customHeight="1">
      <c r="A58" s="39"/>
      <c r="B58" s="40"/>
      <c r="C58" s="41"/>
      <c r="D58" s="41"/>
      <c r="E58" s="70" t="str">
        <f>E13</f>
        <v>SO 103.31 - Propustek v km 61,559 (0,425 64 km)</v>
      </c>
      <c r="F58" s="41"/>
      <c r="G58" s="41"/>
      <c r="H58" s="41"/>
      <c r="I58" s="41"/>
      <c r="J58" s="41"/>
      <c r="K58" s="41"/>
      <c r="L58" s="146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s="2" customFormat="1" ht="6.95" customHeight="1">
      <c r="A59" s="39"/>
      <c r="B59" s="40"/>
      <c r="C59" s="41"/>
      <c r="D59" s="41"/>
      <c r="E59" s="41"/>
      <c r="F59" s="41"/>
      <c r="G59" s="41"/>
      <c r="H59" s="41"/>
      <c r="I59" s="41"/>
      <c r="J59" s="41"/>
      <c r="K59" s="41"/>
      <c r="L59" s="146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s="2" customFormat="1" ht="12" customHeight="1">
      <c r="A60" s="39"/>
      <c r="B60" s="40"/>
      <c r="C60" s="33" t="s">
        <v>23</v>
      </c>
      <c r="D60" s="41"/>
      <c r="E60" s="41"/>
      <c r="F60" s="28" t="str">
        <f>F16</f>
        <v>sil. II/605</v>
      </c>
      <c r="G60" s="41"/>
      <c r="H60" s="41"/>
      <c r="I60" s="33" t="s">
        <v>25</v>
      </c>
      <c r="J60" s="73" t="str">
        <f>IF(J16="","",J16)</f>
        <v>13. 12. 2023</v>
      </c>
      <c r="K60" s="41"/>
      <c r="L60" s="146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31" s="2" customFormat="1" ht="6.95" customHeight="1">
      <c r="A61" s="39"/>
      <c r="B61" s="40"/>
      <c r="C61" s="41"/>
      <c r="D61" s="41"/>
      <c r="E61" s="41"/>
      <c r="F61" s="41"/>
      <c r="G61" s="41"/>
      <c r="H61" s="41"/>
      <c r="I61" s="41"/>
      <c r="J61" s="41"/>
      <c r="K61" s="41"/>
      <c r="L61" s="146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15.15" customHeight="1">
      <c r="A62" s="39"/>
      <c r="B62" s="40"/>
      <c r="C62" s="33" t="s">
        <v>29</v>
      </c>
      <c r="D62" s="41"/>
      <c r="E62" s="41"/>
      <c r="F62" s="28" t="str">
        <f>E19</f>
        <v>Správa a údržba silnic Plzeňského kraje, p.o.</v>
      </c>
      <c r="G62" s="41"/>
      <c r="H62" s="41"/>
      <c r="I62" s="33" t="s">
        <v>35</v>
      </c>
      <c r="J62" s="37" t="str">
        <f>E25</f>
        <v>Sweco a.s.</v>
      </c>
      <c r="K62" s="41"/>
      <c r="L62" s="146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31" s="2" customFormat="1" ht="15.15" customHeight="1">
      <c r="A63" s="39"/>
      <c r="B63" s="40"/>
      <c r="C63" s="33" t="s">
        <v>33</v>
      </c>
      <c r="D63" s="41"/>
      <c r="E63" s="41"/>
      <c r="F63" s="28" t="str">
        <f>IF(E22="","",E22)</f>
        <v>Vyplň údaj</v>
      </c>
      <c r="G63" s="41"/>
      <c r="H63" s="41"/>
      <c r="I63" s="33" t="s">
        <v>38</v>
      </c>
      <c r="J63" s="37" t="str">
        <f>E28</f>
        <v xml:space="preserve"> </v>
      </c>
      <c r="K63" s="41"/>
      <c r="L63" s="146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</row>
    <row r="64" spans="1:31" s="2" customFormat="1" ht="10.3" customHeight="1">
      <c r="A64" s="39"/>
      <c r="B64" s="40"/>
      <c r="C64" s="41"/>
      <c r="D64" s="41"/>
      <c r="E64" s="41"/>
      <c r="F64" s="41"/>
      <c r="G64" s="41"/>
      <c r="H64" s="41"/>
      <c r="I64" s="41"/>
      <c r="J64" s="41"/>
      <c r="K64" s="41"/>
      <c r="L64" s="146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</row>
    <row r="65" spans="1:31" s="2" customFormat="1" ht="29.25" customHeight="1">
      <c r="A65" s="39"/>
      <c r="B65" s="40"/>
      <c r="C65" s="172" t="s">
        <v>146</v>
      </c>
      <c r="D65" s="173"/>
      <c r="E65" s="173"/>
      <c r="F65" s="173"/>
      <c r="G65" s="173"/>
      <c r="H65" s="173"/>
      <c r="I65" s="173"/>
      <c r="J65" s="174" t="s">
        <v>147</v>
      </c>
      <c r="K65" s="173"/>
      <c r="L65" s="146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1:31" s="2" customFormat="1" ht="10.3" customHeight="1">
      <c r="A66" s="39"/>
      <c r="B66" s="40"/>
      <c r="C66" s="41"/>
      <c r="D66" s="41"/>
      <c r="E66" s="41"/>
      <c r="F66" s="41"/>
      <c r="G66" s="41"/>
      <c r="H66" s="41"/>
      <c r="I66" s="41"/>
      <c r="J66" s="41"/>
      <c r="K66" s="41"/>
      <c r="L66" s="146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</row>
    <row r="67" spans="1:47" s="2" customFormat="1" ht="22.8" customHeight="1">
      <c r="A67" s="39"/>
      <c r="B67" s="40"/>
      <c r="C67" s="175" t="s">
        <v>74</v>
      </c>
      <c r="D67" s="41"/>
      <c r="E67" s="41"/>
      <c r="F67" s="41"/>
      <c r="G67" s="41"/>
      <c r="H67" s="41"/>
      <c r="I67" s="41"/>
      <c r="J67" s="103">
        <f>J99</f>
        <v>0</v>
      </c>
      <c r="K67" s="41"/>
      <c r="L67" s="146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U67" s="18" t="s">
        <v>148</v>
      </c>
    </row>
    <row r="68" spans="1:31" s="9" customFormat="1" ht="24.95" customHeight="1">
      <c r="A68" s="9"/>
      <c r="B68" s="176"/>
      <c r="C68" s="177"/>
      <c r="D68" s="178" t="s">
        <v>149</v>
      </c>
      <c r="E68" s="179"/>
      <c r="F68" s="179"/>
      <c r="G68" s="179"/>
      <c r="H68" s="179"/>
      <c r="I68" s="179"/>
      <c r="J68" s="180">
        <f>J100</f>
        <v>0</v>
      </c>
      <c r="K68" s="177"/>
      <c r="L68" s="181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10" customFormat="1" ht="19.9" customHeight="1">
      <c r="A69" s="10"/>
      <c r="B69" s="182"/>
      <c r="C69" s="126"/>
      <c r="D69" s="183" t="s">
        <v>150</v>
      </c>
      <c r="E69" s="184"/>
      <c r="F69" s="184"/>
      <c r="G69" s="184"/>
      <c r="H69" s="184"/>
      <c r="I69" s="184"/>
      <c r="J69" s="185">
        <f>J101</f>
        <v>0</v>
      </c>
      <c r="K69" s="126"/>
      <c r="L69" s="186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2"/>
      <c r="C70" s="126"/>
      <c r="D70" s="183" t="s">
        <v>968</v>
      </c>
      <c r="E70" s="184"/>
      <c r="F70" s="184"/>
      <c r="G70" s="184"/>
      <c r="H70" s="184"/>
      <c r="I70" s="184"/>
      <c r="J70" s="185">
        <f>J149</f>
        <v>0</v>
      </c>
      <c r="K70" s="126"/>
      <c r="L70" s="186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82"/>
      <c r="C71" s="126"/>
      <c r="D71" s="183" t="s">
        <v>969</v>
      </c>
      <c r="E71" s="184"/>
      <c r="F71" s="184"/>
      <c r="G71" s="184"/>
      <c r="H71" s="184"/>
      <c r="I71" s="184"/>
      <c r="J71" s="185">
        <f>J163</f>
        <v>0</v>
      </c>
      <c r="K71" s="126"/>
      <c r="L71" s="186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82"/>
      <c r="C72" s="126"/>
      <c r="D72" s="183" t="s">
        <v>151</v>
      </c>
      <c r="E72" s="184"/>
      <c r="F72" s="184"/>
      <c r="G72" s="184"/>
      <c r="H72" s="184"/>
      <c r="I72" s="184"/>
      <c r="J72" s="185">
        <f>J206</f>
        <v>0</v>
      </c>
      <c r="K72" s="126"/>
      <c r="L72" s="186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82"/>
      <c r="C73" s="126"/>
      <c r="D73" s="183" t="s">
        <v>153</v>
      </c>
      <c r="E73" s="184"/>
      <c r="F73" s="184"/>
      <c r="G73" s="184"/>
      <c r="H73" s="184"/>
      <c r="I73" s="184"/>
      <c r="J73" s="185">
        <f>J221</f>
        <v>0</v>
      </c>
      <c r="K73" s="126"/>
      <c r="L73" s="186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82"/>
      <c r="C74" s="126"/>
      <c r="D74" s="183" t="s">
        <v>154</v>
      </c>
      <c r="E74" s="184"/>
      <c r="F74" s="184"/>
      <c r="G74" s="184"/>
      <c r="H74" s="184"/>
      <c r="I74" s="184"/>
      <c r="J74" s="185">
        <f>J246</f>
        <v>0</v>
      </c>
      <c r="K74" s="126"/>
      <c r="L74" s="186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82"/>
      <c r="C75" s="126"/>
      <c r="D75" s="183" t="s">
        <v>155</v>
      </c>
      <c r="E75" s="184"/>
      <c r="F75" s="184"/>
      <c r="G75" s="184"/>
      <c r="H75" s="184"/>
      <c r="I75" s="184"/>
      <c r="J75" s="185">
        <f>J261</f>
        <v>0</v>
      </c>
      <c r="K75" s="126"/>
      <c r="L75" s="186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2" customFormat="1" ht="21.8" customHeight="1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146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6.95" customHeight="1">
      <c r="A77" s="39"/>
      <c r="B77" s="60"/>
      <c r="C77" s="61"/>
      <c r="D77" s="61"/>
      <c r="E77" s="61"/>
      <c r="F77" s="61"/>
      <c r="G77" s="61"/>
      <c r="H77" s="61"/>
      <c r="I77" s="61"/>
      <c r="J77" s="61"/>
      <c r="K77" s="61"/>
      <c r="L77" s="146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146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156</v>
      </c>
      <c r="D82" s="41"/>
      <c r="E82" s="41"/>
      <c r="F82" s="41"/>
      <c r="G82" s="41"/>
      <c r="H82" s="41"/>
      <c r="I82" s="41"/>
      <c r="J82" s="41"/>
      <c r="K82" s="41"/>
      <c r="L82" s="146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146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146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1" t="str">
        <f>E7</f>
        <v>Rekonstrukce komunikace II/605, úsek č.3 - aktualizace (2023)</v>
      </c>
      <c r="F85" s="33"/>
      <c r="G85" s="33"/>
      <c r="H85" s="33"/>
      <c r="I85" s="41"/>
      <c r="J85" s="41"/>
      <c r="K85" s="41"/>
      <c r="L85" s="146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141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2:12" s="1" customFormat="1" ht="16.5" customHeight="1">
      <c r="B87" s="22"/>
      <c r="C87" s="23"/>
      <c r="D87" s="23"/>
      <c r="E87" s="171" t="s">
        <v>142</v>
      </c>
      <c r="F87" s="23"/>
      <c r="G87" s="23"/>
      <c r="H87" s="23"/>
      <c r="I87" s="23"/>
      <c r="J87" s="23"/>
      <c r="K87" s="23"/>
      <c r="L87" s="21"/>
    </row>
    <row r="88" spans="2:12" s="1" customFormat="1" ht="12" customHeight="1">
      <c r="B88" s="22"/>
      <c r="C88" s="33" t="s">
        <v>143</v>
      </c>
      <c r="D88" s="23"/>
      <c r="E88" s="23"/>
      <c r="F88" s="23"/>
      <c r="G88" s="23"/>
      <c r="H88" s="23"/>
      <c r="I88" s="23"/>
      <c r="J88" s="23"/>
      <c r="K88" s="23"/>
      <c r="L88" s="21"/>
    </row>
    <row r="89" spans="1:31" s="2" customFormat="1" ht="23.25" customHeight="1">
      <c r="A89" s="39"/>
      <c r="B89" s="40"/>
      <c r="C89" s="41"/>
      <c r="D89" s="41"/>
      <c r="E89" s="270" t="s">
        <v>965</v>
      </c>
      <c r="F89" s="41"/>
      <c r="G89" s="41"/>
      <c r="H89" s="41"/>
      <c r="I89" s="41"/>
      <c r="J89" s="41"/>
      <c r="K89" s="41"/>
      <c r="L89" s="146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12" customHeight="1">
      <c r="A90" s="39"/>
      <c r="B90" s="40"/>
      <c r="C90" s="33" t="s">
        <v>966</v>
      </c>
      <c r="D90" s="41"/>
      <c r="E90" s="41"/>
      <c r="F90" s="41"/>
      <c r="G90" s="41"/>
      <c r="H90" s="41"/>
      <c r="I90" s="41"/>
      <c r="J90" s="41"/>
      <c r="K90" s="41"/>
      <c r="L90" s="146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6.5" customHeight="1">
      <c r="A91" s="39"/>
      <c r="B91" s="40"/>
      <c r="C91" s="41"/>
      <c r="D91" s="41"/>
      <c r="E91" s="70" t="str">
        <f>E13</f>
        <v>SO 103.31 - Propustek v km 61,559 (0,425 64 km)</v>
      </c>
      <c r="F91" s="41"/>
      <c r="G91" s="41"/>
      <c r="H91" s="41"/>
      <c r="I91" s="41"/>
      <c r="J91" s="41"/>
      <c r="K91" s="41"/>
      <c r="L91" s="146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146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2" customHeight="1">
      <c r="A93" s="39"/>
      <c r="B93" s="40"/>
      <c r="C93" s="33" t="s">
        <v>23</v>
      </c>
      <c r="D93" s="41"/>
      <c r="E93" s="41"/>
      <c r="F93" s="28" t="str">
        <f>F16</f>
        <v>sil. II/605</v>
      </c>
      <c r="G93" s="41"/>
      <c r="H93" s="41"/>
      <c r="I93" s="33" t="s">
        <v>25</v>
      </c>
      <c r="J93" s="73" t="str">
        <f>IF(J16="","",J16)</f>
        <v>13. 12. 2023</v>
      </c>
      <c r="K93" s="41"/>
      <c r="L93" s="146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6.95" customHeight="1">
      <c r="A94" s="39"/>
      <c r="B94" s="40"/>
      <c r="C94" s="41"/>
      <c r="D94" s="41"/>
      <c r="E94" s="41"/>
      <c r="F94" s="41"/>
      <c r="G94" s="41"/>
      <c r="H94" s="41"/>
      <c r="I94" s="41"/>
      <c r="J94" s="41"/>
      <c r="K94" s="41"/>
      <c r="L94" s="146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5.15" customHeight="1">
      <c r="A95" s="39"/>
      <c r="B95" s="40"/>
      <c r="C95" s="33" t="s">
        <v>29</v>
      </c>
      <c r="D95" s="41"/>
      <c r="E95" s="41"/>
      <c r="F95" s="28" t="str">
        <f>E19</f>
        <v>Správa a údržba silnic Plzeňského kraje, p.o.</v>
      </c>
      <c r="G95" s="41"/>
      <c r="H95" s="41"/>
      <c r="I95" s="33" t="s">
        <v>35</v>
      </c>
      <c r="J95" s="37" t="str">
        <f>E25</f>
        <v>Sweco a.s.</v>
      </c>
      <c r="K95" s="41"/>
      <c r="L95" s="146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15.15" customHeight="1">
      <c r="A96" s="39"/>
      <c r="B96" s="40"/>
      <c r="C96" s="33" t="s">
        <v>33</v>
      </c>
      <c r="D96" s="41"/>
      <c r="E96" s="41"/>
      <c r="F96" s="28" t="str">
        <f>IF(E22="","",E22)</f>
        <v>Vyplň údaj</v>
      </c>
      <c r="G96" s="41"/>
      <c r="H96" s="41"/>
      <c r="I96" s="33" t="s">
        <v>38</v>
      </c>
      <c r="J96" s="37" t="str">
        <f>E28</f>
        <v xml:space="preserve"> </v>
      </c>
      <c r="K96" s="41"/>
      <c r="L96" s="146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146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31" s="11" customFormat="1" ht="29.25" customHeight="1">
      <c r="A98" s="187"/>
      <c r="B98" s="188"/>
      <c r="C98" s="189" t="s">
        <v>157</v>
      </c>
      <c r="D98" s="190" t="s">
        <v>61</v>
      </c>
      <c r="E98" s="190" t="s">
        <v>57</v>
      </c>
      <c r="F98" s="190" t="s">
        <v>58</v>
      </c>
      <c r="G98" s="190" t="s">
        <v>158</v>
      </c>
      <c r="H98" s="190" t="s">
        <v>159</v>
      </c>
      <c r="I98" s="190" t="s">
        <v>160</v>
      </c>
      <c r="J98" s="190" t="s">
        <v>147</v>
      </c>
      <c r="K98" s="191" t="s">
        <v>161</v>
      </c>
      <c r="L98" s="192"/>
      <c r="M98" s="93" t="s">
        <v>20</v>
      </c>
      <c r="N98" s="94" t="s">
        <v>46</v>
      </c>
      <c r="O98" s="94" t="s">
        <v>162</v>
      </c>
      <c r="P98" s="94" t="s">
        <v>163</v>
      </c>
      <c r="Q98" s="94" t="s">
        <v>164</v>
      </c>
      <c r="R98" s="94" t="s">
        <v>165</v>
      </c>
      <c r="S98" s="94" t="s">
        <v>166</v>
      </c>
      <c r="T98" s="95" t="s">
        <v>167</v>
      </c>
      <c r="U98" s="187"/>
      <c r="V98" s="187"/>
      <c r="W98" s="187"/>
      <c r="X98" s="187"/>
      <c r="Y98" s="187"/>
      <c r="Z98" s="187"/>
      <c r="AA98" s="187"/>
      <c r="AB98" s="187"/>
      <c r="AC98" s="187"/>
      <c r="AD98" s="187"/>
      <c r="AE98" s="187"/>
    </row>
    <row r="99" spans="1:63" s="2" customFormat="1" ht="22.8" customHeight="1">
      <c r="A99" s="39"/>
      <c r="B99" s="40"/>
      <c r="C99" s="100" t="s">
        <v>168</v>
      </c>
      <c r="D99" s="41"/>
      <c r="E99" s="41"/>
      <c r="F99" s="41"/>
      <c r="G99" s="41"/>
      <c r="H99" s="41"/>
      <c r="I99" s="41"/>
      <c r="J99" s="193">
        <f>BK99</f>
        <v>0</v>
      </c>
      <c r="K99" s="41"/>
      <c r="L99" s="45"/>
      <c r="M99" s="96"/>
      <c r="N99" s="194"/>
      <c r="O99" s="97"/>
      <c r="P99" s="195">
        <f>P100</f>
        <v>0</v>
      </c>
      <c r="Q99" s="97"/>
      <c r="R99" s="195">
        <f>R100</f>
        <v>98.294611743016</v>
      </c>
      <c r="S99" s="97"/>
      <c r="T99" s="196">
        <f>T100</f>
        <v>42.11585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T99" s="18" t="s">
        <v>75</v>
      </c>
      <c r="AU99" s="18" t="s">
        <v>148</v>
      </c>
      <c r="BK99" s="197">
        <f>BK100</f>
        <v>0</v>
      </c>
    </row>
    <row r="100" spans="1:63" s="12" customFormat="1" ht="25.9" customHeight="1">
      <c r="A100" s="12"/>
      <c r="B100" s="198"/>
      <c r="C100" s="199"/>
      <c r="D100" s="200" t="s">
        <v>75</v>
      </c>
      <c r="E100" s="201" t="s">
        <v>169</v>
      </c>
      <c r="F100" s="201" t="s">
        <v>170</v>
      </c>
      <c r="G100" s="199"/>
      <c r="H100" s="199"/>
      <c r="I100" s="202"/>
      <c r="J100" s="203">
        <f>BK100</f>
        <v>0</v>
      </c>
      <c r="K100" s="199"/>
      <c r="L100" s="204"/>
      <c r="M100" s="205"/>
      <c r="N100" s="206"/>
      <c r="O100" s="206"/>
      <c r="P100" s="207">
        <f>P101+P149+P163+P206+P221+P246+P261</f>
        <v>0</v>
      </c>
      <c r="Q100" s="206"/>
      <c r="R100" s="207">
        <f>R101+R149+R163+R206+R221+R246+R261</f>
        <v>98.294611743016</v>
      </c>
      <c r="S100" s="206"/>
      <c r="T100" s="208">
        <f>T101+T149+T163+T206+T221+T246+T261</f>
        <v>42.11585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209" t="s">
        <v>22</v>
      </c>
      <c r="AT100" s="210" t="s">
        <v>75</v>
      </c>
      <c r="AU100" s="210" t="s">
        <v>76</v>
      </c>
      <c r="AY100" s="209" t="s">
        <v>171</v>
      </c>
      <c r="BK100" s="211">
        <f>BK101+BK149+BK163+BK206+BK221+BK246+BK261</f>
        <v>0</v>
      </c>
    </row>
    <row r="101" spans="1:63" s="12" customFormat="1" ht="22.8" customHeight="1">
      <c r="A101" s="12"/>
      <c r="B101" s="198"/>
      <c r="C101" s="199"/>
      <c r="D101" s="200" t="s">
        <v>75</v>
      </c>
      <c r="E101" s="212" t="s">
        <v>22</v>
      </c>
      <c r="F101" s="212" t="s">
        <v>172</v>
      </c>
      <c r="G101" s="199"/>
      <c r="H101" s="199"/>
      <c r="I101" s="202"/>
      <c r="J101" s="213">
        <f>BK101</f>
        <v>0</v>
      </c>
      <c r="K101" s="199"/>
      <c r="L101" s="204"/>
      <c r="M101" s="205"/>
      <c r="N101" s="206"/>
      <c r="O101" s="206"/>
      <c r="P101" s="207">
        <f>SUM(P102:P148)</f>
        <v>0</v>
      </c>
      <c r="Q101" s="206"/>
      <c r="R101" s="207">
        <f>SUM(R102:R148)</f>
        <v>21.9131585</v>
      </c>
      <c r="S101" s="206"/>
      <c r="T101" s="208">
        <f>SUM(T102:T148)</f>
        <v>8.3996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209" t="s">
        <v>22</v>
      </c>
      <c r="AT101" s="210" t="s">
        <v>75</v>
      </c>
      <c r="AU101" s="210" t="s">
        <v>22</v>
      </c>
      <c r="AY101" s="209" t="s">
        <v>171</v>
      </c>
      <c r="BK101" s="211">
        <f>SUM(BK102:BK148)</f>
        <v>0</v>
      </c>
    </row>
    <row r="102" spans="1:65" s="2" customFormat="1" ht="24.15" customHeight="1">
      <c r="A102" s="39"/>
      <c r="B102" s="40"/>
      <c r="C102" s="214" t="s">
        <v>22</v>
      </c>
      <c r="D102" s="214" t="s">
        <v>173</v>
      </c>
      <c r="E102" s="215" t="s">
        <v>970</v>
      </c>
      <c r="F102" s="216" t="s">
        <v>971</v>
      </c>
      <c r="G102" s="217" t="s">
        <v>176</v>
      </c>
      <c r="H102" s="218">
        <v>19.09</v>
      </c>
      <c r="I102" s="219"/>
      <c r="J102" s="220">
        <f>ROUND(I102*H102,2)</f>
        <v>0</v>
      </c>
      <c r="K102" s="216" t="s">
        <v>177</v>
      </c>
      <c r="L102" s="45"/>
      <c r="M102" s="221" t="s">
        <v>20</v>
      </c>
      <c r="N102" s="222" t="s">
        <v>47</v>
      </c>
      <c r="O102" s="85"/>
      <c r="P102" s="223">
        <f>O102*H102</f>
        <v>0</v>
      </c>
      <c r="Q102" s="223">
        <v>0</v>
      </c>
      <c r="R102" s="223">
        <f>Q102*H102</f>
        <v>0</v>
      </c>
      <c r="S102" s="223">
        <v>0.44</v>
      </c>
      <c r="T102" s="224">
        <f>S102*H102</f>
        <v>8.3996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25" t="s">
        <v>178</v>
      </c>
      <c r="AT102" s="225" t="s">
        <v>173</v>
      </c>
      <c r="AU102" s="225" t="s">
        <v>84</v>
      </c>
      <c r="AY102" s="18" t="s">
        <v>171</v>
      </c>
      <c r="BE102" s="226">
        <f>IF(N102="základní",J102,0)</f>
        <v>0</v>
      </c>
      <c r="BF102" s="226">
        <f>IF(N102="snížená",J102,0)</f>
        <v>0</v>
      </c>
      <c r="BG102" s="226">
        <f>IF(N102="zákl. přenesená",J102,0)</f>
        <v>0</v>
      </c>
      <c r="BH102" s="226">
        <f>IF(N102="sníž. přenesená",J102,0)</f>
        <v>0</v>
      </c>
      <c r="BI102" s="226">
        <f>IF(N102="nulová",J102,0)</f>
        <v>0</v>
      </c>
      <c r="BJ102" s="18" t="s">
        <v>22</v>
      </c>
      <c r="BK102" s="226">
        <f>ROUND(I102*H102,2)</f>
        <v>0</v>
      </c>
      <c r="BL102" s="18" t="s">
        <v>178</v>
      </c>
      <c r="BM102" s="225" t="s">
        <v>972</v>
      </c>
    </row>
    <row r="103" spans="1:47" s="2" customFormat="1" ht="12">
      <c r="A103" s="39"/>
      <c r="B103" s="40"/>
      <c r="C103" s="41"/>
      <c r="D103" s="227" t="s">
        <v>180</v>
      </c>
      <c r="E103" s="41"/>
      <c r="F103" s="228" t="s">
        <v>973</v>
      </c>
      <c r="G103" s="41"/>
      <c r="H103" s="41"/>
      <c r="I103" s="229"/>
      <c r="J103" s="41"/>
      <c r="K103" s="41"/>
      <c r="L103" s="45"/>
      <c r="M103" s="230"/>
      <c r="N103" s="231"/>
      <c r="O103" s="85"/>
      <c r="P103" s="85"/>
      <c r="Q103" s="85"/>
      <c r="R103" s="85"/>
      <c r="S103" s="85"/>
      <c r="T103" s="86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T103" s="18" t="s">
        <v>180</v>
      </c>
      <c r="AU103" s="18" t="s">
        <v>84</v>
      </c>
    </row>
    <row r="104" spans="1:47" s="2" customFormat="1" ht="12">
      <c r="A104" s="39"/>
      <c r="B104" s="40"/>
      <c r="C104" s="41"/>
      <c r="D104" s="232" t="s">
        <v>182</v>
      </c>
      <c r="E104" s="41"/>
      <c r="F104" s="233" t="s">
        <v>974</v>
      </c>
      <c r="G104" s="41"/>
      <c r="H104" s="41"/>
      <c r="I104" s="229"/>
      <c r="J104" s="41"/>
      <c r="K104" s="41"/>
      <c r="L104" s="45"/>
      <c r="M104" s="230"/>
      <c r="N104" s="231"/>
      <c r="O104" s="85"/>
      <c r="P104" s="85"/>
      <c r="Q104" s="85"/>
      <c r="R104" s="85"/>
      <c r="S104" s="85"/>
      <c r="T104" s="86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T104" s="18" t="s">
        <v>182</v>
      </c>
      <c r="AU104" s="18" t="s">
        <v>84</v>
      </c>
    </row>
    <row r="105" spans="1:51" s="13" customFormat="1" ht="12">
      <c r="A105" s="13"/>
      <c r="B105" s="234"/>
      <c r="C105" s="235"/>
      <c r="D105" s="227" t="s">
        <v>184</v>
      </c>
      <c r="E105" s="236" t="s">
        <v>20</v>
      </c>
      <c r="F105" s="237" t="s">
        <v>975</v>
      </c>
      <c r="G105" s="235"/>
      <c r="H105" s="236" t="s">
        <v>20</v>
      </c>
      <c r="I105" s="238"/>
      <c r="J105" s="235"/>
      <c r="K105" s="235"/>
      <c r="L105" s="239"/>
      <c r="M105" s="240"/>
      <c r="N105" s="241"/>
      <c r="O105" s="241"/>
      <c r="P105" s="241"/>
      <c r="Q105" s="241"/>
      <c r="R105" s="241"/>
      <c r="S105" s="241"/>
      <c r="T105" s="242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43" t="s">
        <v>184</v>
      </c>
      <c r="AU105" s="243" t="s">
        <v>84</v>
      </c>
      <c r="AV105" s="13" t="s">
        <v>22</v>
      </c>
      <c r="AW105" s="13" t="s">
        <v>37</v>
      </c>
      <c r="AX105" s="13" t="s">
        <v>76</v>
      </c>
      <c r="AY105" s="243" t="s">
        <v>171</v>
      </c>
    </row>
    <row r="106" spans="1:51" s="13" customFormat="1" ht="12">
      <c r="A106" s="13"/>
      <c r="B106" s="234"/>
      <c r="C106" s="235"/>
      <c r="D106" s="227" t="s">
        <v>184</v>
      </c>
      <c r="E106" s="236" t="s">
        <v>20</v>
      </c>
      <c r="F106" s="237" t="s">
        <v>976</v>
      </c>
      <c r="G106" s="235"/>
      <c r="H106" s="236" t="s">
        <v>20</v>
      </c>
      <c r="I106" s="238"/>
      <c r="J106" s="235"/>
      <c r="K106" s="235"/>
      <c r="L106" s="239"/>
      <c r="M106" s="240"/>
      <c r="N106" s="241"/>
      <c r="O106" s="241"/>
      <c r="P106" s="241"/>
      <c r="Q106" s="241"/>
      <c r="R106" s="241"/>
      <c r="S106" s="241"/>
      <c r="T106" s="242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43" t="s">
        <v>184</v>
      </c>
      <c r="AU106" s="243" t="s">
        <v>84</v>
      </c>
      <c r="AV106" s="13" t="s">
        <v>22</v>
      </c>
      <c r="AW106" s="13" t="s">
        <v>37</v>
      </c>
      <c r="AX106" s="13" t="s">
        <v>76</v>
      </c>
      <c r="AY106" s="243" t="s">
        <v>171</v>
      </c>
    </row>
    <row r="107" spans="1:51" s="14" customFormat="1" ht="12">
      <c r="A107" s="14"/>
      <c r="B107" s="244"/>
      <c r="C107" s="245"/>
      <c r="D107" s="227" t="s">
        <v>184</v>
      </c>
      <c r="E107" s="246" t="s">
        <v>20</v>
      </c>
      <c r="F107" s="247" t="s">
        <v>977</v>
      </c>
      <c r="G107" s="245"/>
      <c r="H107" s="248">
        <v>19.09</v>
      </c>
      <c r="I107" s="249"/>
      <c r="J107" s="245"/>
      <c r="K107" s="245"/>
      <c r="L107" s="250"/>
      <c r="M107" s="251"/>
      <c r="N107" s="252"/>
      <c r="O107" s="252"/>
      <c r="P107" s="252"/>
      <c r="Q107" s="252"/>
      <c r="R107" s="252"/>
      <c r="S107" s="252"/>
      <c r="T107" s="253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54" t="s">
        <v>184</v>
      </c>
      <c r="AU107" s="254" t="s">
        <v>84</v>
      </c>
      <c r="AV107" s="14" t="s">
        <v>84</v>
      </c>
      <c r="AW107" s="14" t="s">
        <v>37</v>
      </c>
      <c r="AX107" s="14" t="s">
        <v>76</v>
      </c>
      <c r="AY107" s="254" t="s">
        <v>171</v>
      </c>
    </row>
    <row r="108" spans="1:65" s="2" customFormat="1" ht="24.15" customHeight="1">
      <c r="A108" s="39"/>
      <c r="B108" s="40"/>
      <c r="C108" s="214" t="s">
        <v>84</v>
      </c>
      <c r="D108" s="214" t="s">
        <v>173</v>
      </c>
      <c r="E108" s="215" t="s">
        <v>978</v>
      </c>
      <c r="F108" s="216" t="s">
        <v>979</v>
      </c>
      <c r="G108" s="217" t="s">
        <v>980</v>
      </c>
      <c r="H108" s="218">
        <v>250</v>
      </c>
      <c r="I108" s="219"/>
      <c r="J108" s="220">
        <f>ROUND(I108*H108,2)</f>
        <v>0</v>
      </c>
      <c r="K108" s="216" t="s">
        <v>177</v>
      </c>
      <c r="L108" s="45"/>
      <c r="M108" s="221" t="s">
        <v>20</v>
      </c>
      <c r="N108" s="222" t="s">
        <v>47</v>
      </c>
      <c r="O108" s="85"/>
      <c r="P108" s="223">
        <f>O108*H108</f>
        <v>0</v>
      </c>
      <c r="Q108" s="223">
        <v>3.2634E-05</v>
      </c>
      <c r="R108" s="223">
        <f>Q108*H108</f>
        <v>0.008158499999999999</v>
      </c>
      <c r="S108" s="223">
        <v>0</v>
      </c>
      <c r="T108" s="224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25" t="s">
        <v>178</v>
      </c>
      <c r="AT108" s="225" t="s">
        <v>173</v>
      </c>
      <c r="AU108" s="225" t="s">
        <v>84</v>
      </c>
      <c r="AY108" s="18" t="s">
        <v>171</v>
      </c>
      <c r="BE108" s="226">
        <f>IF(N108="základní",J108,0)</f>
        <v>0</v>
      </c>
      <c r="BF108" s="226">
        <f>IF(N108="snížená",J108,0)</f>
        <v>0</v>
      </c>
      <c r="BG108" s="226">
        <f>IF(N108="zákl. přenesená",J108,0)</f>
        <v>0</v>
      </c>
      <c r="BH108" s="226">
        <f>IF(N108="sníž. přenesená",J108,0)</f>
        <v>0</v>
      </c>
      <c r="BI108" s="226">
        <f>IF(N108="nulová",J108,0)</f>
        <v>0</v>
      </c>
      <c r="BJ108" s="18" t="s">
        <v>22</v>
      </c>
      <c r="BK108" s="226">
        <f>ROUND(I108*H108,2)</f>
        <v>0</v>
      </c>
      <c r="BL108" s="18" t="s">
        <v>178</v>
      </c>
      <c r="BM108" s="225" t="s">
        <v>981</v>
      </c>
    </row>
    <row r="109" spans="1:47" s="2" customFormat="1" ht="12">
      <c r="A109" s="39"/>
      <c r="B109" s="40"/>
      <c r="C109" s="41"/>
      <c r="D109" s="227" t="s">
        <v>180</v>
      </c>
      <c r="E109" s="41"/>
      <c r="F109" s="228" t="s">
        <v>982</v>
      </c>
      <c r="G109" s="41"/>
      <c r="H109" s="41"/>
      <c r="I109" s="229"/>
      <c r="J109" s="41"/>
      <c r="K109" s="41"/>
      <c r="L109" s="45"/>
      <c r="M109" s="230"/>
      <c r="N109" s="231"/>
      <c r="O109" s="85"/>
      <c r="P109" s="85"/>
      <c r="Q109" s="85"/>
      <c r="R109" s="85"/>
      <c r="S109" s="85"/>
      <c r="T109" s="86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T109" s="18" t="s">
        <v>180</v>
      </c>
      <c r="AU109" s="18" t="s">
        <v>84</v>
      </c>
    </row>
    <row r="110" spans="1:47" s="2" customFormat="1" ht="12">
      <c r="A110" s="39"/>
      <c r="B110" s="40"/>
      <c r="C110" s="41"/>
      <c r="D110" s="232" t="s">
        <v>182</v>
      </c>
      <c r="E110" s="41"/>
      <c r="F110" s="233" t="s">
        <v>983</v>
      </c>
      <c r="G110" s="41"/>
      <c r="H110" s="41"/>
      <c r="I110" s="229"/>
      <c r="J110" s="41"/>
      <c r="K110" s="41"/>
      <c r="L110" s="45"/>
      <c r="M110" s="230"/>
      <c r="N110" s="231"/>
      <c r="O110" s="85"/>
      <c r="P110" s="85"/>
      <c r="Q110" s="85"/>
      <c r="R110" s="85"/>
      <c r="S110" s="85"/>
      <c r="T110" s="86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T110" s="18" t="s">
        <v>182</v>
      </c>
      <c r="AU110" s="18" t="s">
        <v>84</v>
      </c>
    </row>
    <row r="111" spans="1:51" s="13" customFormat="1" ht="12">
      <c r="A111" s="13"/>
      <c r="B111" s="234"/>
      <c r="C111" s="235"/>
      <c r="D111" s="227" t="s">
        <v>184</v>
      </c>
      <c r="E111" s="236" t="s">
        <v>20</v>
      </c>
      <c r="F111" s="237" t="s">
        <v>984</v>
      </c>
      <c r="G111" s="235"/>
      <c r="H111" s="236" t="s">
        <v>20</v>
      </c>
      <c r="I111" s="238"/>
      <c r="J111" s="235"/>
      <c r="K111" s="235"/>
      <c r="L111" s="239"/>
      <c r="M111" s="240"/>
      <c r="N111" s="241"/>
      <c r="O111" s="241"/>
      <c r="P111" s="241"/>
      <c r="Q111" s="241"/>
      <c r="R111" s="241"/>
      <c r="S111" s="241"/>
      <c r="T111" s="242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43" t="s">
        <v>184</v>
      </c>
      <c r="AU111" s="243" t="s">
        <v>84</v>
      </c>
      <c r="AV111" s="13" t="s">
        <v>22</v>
      </c>
      <c r="AW111" s="13" t="s">
        <v>37</v>
      </c>
      <c r="AX111" s="13" t="s">
        <v>76</v>
      </c>
      <c r="AY111" s="243" t="s">
        <v>171</v>
      </c>
    </row>
    <row r="112" spans="1:51" s="14" customFormat="1" ht="12">
      <c r="A112" s="14"/>
      <c r="B112" s="244"/>
      <c r="C112" s="245"/>
      <c r="D112" s="227" t="s">
        <v>184</v>
      </c>
      <c r="E112" s="246" t="s">
        <v>20</v>
      </c>
      <c r="F112" s="247" t="s">
        <v>985</v>
      </c>
      <c r="G112" s="245"/>
      <c r="H112" s="248">
        <v>250</v>
      </c>
      <c r="I112" s="249"/>
      <c r="J112" s="245"/>
      <c r="K112" s="245"/>
      <c r="L112" s="250"/>
      <c r="M112" s="251"/>
      <c r="N112" s="252"/>
      <c r="O112" s="252"/>
      <c r="P112" s="252"/>
      <c r="Q112" s="252"/>
      <c r="R112" s="252"/>
      <c r="S112" s="252"/>
      <c r="T112" s="253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54" t="s">
        <v>184</v>
      </c>
      <c r="AU112" s="254" t="s">
        <v>84</v>
      </c>
      <c r="AV112" s="14" t="s">
        <v>84</v>
      </c>
      <c r="AW112" s="14" t="s">
        <v>37</v>
      </c>
      <c r="AX112" s="14" t="s">
        <v>76</v>
      </c>
      <c r="AY112" s="254" t="s">
        <v>171</v>
      </c>
    </row>
    <row r="113" spans="1:65" s="2" customFormat="1" ht="33" customHeight="1">
      <c r="A113" s="39"/>
      <c r="B113" s="40"/>
      <c r="C113" s="214" t="s">
        <v>107</v>
      </c>
      <c r="D113" s="214" t="s">
        <v>173</v>
      </c>
      <c r="E113" s="215" t="s">
        <v>986</v>
      </c>
      <c r="F113" s="216" t="s">
        <v>987</v>
      </c>
      <c r="G113" s="217" t="s">
        <v>230</v>
      </c>
      <c r="H113" s="218">
        <v>63.873</v>
      </c>
      <c r="I113" s="219"/>
      <c r="J113" s="220">
        <f>ROUND(I113*H113,2)</f>
        <v>0</v>
      </c>
      <c r="K113" s="216" t="s">
        <v>177</v>
      </c>
      <c r="L113" s="45"/>
      <c r="M113" s="221" t="s">
        <v>20</v>
      </c>
      <c r="N113" s="222" t="s">
        <v>47</v>
      </c>
      <c r="O113" s="85"/>
      <c r="P113" s="223">
        <f>O113*H113</f>
        <v>0</v>
      </c>
      <c r="Q113" s="223">
        <v>0</v>
      </c>
      <c r="R113" s="223">
        <f>Q113*H113</f>
        <v>0</v>
      </c>
      <c r="S113" s="223">
        <v>0</v>
      </c>
      <c r="T113" s="224">
        <f>S113*H113</f>
        <v>0</v>
      </c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R113" s="225" t="s">
        <v>178</v>
      </c>
      <c r="AT113" s="225" t="s">
        <v>173</v>
      </c>
      <c r="AU113" s="225" t="s">
        <v>84</v>
      </c>
      <c r="AY113" s="18" t="s">
        <v>171</v>
      </c>
      <c r="BE113" s="226">
        <f>IF(N113="základní",J113,0)</f>
        <v>0</v>
      </c>
      <c r="BF113" s="226">
        <f>IF(N113="snížená",J113,0)</f>
        <v>0</v>
      </c>
      <c r="BG113" s="226">
        <f>IF(N113="zákl. přenesená",J113,0)</f>
        <v>0</v>
      </c>
      <c r="BH113" s="226">
        <f>IF(N113="sníž. přenesená",J113,0)</f>
        <v>0</v>
      </c>
      <c r="BI113" s="226">
        <f>IF(N113="nulová",J113,0)</f>
        <v>0</v>
      </c>
      <c r="BJ113" s="18" t="s">
        <v>22</v>
      </c>
      <c r="BK113" s="226">
        <f>ROUND(I113*H113,2)</f>
        <v>0</v>
      </c>
      <c r="BL113" s="18" t="s">
        <v>178</v>
      </c>
      <c r="BM113" s="225" t="s">
        <v>988</v>
      </c>
    </row>
    <row r="114" spans="1:47" s="2" customFormat="1" ht="12">
      <c r="A114" s="39"/>
      <c r="B114" s="40"/>
      <c r="C114" s="41"/>
      <c r="D114" s="227" t="s">
        <v>180</v>
      </c>
      <c r="E114" s="41"/>
      <c r="F114" s="228" t="s">
        <v>989</v>
      </c>
      <c r="G114" s="41"/>
      <c r="H114" s="41"/>
      <c r="I114" s="229"/>
      <c r="J114" s="41"/>
      <c r="K114" s="41"/>
      <c r="L114" s="45"/>
      <c r="M114" s="230"/>
      <c r="N114" s="231"/>
      <c r="O114" s="85"/>
      <c r="P114" s="85"/>
      <c r="Q114" s="85"/>
      <c r="R114" s="85"/>
      <c r="S114" s="85"/>
      <c r="T114" s="86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T114" s="18" t="s">
        <v>180</v>
      </c>
      <c r="AU114" s="18" t="s">
        <v>84</v>
      </c>
    </row>
    <row r="115" spans="1:47" s="2" customFormat="1" ht="12">
      <c r="A115" s="39"/>
      <c r="B115" s="40"/>
      <c r="C115" s="41"/>
      <c r="D115" s="232" t="s">
        <v>182</v>
      </c>
      <c r="E115" s="41"/>
      <c r="F115" s="233" t="s">
        <v>990</v>
      </c>
      <c r="G115" s="41"/>
      <c r="H115" s="41"/>
      <c r="I115" s="229"/>
      <c r="J115" s="41"/>
      <c r="K115" s="41"/>
      <c r="L115" s="45"/>
      <c r="M115" s="230"/>
      <c r="N115" s="231"/>
      <c r="O115" s="85"/>
      <c r="P115" s="85"/>
      <c r="Q115" s="85"/>
      <c r="R115" s="85"/>
      <c r="S115" s="85"/>
      <c r="T115" s="86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T115" s="18" t="s">
        <v>182</v>
      </c>
      <c r="AU115" s="18" t="s">
        <v>84</v>
      </c>
    </row>
    <row r="116" spans="1:47" s="2" customFormat="1" ht="12">
      <c r="A116" s="39"/>
      <c r="B116" s="40"/>
      <c r="C116" s="41"/>
      <c r="D116" s="227" t="s">
        <v>224</v>
      </c>
      <c r="E116" s="41"/>
      <c r="F116" s="255" t="s">
        <v>991</v>
      </c>
      <c r="G116" s="41"/>
      <c r="H116" s="41"/>
      <c r="I116" s="229"/>
      <c r="J116" s="41"/>
      <c r="K116" s="41"/>
      <c r="L116" s="45"/>
      <c r="M116" s="230"/>
      <c r="N116" s="231"/>
      <c r="O116" s="85"/>
      <c r="P116" s="85"/>
      <c r="Q116" s="85"/>
      <c r="R116" s="85"/>
      <c r="S116" s="85"/>
      <c r="T116" s="86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T116" s="18" t="s">
        <v>224</v>
      </c>
      <c r="AU116" s="18" t="s">
        <v>84</v>
      </c>
    </row>
    <row r="117" spans="1:51" s="13" customFormat="1" ht="12">
      <c r="A117" s="13"/>
      <c r="B117" s="234"/>
      <c r="C117" s="235"/>
      <c r="D117" s="227" t="s">
        <v>184</v>
      </c>
      <c r="E117" s="236" t="s">
        <v>20</v>
      </c>
      <c r="F117" s="237" t="s">
        <v>992</v>
      </c>
      <c r="G117" s="235"/>
      <c r="H117" s="236" t="s">
        <v>20</v>
      </c>
      <c r="I117" s="238"/>
      <c r="J117" s="235"/>
      <c r="K117" s="235"/>
      <c r="L117" s="239"/>
      <c r="M117" s="240"/>
      <c r="N117" s="241"/>
      <c r="O117" s="241"/>
      <c r="P117" s="241"/>
      <c r="Q117" s="241"/>
      <c r="R117" s="241"/>
      <c r="S117" s="241"/>
      <c r="T117" s="242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43" t="s">
        <v>184</v>
      </c>
      <c r="AU117" s="243" t="s">
        <v>84</v>
      </c>
      <c r="AV117" s="13" t="s">
        <v>22</v>
      </c>
      <c r="AW117" s="13" t="s">
        <v>37</v>
      </c>
      <c r="AX117" s="13" t="s">
        <v>76</v>
      </c>
      <c r="AY117" s="243" t="s">
        <v>171</v>
      </c>
    </row>
    <row r="118" spans="1:51" s="13" customFormat="1" ht="12">
      <c r="A118" s="13"/>
      <c r="B118" s="234"/>
      <c r="C118" s="235"/>
      <c r="D118" s="227" t="s">
        <v>184</v>
      </c>
      <c r="E118" s="236" t="s">
        <v>20</v>
      </c>
      <c r="F118" s="237" t="s">
        <v>993</v>
      </c>
      <c r="G118" s="235"/>
      <c r="H118" s="236" t="s">
        <v>20</v>
      </c>
      <c r="I118" s="238"/>
      <c r="J118" s="235"/>
      <c r="K118" s="235"/>
      <c r="L118" s="239"/>
      <c r="M118" s="240"/>
      <c r="N118" s="241"/>
      <c r="O118" s="241"/>
      <c r="P118" s="241"/>
      <c r="Q118" s="241"/>
      <c r="R118" s="241"/>
      <c r="S118" s="241"/>
      <c r="T118" s="242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43" t="s">
        <v>184</v>
      </c>
      <c r="AU118" s="243" t="s">
        <v>84</v>
      </c>
      <c r="AV118" s="13" t="s">
        <v>22</v>
      </c>
      <c r="AW118" s="13" t="s">
        <v>37</v>
      </c>
      <c r="AX118" s="13" t="s">
        <v>76</v>
      </c>
      <c r="AY118" s="243" t="s">
        <v>171</v>
      </c>
    </row>
    <row r="119" spans="1:51" s="14" customFormat="1" ht="12">
      <c r="A119" s="14"/>
      <c r="B119" s="244"/>
      <c r="C119" s="245"/>
      <c r="D119" s="227" t="s">
        <v>184</v>
      </c>
      <c r="E119" s="246" t="s">
        <v>20</v>
      </c>
      <c r="F119" s="247" t="s">
        <v>994</v>
      </c>
      <c r="G119" s="245"/>
      <c r="H119" s="248">
        <v>63.873</v>
      </c>
      <c r="I119" s="249"/>
      <c r="J119" s="245"/>
      <c r="K119" s="245"/>
      <c r="L119" s="250"/>
      <c r="M119" s="251"/>
      <c r="N119" s="252"/>
      <c r="O119" s="252"/>
      <c r="P119" s="252"/>
      <c r="Q119" s="252"/>
      <c r="R119" s="252"/>
      <c r="S119" s="252"/>
      <c r="T119" s="253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54" t="s">
        <v>184</v>
      </c>
      <c r="AU119" s="254" t="s">
        <v>84</v>
      </c>
      <c r="AV119" s="14" t="s">
        <v>84</v>
      </c>
      <c r="AW119" s="14" t="s">
        <v>37</v>
      </c>
      <c r="AX119" s="14" t="s">
        <v>76</v>
      </c>
      <c r="AY119" s="254" t="s">
        <v>171</v>
      </c>
    </row>
    <row r="120" spans="1:65" s="2" customFormat="1" ht="44.25" customHeight="1">
      <c r="A120" s="39"/>
      <c r="B120" s="40"/>
      <c r="C120" s="214" t="s">
        <v>178</v>
      </c>
      <c r="D120" s="214" t="s">
        <v>173</v>
      </c>
      <c r="E120" s="215" t="s">
        <v>236</v>
      </c>
      <c r="F120" s="216" t="s">
        <v>237</v>
      </c>
      <c r="G120" s="217" t="s">
        <v>230</v>
      </c>
      <c r="H120" s="218">
        <v>63.873</v>
      </c>
      <c r="I120" s="219"/>
      <c r="J120" s="220">
        <f>ROUND(I120*H120,2)</f>
        <v>0</v>
      </c>
      <c r="K120" s="216" t="s">
        <v>20</v>
      </c>
      <c r="L120" s="45"/>
      <c r="M120" s="221" t="s">
        <v>20</v>
      </c>
      <c r="N120" s="222" t="s">
        <v>47</v>
      </c>
      <c r="O120" s="85"/>
      <c r="P120" s="223">
        <f>O120*H120</f>
        <v>0</v>
      </c>
      <c r="Q120" s="223">
        <v>0</v>
      </c>
      <c r="R120" s="223">
        <f>Q120*H120</f>
        <v>0</v>
      </c>
      <c r="S120" s="223">
        <v>0</v>
      </c>
      <c r="T120" s="224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25" t="s">
        <v>178</v>
      </c>
      <c r="AT120" s="225" t="s">
        <v>173</v>
      </c>
      <c r="AU120" s="225" t="s">
        <v>84</v>
      </c>
      <c r="AY120" s="18" t="s">
        <v>171</v>
      </c>
      <c r="BE120" s="226">
        <f>IF(N120="základní",J120,0)</f>
        <v>0</v>
      </c>
      <c r="BF120" s="226">
        <f>IF(N120="snížená",J120,0)</f>
        <v>0</v>
      </c>
      <c r="BG120" s="226">
        <f>IF(N120="zákl. přenesená",J120,0)</f>
        <v>0</v>
      </c>
      <c r="BH120" s="226">
        <f>IF(N120="sníž. přenesená",J120,0)</f>
        <v>0</v>
      </c>
      <c r="BI120" s="226">
        <f>IF(N120="nulová",J120,0)</f>
        <v>0</v>
      </c>
      <c r="BJ120" s="18" t="s">
        <v>22</v>
      </c>
      <c r="BK120" s="226">
        <f>ROUND(I120*H120,2)</f>
        <v>0</v>
      </c>
      <c r="BL120" s="18" t="s">
        <v>178</v>
      </c>
      <c r="BM120" s="225" t="s">
        <v>995</v>
      </c>
    </row>
    <row r="121" spans="1:47" s="2" customFormat="1" ht="12">
      <c r="A121" s="39"/>
      <c r="B121" s="40"/>
      <c r="C121" s="41"/>
      <c r="D121" s="227" t="s">
        <v>180</v>
      </c>
      <c r="E121" s="41"/>
      <c r="F121" s="228" t="s">
        <v>239</v>
      </c>
      <c r="G121" s="41"/>
      <c r="H121" s="41"/>
      <c r="I121" s="229"/>
      <c r="J121" s="41"/>
      <c r="K121" s="41"/>
      <c r="L121" s="45"/>
      <c r="M121" s="230"/>
      <c r="N121" s="231"/>
      <c r="O121" s="85"/>
      <c r="P121" s="85"/>
      <c r="Q121" s="85"/>
      <c r="R121" s="85"/>
      <c r="S121" s="85"/>
      <c r="T121" s="86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8" t="s">
        <v>180</v>
      </c>
      <c r="AU121" s="18" t="s">
        <v>84</v>
      </c>
    </row>
    <row r="122" spans="1:51" s="14" customFormat="1" ht="12">
      <c r="A122" s="14"/>
      <c r="B122" s="244"/>
      <c r="C122" s="245"/>
      <c r="D122" s="227" t="s">
        <v>184</v>
      </c>
      <c r="E122" s="246" t="s">
        <v>20</v>
      </c>
      <c r="F122" s="247" t="s">
        <v>996</v>
      </c>
      <c r="G122" s="245"/>
      <c r="H122" s="248">
        <v>63.873</v>
      </c>
      <c r="I122" s="249"/>
      <c r="J122" s="245"/>
      <c r="K122" s="245"/>
      <c r="L122" s="250"/>
      <c r="M122" s="251"/>
      <c r="N122" s="252"/>
      <c r="O122" s="252"/>
      <c r="P122" s="252"/>
      <c r="Q122" s="252"/>
      <c r="R122" s="252"/>
      <c r="S122" s="252"/>
      <c r="T122" s="253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54" t="s">
        <v>184</v>
      </c>
      <c r="AU122" s="254" t="s">
        <v>84</v>
      </c>
      <c r="AV122" s="14" t="s">
        <v>84</v>
      </c>
      <c r="AW122" s="14" t="s">
        <v>37</v>
      </c>
      <c r="AX122" s="14" t="s">
        <v>76</v>
      </c>
      <c r="AY122" s="254" t="s">
        <v>171</v>
      </c>
    </row>
    <row r="123" spans="1:65" s="2" customFormat="1" ht="33" customHeight="1">
      <c r="A123" s="39"/>
      <c r="B123" s="40"/>
      <c r="C123" s="214" t="s">
        <v>210</v>
      </c>
      <c r="D123" s="214" t="s">
        <v>173</v>
      </c>
      <c r="E123" s="215" t="s">
        <v>242</v>
      </c>
      <c r="F123" s="216" t="s">
        <v>243</v>
      </c>
      <c r="G123" s="217" t="s">
        <v>244</v>
      </c>
      <c r="H123" s="218">
        <v>114.971</v>
      </c>
      <c r="I123" s="219"/>
      <c r="J123" s="220">
        <f>ROUND(I123*H123,2)</f>
        <v>0</v>
      </c>
      <c r="K123" s="216" t="s">
        <v>177</v>
      </c>
      <c r="L123" s="45"/>
      <c r="M123" s="221" t="s">
        <v>20</v>
      </c>
      <c r="N123" s="222" t="s">
        <v>47</v>
      </c>
      <c r="O123" s="85"/>
      <c r="P123" s="223">
        <f>O123*H123</f>
        <v>0</v>
      </c>
      <c r="Q123" s="223">
        <v>0</v>
      </c>
      <c r="R123" s="223">
        <f>Q123*H123</f>
        <v>0</v>
      </c>
      <c r="S123" s="223">
        <v>0</v>
      </c>
      <c r="T123" s="224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25" t="s">
        <v>178</v>
      </c>
      <c r="AT123" s="225" t="s">
        <v>173</v>
      </c>
      <c r="AU123" s="225" t="s">
        <v>84</v>
      </c>
      <c r="AY123" s="18" t="s">
        <v>171</v>
      </c>
      <c r="BE123" s="226">
        <f>IF(N123="základní",J123,0)</f>
        <v>0</v>
      </c>
      <c r="BF123" s="226">
        <f>IF(N123="snížená",J123,0)</f>
        <v>0</v>
      </c>
      <c r="BG123" s="226">
        <f>IF(N123="zákl. přenesená",J123,0)</f>
        <v>0</v>
      </c>
      <c r="BH123" s="226">
        <f>IF(N123="sníž. přenesená",J123,0)</f>
        <v>0</v>
      </c>
      <c r="BI123" s="226">
        <f>IF(N123="nulová",J123,0)</f>
        <v>0</v>
      </c>
      <c r="BJ123" s="18" t="s">
        <v>22</v>
      </c>
      <c r="BK123" s="226">
        <f>ROUND(I123*H123,2)</f>
        <v>0</v>
      </c>
      <c r="BL123" s="18" t="s">
        <v>178</v>
      </c>
      <c r="BM123" s="225" t="s">
        <v>997</v>
      </c>
    </row>
    <row r="124" spans="1:47" s="2" customFormat="1" ht="12">
      <c r="A124" s="39"/>
      <c r="B124" s="40"/>
      <c r="C124" s="41"/>
      <c r="D124" s="227" t="s">
        <v>180</v>
      </c>
      <c r="E124" s="41"/>
      <c r="F124" s="228" t="s">
        <v>246</v>
      </c>
      <c r="G124" s="41"/>
      <c r="H124" s="41"/>
      <c r="I124" s="229"/>
      <c r="J124" s="41"/>
      <c r="K124" s="41"/>
      <c r="L124" s="45"/>
      <c r="M124" s="230"/>
      <c r="N124" s="231"/>
      <c r="O124" s="85"/>
      <c r="P124" s="85"/>
      <c r="Q124" s="85"/>
      <c r="R124" s="85"/>
      <c r="S124" s="85"/>
      <c r="T124" s="86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18" t="s">
        <v>180</v>
      </c>
      <c r="AU124" s="18" t="s">
        <v>84</v>
      </c>
    </row>
    <row r="125" spans="1:47" s="2" customFormat="1" ht="12">
      <c r="A125" s="39"/>
      <c r="B125" s="40"/>
      <c r="C125" s="41"/>
      <c r="D125" s="232" t="s">
        <v>182</v>
      </c>
      <c r="E125" s="41"/>
      <c r="F125" s="233" t="s">
        <v>247</v>
      </c>
      <c r="G125" s="41"/>
      <c r="H125" s="41"/>
      <c r="I125" s="229"/>
      <c r="J125" s="41"/>
      <c r="K125" s="41"/>
      <c r="L125" s="45"/>
      <c r="M125" s="230"/>
      <c r="N125" s="231"/>
      <c r="O125" s="85"/>
      <c r="P125" s="85"/>
      <c r="Q125" s="85"/>
      <c r="R125" s="85"/>
      <c r="S125" s="85"/>
      <c r="T125" s="86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182</v>
      </c>
      <c r="AU125" s="18" t="s">
        <v>84</v>
      </c>
    </row>
    <row r="126" spans="1:51" s="14" customFormat="1" ht="12">
      <c r="A126" s="14"/>
      <c r="B126" s="244"/>
      <c r="C126" s="245"/>
      <c r="D126" s="227" t="s">
        <v>184</v>
      </c>
      <c r="E126" s="246" t="s">
        <v>20</v>
      </c>
      <c r="F126" s="247" t="s">
        <v>996</v>
      </c>
      <c r="G126" s="245"/>
      <c r="H126" s="248">
        <v>63.873</v>
      </c>
      <c r="I126" s="249"/>
      <c r="J126" s="245"/>
      <c r="K126" s="245"/>
      <c r="L126" s="250"/>
      <c r="M126" s="251"/>
      <c r="N126" s="252"/>
      <c r="O126" s="252"/>
      <c r="P126" s="252"/>
      <c r="Q126" s="252"/>
      <c r="R126" s="252"/>
      <c r="S126" s="252"/>
      <c r="T126" s="253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54" t="s">
        <v>184</v>
      </c>
      <c r="AU126" s="254" t="s">
        <v>84</v>
      </c>
      <c r="AV126" s="14" t="s">
        <v>84</v>
      </c>
      <c r="AW126" s="14" t="s">
        <v>37</v>
      </c>
      <c r="AX126" s="14" t="s">
        <v>76</v>
      </c>
      <c r="AY126" s="254" t="s">
        <v>171</v>
      </c>
    </row>
    <row r="127" spans="1:51" s="14" customFormat="1" ht="12">
      <c r="A127" s="14"/>
      <c r="B127" s="244"/>
      <c r="C127" s="245"/>
      <c r="D127" s="227" t="s">
        <v>184</v>
      </c>
      <c r="E127" s="245"/>
      <c r="F127" s="247" t="s">
        <v>998</v>
      </c>
      <c r="G127" s="245"/>
      <c r="H127" s="248">
        <v>114.971</v>
      </c>
      <c r="I127" s="249"/>
      <c r="J127" s="245"/>
      <c r="K127" s="245"/>
      <c r="L127" s="250"/>
      <c r="M127" s="251"/>
      <c r="N127" s="252"/>
      <c r="O127" s="252"/>
      <c r="P127" s="252"/>
      <c r="Q127" s="252"/>
      <c r="R127" s="252"/>
      <c r="S127" s="252"/>
      <c r="T127" s="253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54" t="s">
        <v>184</v>
      </c>
      <c r="AU127" s="254" t="s">
        <v>84</v>
      </c>
      <c r="AV127" s="14" t="s">
        <v>84</v>
      </c>
      <c r="AW127" s="14" t="s">
        <v>4</v>
      </c>
      <c r="AX127" s="14" t="s">
        <v>22</v>
      </c>
      <c r="AY127" s="254" t="s">
        <v>171</v>
      </c>
    </row>
    <row r="128" spans="1:65" s="2" customFormat="1" ht="24.15" customHeight="1">
      <c r="A128" s="39"/>
      <c r="B128" s="40"/>
      <c r="C128" s="214" t="s">
        <v>218</v>
      </c>
      <c r="D128" s="214" t="s">
        <v>173</v>
      </c>
      <c r="E128" s="215" t="s">
        <v>999</v>
      </c>
      <c r="F128" s="216" t="s">
        <v>1000</v>
      </c>
      <c r="G128" s="217" t="s">
        <v>230</v>
      </c>
      <c r="H128" s="218">
        <v>3.192</v>
      </c>
      <c r="I128" s="219"/>
      <c r="J128" s="220">
        <f>ROUND(I128*H128,2)</f>
        <v>0</v>
      </c>
      <c r="K128" s="216" t="s">
        <v>177</v>
      </c>
      <c r="L128" s="45"/>
      <c r="M128" s="221" t="s">
        <v>20</v>
      </c>
      <c r="N128" s="222" t="s">
        <v>47</v>
      </c>
      <c r="O128" s="85"/>
      <c r="P128" s="223">
        <f>O128*H128</f>
        <v>0</v>
      </c>
      <c r="Q128" s="223">
        <v>0</v>
      </c>
      <c r="R128" s="223">
        <f>Q128*H128</f>
        <v>0</v>
      </c>
      <c r="S128" s="223">
        <v>0</v>
      </c>
      <c r="T128" s="224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25" t="s">
        <v>178</v>
      </c>
      <c r="AT128" s="225" t="s">
        <v>173</v>
      </c>
      <c r="AU128" s="225" t="s">
        <v>84</v>
      </c>
      <c r="AY128" s="18" t="s">
        <v>171</v>
      </c>
      <c r="BE128" s="226">
        <f>IF(N128="základní",J128,0)</f>
        <v>0</v>
      </c>
      <c r="BF128" s="226">
        <f>IF(N128="snížená",J128,0)</f>
        <v>0</v>
      </c>
      <c r="BG128" s="226">
        <f>IF(N128="zákl. přenesená",J128,0)</f>
        <v>0</v>
      </c>
      <c r="BH128" s="226">
        <f>IF(N128="sníž. přenesená",J128,0)</f>
        <v>0</v>
      </c>
      <c r="BI128" s="226">
        <f>IF(N128="nulová",J128,0)</f>
        <v>0</v>
      </c>
      <c r="BJ128" s="18" t="s">
        <v>22</v>
      </c>
      <c r="BK128" s="226">
        <f>ROUND(I128*H128,2)</f>
        <v>0</v>
      </c>
      <c r="BL128" s="18" t="s">
        <v>178</v>
      </c>
      <c r="BM128" s="225" t="s">
        <v>1001</v>
      </c>
    </row>
    <row r="129" spans="1:47" s="2" customFormat="1" ht="12">
      <c r="A129" s="39"/>
      <c r="B129" s="40"/>
      <c r="C129" s="41"/>
      <c r="D129" s="227" t="s">
        <v>180</v>
      </c>
      <c r="E129" s="41"/>
      <c r="F129" s="228" t="s">
        <v>1002</v>
      </c>
      <c r="G129" s="41"/>
      <c r="H129" s="41"/>
      <c r="I129" s="229"/>
      <c r="J129" s="41"/>
      <c r="K129" s="41"/>
      <c r="L129" s="45"/>
      <c r="M129" s="230"/>
      <c r="N129" s="231"/>
      <c r="O129" s="85"/>
      <c r="P129" s="85"/>
      <c r="Q129" s="85"/>
      <c r="R129" s="85"/>
      <c r="S129" s="85"/>
      <c r="T129" s="86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180</v>
      </c>
      <c r="AU129" s="18" t="s">
        <v>84</v>
      </c>
    </row>
    <row r="130" spans="1:47" s="2" customFormat="1" ht="12">
      <c r="A130" s="39"/>
      <c r="B130" s="40"/>
      <c r="C130" s="41"/>
      <c r="D130" s="232" t="s">
        <v>182</v>
      </c>
      <c r="E130" s="41"/>
      <c r="F130" s="233" t="s">
        <v>1003</v>
      </c>
      <c r="G130" s="41"/>
      <c r="H130" s="41"/>
      <c r="I130" s="229"/>
      <c r="J130" s="41"/>
      <c r="K130" s="41"/>
      <c r="L130" s="45"/>
      <c r="M130" s="230"/>
      <c r="N130" s="231"/>
      <c r="O130" s="85"/>
      <c r="P130" s="85"/>
      <c r="Q130" s="85"/>
      <c r="R130" s="85"/>
      <c r="S130" s="85"/>
      <c r="T130" s="86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T130" s="18" t="s">
        <v>182</v>
      </c>
      <c r="AU130" s="18" t="s">
        <v>84</v>
      </c>
    </row>
    <row r="131" spans="1:51" s="13" customFormat="1" ht="12">
      <c r="A131" s="13"/>
      <c r="B131" s="234"/>
      <c r="C131" s="235"/>
      <c r="D131" s="227" t="s">
        <v>184</v>
      </c>
      <c r="E131" s="236" t="s">
        <v>20</v>
      </c>
      <c r="F131" s="237" t="s">
        <v>992</v>
      </c>
      <c r="G131" s="235"/>
      <c r="H131" s="236" t="s">
        <v>20</v>
      </c>
      <c r="I131" s="238"/>
      <c r="J131" s="235"/>
      <c r="K131" s="235"/>
      <c r="L131" s="239"/>
      <c r="M131" s="240"/>
      <c r="N131" s="241"/>
      <c r="O131" s="241"/>
      <c r="P131" s="241"/>
      <c r="Q131" s="241"/>
      <c r="R131" s="241"/>
      <c r="S131" s="241"/>
      <c r="T131" s="242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3" t="s">
        <v>184</v>
      </c>
      <c r="AU131" s="243" t="s">
        <v>84</v>
      </c>
      <c r="AV131" s="13" t="s">
        <v>22</v>
      </c>
      <c r="AW131" s="13" t="s">
        <v>37</v>
      </c>
      <c r="AX131" s="13" t="s">
        <v>76</v>
      </c>
      <c r="AY131" s="243" t="s">
        <v>171</v>
      </c>
    </row>
    <row r="132" spans="1:51" s="14" customFormat="1" ht="12">
      <c r="A132" s="14"/>
      <c r="B132" s="244"/>
      <c r="C132" s="245"/>
      <c r="D132" s="227" t="s">
        <v>184</v>
      </c>
      <c r="E132" s="246" t="s">
        <v>20</v>
      </c>
      <c r="F132" s="247" t="s">
        <v>1004</v>
      </c>
      <c r="G132" s="245"/>
      <c r="H132" s="248">
        <v>3.192</v>
      </c>
      <c r="I132" s="249"/>
      <c r="J132" s="245"/>
      <c r="K132" s="245"/>
      <c r="L132" s="250"/>
      <c r="M132" s="251"/>
      <c r="N132" s="252"/>
      <c r="O132" s="252"/>
      <c r="P132" s="252"/>
      <c r="Q132" s="252"/>
      <c r="R132" s="252"/>
      <c r="S132" s="252"/>
      <c r="T132" s="253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54" t="s">
        <v>184</v>
      </c>
      <c r="AU132" s="254" t="s">
        <v>84</v>
      </c>
      <c r="AV132" s="14" t="s">
        <v>84</v>
      </c>
      <c r="AW132" s="14" t="s">
        <v>37</v>
      </c>
      <c r="AX132" s="14" t="s">
        <v>76</v>
      </c>
      <c r="AY132" s="254" t="s">
        <v>171</v>
      </c>
    </row>
    <row r="133" spans="1:65" s="2" customFormat="1" ht="24.15" customHeight="1">
      <c r="A133" s="39"/>
      <c r="B133" s="40"/>
      <c r="C133" s="214" t="s">
        <v>227</v>
      </c>
      <c r="D133" s="214" t="s">
        <v>173</v>
      </c>
      <c r="E133" s="215" t="s">
        <v>1005</v>
      </c>
      <c r="F133" s="216" t="s">
        <v>1006</v>
      </c>
      <c r="G133" s="217" t="s">
        <v>230</v>
      </c>
      <c r="H133" s="218">
        <v>7.239</v>
      </c>
      <c r="I133" s="219"/>
      <c r="J133" s="220">
        <f>ROUND(I133*H133,2)</f>
        <v>0</v>
      </c>
      <c r="K133" s="216" t="s">
        <v>177</v>
      </c>
      <c r="L133" s="45"/>
      <c r="M133" s="221" t="s">
        <v>20</v>
      </c>
      <c r="N133" s="222" t="s">
        <v>47</v>
      </c>
      <c r="O133" s="85"/>
      <c r="P133" s="223">
        <f>O133*H133</f>
        <v>0</v>
      </c>
      <c r="Q133" s="223">
        <v>0</v>
      </c>
      <c r="R133" s="223">
        <f>Q133*H133</f>
        <v>0</v>
      </c>
      <c r="S133" s="223">
        <v>0</v>
      </c>
      <c r="T133" s="224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25" t="s">
        <v>178</v>
      </c>
      <c r="AT133" s="225" t="s">
        <v>173</v>
      </c>
      <c r="AU133" s="225" t="s">
        <v>84</v>
      </c>
      <c r="AY133" s="18" t="s">
        <v>171</v>
      </c>
      <c r="BE133" s="226">
        <f>IF(N133="základní",J133,0)</f>
        <v>0</v>
      </c>
      <c r="BF133" s="226">
        <f>IF(N133="snížená",J133,0)</f>
        <v>0</v>
      </c>
      <c r="BG133" s="226">
        <f>IF(N133="zákl. přenesená",J133,0)</f>
        <v>0</v>
      </c>
      <c r="BH133" s="226">
        <f>IF(N133="sníž. přenesená",J133,0)</f>
        <v>0</v>
      </c>
      <c r="BI133" s="226">
        <f>IF(N133="nulová",J133,0)</f>
        <v>0</v>
      </c>
      <c r="BJ133" s="18" t="s">
        <v>22</v>
      </c>
      <c r="BK133" s="226">
        <f>ROUND(I133*H133,2)</f>
        <v>0</v>
      </c>
      <c r="BL133" s="18" t="s">
        <v>178</v>
      </c>
      <c r="BM133" s="225" t="s">
        <v>1007</v>
      </c>
    </row>
    <row r="134" spans="1:47" s="2" customFormat="1" ht="12">
      <c r="A134" s="39"/>
      <c r="B134" s="40"/>
      <c r="C134" s="41"/>
      <c r="D134" s="227" t="s">
        <v>180</v>
      </c>
      <c r="E134" s="41"/>
      <c r="F134" s="228" t="s">
        <v>1008</v>
      </c>
      <c r="G134" s="41"/>
      <c r="H134" s="41"/>
      <c r="I134" s="229"/>
      <c r="J134" s="41"/>
      <c r="K134" s="41"/>
      <c r="L134" s="45"/>
      <c r="M134" s="230"/>
      <c r="N134" s="231"/>
      <c r="O134" s="85"/>
      <c r="P134" s="85"/>
      <c r="Q134" s="85"/>
      <c r="R134" s="85"/>
      <c r="S134" s="85"/>
      <c r="T134" s="86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T134" s="18" t="s">
        <v>180</v>
      </c>
      <c r="AU134" s="18" t="s">
        <v>84</v>
      </c>
    </row>
    <row r="135" spans="1:47" s="2" customFormat="1" ht="12">
      <c r="A135" s="39"/>
      <c r="B135" s="40"/>
      <c r="C135" s="41"/>
      <c r="D135" s="232" t="s">
        <v>182</v>
      </c>
      <c r="E135" s="41"/>
      <c r="F135" s="233" t="s">
        <v>1009</v>
      </c>
      <c r="G135" s="41"/>
      <c r="H135" s="41"/>
      <c r="I135" s="229"/>
      <c r="J135" s="41"/>
      <c r="K135" s="41"/>
      <c r="L135" s="45"/>
      <c r="M135" s="230"/>
      <c r="N135" s="231"/>
      <c r="O135" s="85"/>
      <c r="P135" s="85"/>
      <c r="Q135" s="85"/>
      <c r="R135" s="85"/>
      <c r="S135" s="85"/>
      <c r="T135" s="86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18" t="s">
        <v>182</v>
      </c>
      <c r="AU135" s="18" t="s">
        <v>84</v>
      </c>
    </row>
    <row r="136" spans="1:51" s="13" customFormat="1" ht="12">
      <c r="A136" s="13"/>
      <c r="B136" s="234"/>
      <c r="C136" s="235"/>
      <c r="D136" s="227" t="s">
        <v>184</v>
      </c>
      <c r="E136" s="236" t="s">
        <v>20</v>
      </c>
      <c r="F136" s="237" t="s">
        <v>992</v>
      </c>
      <c r="G136" s="235"/>
      <c r="H136" s="236" t="s">
        <v>20</v>
      </c>
      <c r="I136" s="238"/>
      <c r="J136" s="235"/>
      <c r="K136" s="235"/>
      <c r="L136" s="239"/>
      <c r="M136" s="240"/>
      <c r="N136" s="241"/>
      <c r="O136" s="241"/>
      <c r="P136" s="241"/>
      <c r="Q136" s="241"/>
      <c r="R136" s="241"/>
      <c r="S136" s="241"/>
      <c r="T136" s="242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3" t="s">
        <v>184</v>
      </c>
      <c r="AU136" s="243" t="s">
        <v>84</v>
      </c>
      <c r="AV136" s="13" t="s">
        <v>22</v>
      </c>
      <c r="AW136" s="13" t="s">
        <v>37</v>
      </c>
      <c r="AX136" s="13" t="s">
        <v>76</v>
      </c>
      <c r="AY136" s="243" t="s">
        <v>171</v>
      </c>
    </row>
    <row r="137" spans="1:51" s="14" customFormat="1" ht="12">
      <c r="A137" s="14"/>
      <c r="B137" s="244"/>
      <c r="C137" s="245"/>
      <c r="D137" s="227" t="s">
        <v>184</v>
      </c>
      <c r="E137" s="246" t="s">
        <v>20</v>
      </c>
      <c r="F137" s="247" t="s">
        <v>1010</v>
      </c>
      <c r="G137" s="245"/>
      <c r="H137" s="248">
        <v>7.239</v>
      </c>
      <c r="I137" s="249"/>
      <c r="J137" s="245"/>
      <c r="K137" s="245"/>
      <c r="L137" s="250"/>
      <c r="M137" s="251"/>
      <c r="N137" s="252"/>
      <c r="O137" s="252"/>
      <c r="P137" s="252"/>
      <c r="Q137" s="252"/>
      <c r="R137" s="252"/>
      <c r="S137" s="252"/>
      <c r="T137" s="253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54" t="s">
        <v>184</v>
      </c>
      <c r="AU137" s="254" t="s">
        <v>84</v>
      </c>
      <c r="AV137" s="14" t="s">
        <v>84</v>
      </c>
      <c r="AW137" s="14" t="s">
        <v>37</v>
      </c>
      <c r="AX137" s="14" t="s">
        <v>76</v>
      </c>
      <c r="AY137" s="254" t="s">
        <v>171</v>
      </c>
    </row>
    <row r="138" spans="1:65" s="2" customFormat="1" ht="16.5" customHeight="1">
      <c r="A138" s="39"/>
      <c r="B138" s="40"/>
      <c r="C138" s="256" t="s">
        <v>235</v>
      </c>
      <c r="D138" s="256" t="s">
        <v>286</v>
      </c>
      <c r="E138" s="257" t="s">
        <v>839</v>
      </c>
      <c r="F138" s="258" t="s">
        <v>840</v>
      </c>
      <c r="G138" s="259" t="s">
        <v>244</v>
      </c>
      <c r="H138" s="260">
        <v>21.905</v>
      </c>
      <c r="I138" s="261"/>
      <c r="J138" s="262">
        <f>ROUND(I138*H138,2)</f>
        <v>0</v>
      </c>
      <c r="K138" s="258" t="s">
        <v>177</v>
      </c>
      <c r="L138" s="263"/>
      <c r="M138" s="264" t="s">
        <v>20</v>
      </c>
      <c r="N138" s="265" t="s">
        <v>47</v>
      </c>
      <c r="O138" s="85"/>
      <c r="P138" s="223">
        <f>O138*H138</f>
        <v>0</v>
      </c>
      <c r="Q138" s="223">
        <v>1</v>
      </c>
      <c r="R138" s="223">
        <f>Q138*H138</f>
        <v>21.905</v>
      </c>
      <c r="S138" s="223">
        <v>0</v>
      </c>
      <c r="T138" s="224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25" t="s">
        <v>235</v>
      </c>
      <c r="AT138" s="225" t="s">
        <v>286</v>
      </c>
      <c r="AU138" s="225" t="s">
        <v>84</v>
      </c>
      <c r="AY138" s="18" t="s">
        <v>171</v>
      </c>
      <c r="BE138" s="226">
        <f>IF(N138="základní",J138,0)</f>
        <v>0</v>
      </c>
      <c r="BF138" s="226">
        <f>IF(N138="snížená",J138,0)</f>
        <v>0</v>
      </c>
      <c r="BG138" s="226">
        <f>IF(N138="zákl. přenesená",J138,0)</f>
        <v>0</v>
      </c>
      <c r="BH138" s="226">
        <f>IF(N138="sníž. přenesená",J138,0)</f>
        <v>0</v>
      </c>
      <c r="BI138" s="226">
        <f>IF(N138="nulová",J138,0)</f>
        <v>0</v>
      </c>
      <c r="BJ138" s="18" t="s">
        <v>22</v>
      </c>
      <c r="BK138" s="226">
        <f>ROUND(I138*H138,2)</f>
        <v>0</v>
      </c>
      <c r="BL138" s="18" t="s">
        <v>178</v>
      </c>
      <c r="BM138" s="225" t="s">
        <v>1011</v>
      </c>
    </row>
    <row r="139" spans="1:47" s="2" customFormat="1" ht="12">
      <c r="A139" s="39"/>
      <c r="B139" s="40"/>
      <c r="C139" s="41"/>
      <c r="D139" s="227" t="s">
        <v>180</v>
      </c>
      <c r="E139" s="41"/>
      <c r="F139" s="228" t="s">
        <v>840</v>
      </c>
      <c r="G139" s="41"/>
      <c r="H139" s="41"/>
      <c r="I139" s="229"/>
      <c r="J139" s="41"/>
      <c r="K139" s="41"/>
      <c r="L139" s="45"/>
      <c r="M139" s="230"/>
      <c r="N139" s="231"/>
      <c r="O139" s="85"/>
      <c r="P139" s="85"/>
      <c r="Q139" s="85"/>
      <c r="R139" s="85"/>
      <c r="S139" s="85"/>
      <c r="T139" s="86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T139" s="18" t="s">
        <v>180</v>
      </c>
      <c r="AU139" s="18" t="s">
        <v>84</v>
      </c>
    </row>
    <row r="140" spans="1:51" s="13" customFormat="1" ht="12">
      <c r="A140" s="13"/>
      <c r="B140" s="234"/>
      <c r="C140" s="235"/>
      <c r="D140" s="227" t="s">
        <v>184</v>
      </c>
      <c r="E140" s="236" t="s">
        <v>20</v>
      </c>
      <c r="F140" s="237" t="s">
        <v>992</v>
      </c>
      <c r="G140" s="235"/>
      <c r="H140" s="236" t="s">
        <v>20</v>
      </c>
      <c r="I140" s="238"/>
      <c r="J140" s="235"/>
      <c r="K140" s="235"/>
      <c r="L140" s="239"/>
      <c r="M140" s="240"/>
      <c r="N140" s="241"/>
      <c r="O140" s="241"/>
      <c r="P140" s="241"/>
      <c r="Q140" s="241"/>
      <c r="R140" s="241"/>
      <c r="S140" s="241"/>
      <c r="T140" s="242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3" t="s">
        <v>184</v>
      </c>
      <c r="AU140" s="243" t="s">
        <v>84</v>
      </c>
      <c r="AV140" s="13" t="s">
        <v>22</v>
      </c>
      <c r="AW140" s="13" t="s">
        <v>37</v>
      </c>
      <c r="AX140" s="13" t="s">
        <v>76</v>
      </c>
      <c r="AY140" s="243" t="s">
        <v>171</v>
      </c>
    </row>
    <row r="141" spans="1:51" s="14" customFormat="1" ht="12">
      <c r="A141" s="14"/>
      <c r="B141" s="244"/>
      <c r="C141" s="245"/>
      <c r="D141" s="227" t="s">
        <v>184</v>
      </c>
      <c r="E141" s="246" t="s">
        <v>20</v>
      </c>
      <c r="F141" s="247" t="s">
        <v>1004</v>
      </c>
      <c r="G141" s="245"/>
      <c r="H141" s="248">
        <v>3.192</v>
      </c>
      <c r="I141" s="249"/>
      <c r="J141" s="245"/>
      <c r="K141" s="245"/>
      <c r="L141" s="250"/>
      <c r="M141" s="251"/>
      <c r="N141" s="252"/>
      <c r="O141" s="252"/>
      <c r="P141" s="252"/>
      <c r="Q141" s="252"/>
      <c r="R141" s="252"/>
      <c r="S141" s="252"/>
      <c r="T141" s="253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54" t="s">
        <v>184</v>
      </c>
      <c r="AU141" s="254" t="s">
        <v>84</v>
      </c>
      <c r="AV141" s="14" t="s">
        <v>84</v>
      </c>
      <c r="AW141" s="14" t="s">
        <v>37</v>
      </c>
      <c r="AX141" s="14" t="s">
        <v>76</v>
      </c>
      <c r="AY141" s="254" t="s">
        <v>171</v>
      </c>
    </row>
    <row r="142" spans="1:51" s="14" customFormat="1" ht="12">
      <c r="A142" s="14"/>
      <c r="B142" s="244"/>
      <c r="C142" s="245"/>
      <c r="D142" s="227" t="s">
        <v>184</v>
      </c>
      <c r="E142" s="246" t="s">
        <v>20</v>
      </c>
      <c r="F142" s="247" t="s">
        <v>1010</v>
      </c>
      <c r="G142" s="245"/>
      <c r="H142" s="248">
        <v>7.239</v>
      </c>
      <c r="I142" s="249"/>
      <c r="J142" s="245"/>
      <c r="K142" s="245"/>
      <c r="L142" s="250"/>
      <c r="M142" s="251"/>
      <c r="N142" s="252"/>
      <c r="O142" s="252"/>
      <c r="P142" s="252"/>
      <c r="Q142" s="252"/>
      <c r="R142" s="252"/>
      <c r="S142" s="252"/>
      <c r="T142" s="253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54" t="s">
        <v>184</v>
      </c>
      <c r="AU142" s="254" t="s">
        <v>84</v>
      </c>
      <c r="AV142" s="14" t="s">
        <v>84</v>
      </c>
      <c r="AW142" s="14" t="s">
        <v>37</v>
      </c>
      <c r="AX142" s="14" t="s">
        <v>76</v>
      </c>
      <c r="AY142" s="254" t="s">
        <v>171</v>
      </c>
    </row>
    <row r="143" spans="1:51" s="14" customFormat="1" ht="12">
      <c r="A143" s="14"/>
      <c r="B143" s="244"/>
      <c r="C143" s="245"/>
      <c r="D143" s="227" t="s">
        <v>184</v>
      </c>
      <c r="E143" s="245"/>
      <c r="F143" s="247" t="s">
        <v>1012</v>
      </c>
      <c r="G143" s="245"/>
      <c r="H143" s="248">
        <v>21.905</v>
      </c>
      <c r="I143" s="249"/>
      <c r="J143" s="245"/>
      <c r="K143" s="245"/>
      <c r="L143" s="250"/>
      <c r="M143" s="251"/>
      <c r="N143" s="252"/>
      <c r="O143" s="252"/>
      <c r="P143" s="252"/>
      <c r="Q143" s="252"/>
      <c r="R143" s="252"/>
      <c r="S143" s="252"/>
      <c r="T143" s="253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54" t="s">
        <v>184</v>
      </c>
      <c r="AU143" s="254" t="s">
        <v>84</v>
      </c>
      <c r="AV143" s="14" t="s">
        <v>84</v>
      </c>
      <c r="AW143" s="14" t="s">
        <v>4</v>
      </c>
      <c r="AX143" s="14" t="s">
        <v>22</v>
      </c>
      <c r="AY143" s="254" t="s">
        <v>171</v>
      </c>
    </row>
    <row r="144" spans="1:65" s="2" customFormat="1" ht="24.15" customHeight="1">
      <c r="A144" s="39"/>
      <c r="B144" s="40"/>
      <c r="C144" s="214" t="s">
        <v>241</v>
      </c>
      <c r="D144" s="214" t="s">
        <v>173</v>
      </c>
      <c r="E144" s="215" t="s">
        <v>692</v>
      </c>
      <c r="F144" s="216" t="s">
        <v>693</v>
      </c>
      <c r="G144" s="217" t="s">
        <v>176</v>
      </c>
      <c r="H144" s="218">
        <v>65.47</v>
      </c>
      <c r="I144" s="219"/>
      <c r="J144" s="220">
        <f>ROUND(I144*H144,2)</f>
        <v>0</v>
      </c>
      <c r="K144" s="216" t="s">
        <v>177</v>
      </c>
      <c r="L144" s="45"/>
      <c r="M144" s="221" t="s">
        <v>20</v>
      </c>
      <c r="N144" s="222" t="s">
        <v>47</v>
      </c>
      <c r="O144" s="85"/>
      <c r="P144" s="223">
        <f>O144*H144</f>
        <v>0</v>
      </c>
      <c r="Q144" s="223">
        <v>0</v>
      </c>
      <c r="R144" s="223">
        <f>Q144*H144</f>
        <v>0</v>
      </c>
      <c r="S144" s="223">
        <v>0</v>
      </c>
      <c r="T144" s="224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25" t="s">
        <v>178</v>
      </c>
      <c r="AT144" s="225" t="s">
        <v>173</v>
      </c>
      <c r="AU144" s="225" t="s">
        <v>84</v>
      </c>
      <c r="AY144" s="18" t="s">
        <v>171</v>
      </c>
      <c r="BE144" s="226">
        <f>IF(N144="základní",J144,0)</f>
        <v>0</v>
      </c>
      <c r="BF144" s="226">
        <f>IF(N144="snížená",J144,0)</f>
        <v>0</v>
      </c>
      <c r="BG144" s="226">
        <f>IF(N144="zákl. přenesená",J144,0)</f>
        <v>0</v>
      </c>
      <c r="BH144" s="226">
        <f>IF(N144="sníž. přenesená",J144,0)</f>
        <v>0</v>
      </c>
      <c r="BI144" s="226">
        <f>IF(N144="nulová",J144,0)</f>
        <v>0</v>
      </c>
      <c r="BJ144" s="18" t="s">
        <v>22</v>
      </c>
      <c r="BK144" s="226">
        <f>ROUND(I144*H144,2)</f>
        <v>0</v>
      </c>
      <c r="BL144" s="18" t="s">
        <v>178</v>
      </c>
      <c r="BM144" s="225" t="s">
        <v>1013</v>
      </c>
    </row>
    <row r="145" spans="1:47" s="2" customFormat="1" ht="12">
      <c r="A145" s="39"/>
      <c r="B145" s="40"/>
      <c r="C145" s="41"/>
      <c r="D145" s="227" t="s">
        <v>180</v>
      </c>
      <c r="E145" s="41"/>
      <c r="F145" s="228" t="s">
        <v>695</v>
      </c>
      <c r="G145" s="41"/>
      <c r="H145" s="41"/>
      <c r="I145" s="229"/>
      <c r="J145" s="41"/>
      <c r="K145" s="41"/>
      <c r="L145" s="45"/>
      <c r="M145" s="230"/>
      <c r="N145" s="231"/>
      <c r="O145" s="85"/>
      <c r="P145" s="85"/>
      <c r="Q145" s="85"/>
      <c r="R145" s="85"/>
      <c r="S145" s="85"/>
      <c r="T145" s="86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T145" s="18" t="s">
        <v>180</v>
      </c>
      <c r="AU145" s="18" t="s">
        <v>84</v>
      </c>
    </row>
    <row r="146" spans="1:47" s="2" customFormat="1" ht="12">
      <c r="A146" s="39"/>
      <c r="B146" s="40"/>
      <c r="C146" s="41"/>
      <c r="D146" s="232" t="s">
        <v>182</v>
      </c>
      <c r="E146" s="41"/>
      <c r="F146" s="233" t="s">
        <v>696</v>
      </c>
      <c r="G146" s="41"/>
      <c r="H146" s="41"/>
      <c r="I146" s="229"/>
      <c r="J146" s="41"/>
      <c r="K146" s="41"/>
      <c r="L146" s="45"/>
      <c r="M146" s="230"/>
      <c r="N146" s="231"/>
      <c r="O146" s="85"/>
      <c r="P146" s="85"/>
      <c r="Q146" s="85"/>
      <c r="R146" s="85"/>
      <c r="S146" s="85"/>
      <c r="T146" s="86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T146" s="18" t="s">
        <v>182</v>
      </c>
      <c r="AU146" s="18" t="s">
        <v>84</v>
      </c>
    </row>
    <row r="147" spans="1:51" s="13" customFormat="1" ht="12">
      <c r="A147" s="13"/>
      <c r="B147" s="234"/>
      <c r="C147" s="235"/>
      <c r="D147" s="227" t="s">
        <v>184</v>
      </c>
      <c r="E147" s="236" t="s">
        <v>20</v>
      </c>
      <c r="F147" s="237" t="s">
        <v>1014</v>
      </c>
      <c r="G147" s="235"/>
      <c r="H147" s="236" t="s">
        <v>20</v>
      </c>
      <c r="I147" s="238"/>
      <c r="J147" s="235"/>
      <c r="K147" s="235"/>
      <c r="L147" s="239"/>
      <c r="M147" s="240"/>
      <c r="N147" s="241"/>
      <c r="O147" s="241"/>
      <c r="P147" s="241"/>
      <c r="Q147" s="241"/>
      <c r="R147" s="241"/>
      <c r="S147" s="241"/>
      <c r="T147" s="242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3" t="s">
        <v>184</v>
      </c>
      <c r="AU147" s="243" t="s">
        <v>84</v>
      </c>
      <c r="AV147" s="13" t="s">
        <v>22</v>
      </c>
      <c r="AW147" s="13" t="s">
        <v>37</v>
      </c>
      <c r="AX147" s="13" t="s">
        <v>76</v>
      </c>
      <c r="AY147" s="243" t="s">
        <v>171</v>
      </c>
    </row>
    <row r="148" spans="1:51" s="14" customFormat="1" ht="12">
      <c r="A148" s="14"/>
      <c r="B148" s="244"/>
      <c r="C148" s="245"/>
      <c r="D148" s="227" t="s">
        <v>184</v>
      </c>
      <c r="E148" s="246" t="s">
        <v>20</v>
      </c>
      <c r="F148" s="247" t="s">
        <v>1015</v>
      </c>
      <c r="G148" s="245"/>
      <c r="H148" s="248">
        <v>65.47</v>
      </c>
      <c r="I148" s="249"/>
      <c r="J148" s="245"/>
      <c r="K148" s="245"/>
      <c r="L148" s="250"/>
      <c r="M148" s="251"/>
      <c r="N148" s="252"/>
      <c r="O148" s="252"/>
      <c r="P148" s="252"/>
      <c r="Q148" s="252"/>
      <c r="R148" s="252"/>
      <c r="S148" s="252"/>
      <c r="T148" s="253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54" t="s">
        <v>184</v>
      </c>
      <c r="AU148" s="254" t="s">
        <v>84</v>
      </c>
      <c r="AV148" s="14" t="s">
        <v>84</v>
      </c>
      <c r="AW148" s="14" t="s">
        <v>37</v>
      </c>
      <c r="AX148" s="14" t="s">
        <v>76</v>
      </c>
      <c r="AY148" s="254" t="s">
        <v>171</v>
      </c>
    </row>
    <row r="149" spans="1:63" s="12" customFormat="1" ht="22.8" customHeight="1">
      <c r="A149" s="12"/>
      <c r="B149" s="198"/>
      <c r="C149" s="199"/>
      <c r="D149" s="200" t="s">
        <v>75</v>
      </c>
      <c r="E149" s="212" t="s">
        <v>84</v>
      </c>
      <c r="F149" s="212" t="s">
        <v>1016</v>
      </c>
      <c r="G149" s="199"/>
      <c r="H149" s="199"/>
      <c r="I149" s="202"/>
      <c r="J149" s="213">
        <f>BK149</f>
        <v>0</v>
      </c>
      <c r="K149" s="199"/>
      <c r="L149" s="204"/>
      <c r="M149" s="205"/>
      <c r="N149" s="206"/>
      <c r="O149" s="206"/>
      <c r="P149" s="207">
        <f>SUM(P150:P162)</f>
        <v>0</v>
      </c>
      <c r="Q149" s="206"/>
      <c r="R149" s="207">
        <f>SUM(R150:R162)</f>
        <v>9.164307421416</v>
      </c>
      <c r="S149" s="206"/>
      <c r="T149" s="208">
        <f>SUM(T150:T162)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09" t="s">
        <v>22</v>
      </c>
      <c r="AT149" s="210" t="s">
        <v>75</v>
      </c>
      <c r="AU149" s="210" t="s">
        <v>22</v>
      </c>
      <c r="AY149" s="209" t="s">
        <v>171</v>
      </c>
      <c r="BK149" s="211">
        <f>SUM(BK150:BK162)</f>
        <v>0</v>
      </c>
    </row>
    <row r="150" spans="1:65" s="2" customFormat="1" ht="16.5" customHeight="1">
      <c r="A150" s="39"/>
      <c r="B150" s="40"/>
      <c r="C150" s="214" t="s">
        <v>27</v>
      </c>
      <c r="D150" s="214" t="s">
        <v>173</v>
      </c>
      <c r="E150" s="215" t="s">
        <v>1017</v>
      </c>
      <c r="F150" s="216" t="s">
        <v>1018</v>
      </c>
      <c r="G150" s="217" t="s">
        <v>230</v>
      </c>
      <c r="H150" s="218">
        <v>3.654</v>
      </c>
      <c r="I150" s="219"/>
      <c r="J150" s="220">
        <f>ROUND(I150*H150,2)</f>
        <v>0</v>
      </c>
      <c r="K150" s="216" t="s">
        <v>177</v>
      </c>
      <c r="L150" s="45"/>
      <c r="M150" s="221" t="s">
        <v>20</v>
      </c>
      <c r="N150" s="222" t="s">
        <v>47</v>
      </c>
      <c r="O150" s="85"/>
      <c r="P150" s="223">
        <f>O150*H150</f>
        <v>0</v>
      </c>
      <c r="Q150" s="223">
        <v>2.501872204</v>
      </c>
      <c r="R150" s="223">
        <f>Q150*H150</f>
        <v>9.141841033416</v>
      </c>
      <c r="S150" s="223">
        <v>0</v>
      </c>
      <c r="T150" s="224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25" t="s">
        <v>178</v>
      </c>
      <c r="AT150" s="225" t="s">
        <v>173</v>
      </c>
      <c r="AU150" s="225" t="s">
        <v>84</v>
      </c>
      <c r="AY150" s="18" t="s">
        <v>171</v>
      </c>
      <c r="BE150" s="226">
        <f>IF(N150="základní",J150,0)</f>
        <v>0</v>
      </c>
      <c r="BF150" s="226">
        <f>IF(N150="snížená",J150,0)</f>
        <v>0</v>
      </c>
      <c r="BG150" s="226">
        <f>IF(N150="zákl. přenesená",J150,0)</f>
        <v>0</v>
      </c>
      <c r="BH150" s="226">
        <f>IF(N150="sníž. přenesená",J150,0)</f>
        <v>0</v>
      </c>
      <c r="BI150" s="226">
        <f>IF(N150="nulová",J150,0)</f>
        <v>0</v>
      </c>
      <c r="BJ150" s="18" t="s">
        <v>22</v>
      </c>
      <c r="BK150" s="226">
        <f>ROUND(I150*H150,2)</f>
        <v>0</v>
      </c>
      <c r="BL150" s="18" t="s">
        <v>178</v>
      </c>
      <c r="BM150" s="225" t="s">
        <v>1019</v>
      </c>
    </row>
    <row r="151" spans="1:47" s="2" customFormat="1" ht="12">
      <c r="A151" s="39"/>
      <c r="B151" s="40"/>
      <c r="C151" s="41"/>
      <c r="D151" s="227" t="s">
        <v>180</v>
      </c>
      <c r="E151" s="41"/>
      <c r="F151" s="228" t="s">
        <v>1020</v>
      </c>
      <c r="G151" s="41"/>
      <c r="H151" s="41"/>
      <c r="I151" s="229"/>
      <c r="J151" s="41"/>
      <c r="K151" s="41"/>
      <c r="L151" s="45"/>
      <c r="M151" s="230"/>
      <c r="N151" s="231"/>
      <c r="O151" s="85"/>
      <c r="P151" s="85"/>
      <c r="Q151" s="85"/>
      <c r="R151" s="85"/>
      <c r="S151" s="85"/>
      <c r="T151" s="86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T151" s="18" t="s">
        <v>180</v>
      </c>
      <c r="AU151" s="18" t="s">
        <v>84</v>
      </c>
    </row>
    <row r="152" spans="1:47" s="2" customFormat="1" ht="12">
      <c r="A152" s="39"/>
      <c r="B152" s="40"/>
      <c r="C152" s="41"/>
      <c r="D152" s="232" t="s">
        <v>182</v>
      </c>
      <c r="E152" s="41"/>
      <c r="F152" s="233" t="s">
        <v>1021</v>
      </c>
      <c r="G152" s="41"/>
      <c r="H152" s="41"/>
      <c r="I152" s="229"/>
      <c r="J152" s="41"/>
      <c r="K152" s="41"/>
      <c r="L152" s="45"/>
      <c r="M152" s="230"/>
      <c r="N152" s="231"/>
      <c r="O152" s="85"/>
      <c r="P152" s="85"/>
      <c r="Q152" s="85"/>
      <c r="R152" s="85"/>
      <c r="S152" s="85"/>
      <c r="T152" s="86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T152" s="18" t="s">
        <v>182</v>
      </c>
      <c r="AU152" s="18" t="s">
        <v>84</v>
      </c>
    </row>
    <row r="153" spans="1:51" s="13" customFormat="1" ht="12">
      <c r="A153" s="13"/>
      <c r="B153" s="234"/>
      <c r="C153" s="235"/>
      <c r="D153" s="227" t="s">
        <v>184</v>
      </c>
      <c r="E153" s="236" t="s">
        <v>20</v>
      </c>
      <c r="F153" s="237" t="s">
        <v>1022</v>
      </c>
      <c r="G153" s="235"/>
      <c r="H153" s="236" t="s">
        <v>20</v>
      </c>
      <c r="I153" s="238"/>
      <c r="J153" s="235"/>
      <c r="K153" s="235"/>
      <c r="L153" s="239"/>
      <c r="M153" s="240"/>
      <c r="N153" s="241"/>
      <c r="O153" s="241"/>
      <c r="P153" s="241"/>
      <c r="Q153" s="241"/>
      <c r="R153" s="241"/>
      <c r="S153" s="241"/>
      <c r="T153" s="242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3" t="s">
        <v>184</v>
      </c>
      <c r="AU153" s="243" t="s">
        <v>84</v>
      </c>
      <c r="AV153" s="13" t="s">
        <v>22</v>
      </c>
      <c r="AW153" s="13" t="s">
        <v>37</v>
      </c>
      <c r="AX153" s="13" t="s">
        <v>76</v>
      </c>
      <c r="AY153" s="243" t="s">
        <v>171</v>
      </c>
    </row>
    <row r="154" spans="1:51" s="14" customFormat="1" ht="12">
      <c r="A154" s="14"/>
      <c r="B154" s="244"/>
      <c r="C154" s="245"/>
      <c r="D154" s="227" t="s">
        <v>184</v>
      </c>
      <c r="E154" s="246" t="s">
        <v>20</v>
      </c>
      <c r="F154" s="247" t="s">
        <v>1023</v>
      </c>
      <c r="G154" s="245"/>
      <c r="H154" s="248">
        <v>3.654</v>
      </c>
      <c r="I154" s="249"/>
      <c r="J154" s="245"/>
      <c r="K154" s="245"/>
      <c r="L154" s="250"/>
      <c r="M154" s="251"/>
      <c r="N154" s="252"/>
      <c r="O154" s="252"/>
      <c r="P154" s="252"/>
      <c r="Q154" s="252"/>
      <c r="R154" s="252"/>
      <c r="S154" s="252"/>
      <c r="T154" s="253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54" t="s">
        <v>184</v>
      </c>
      <c r="AU154" s="254" t="s">
        <v>84</v>
      </c>
      <c r="AV154" s="14" t="s">
        <v>84</v>
      </c>
      <c r="AW154" s="14" t="s">
        <v>37</v>
      </c>
      <c r="AX154" s="14" t="s">
        <v>76</v>
      </c>
      <c r="AY154" s="254" t="s">
        <v>171</v>
      </c>
    </row>
    <row r="155" spans="1:65" s="2" customFormat="1" ht="16.5" customHeight="1">
      <c r="A155" s="39"/>
      <c r="B155" s="40"/>
      <c r="C155" s="214" t="s">
        <v>259</v>
      </c>
      <c r="D155" s="214" t="s">
        <v>173</v>
      </c>
      <c r="E155" s="215" t="s">
        <v>1024</v>
      </c>
      <c r="F155" s="216" t="s">
        <v>1025</v>
      </c>
      <c r="G155" s="217" t="s">
        <v>176</v>
      </c>
      <c r="H155" s="218">
        <v>8.52</v>
      </c>
      <c r="I155" s="219"/>
      <c r="J155" s="220">
        <f>ROUND(I155*H155,2)</f>
        <v>0</v>
      </c>
      <c r="K155" s="216" t="s">
        <v>177</v>
      </c>
      <c r="L155" s="45"/>
      <c r="M155" s="221" t="s">
        <v>20</v>
      </c>
      <c r="N155" s="222" t="s">
        <v>47</v>
      </c>
      <c r="O155" s="85"/>
      <c r="P155" s="223">
        <f>O155*H155</f>
        <v>0</v>
      </c>
      <c r="Q155" s="223">
        <v>0.0026369</v>
      </c>
      <c r="R155" s="223">
        <f>Q155*H155</f>
        <v>0.022466388</v>
      </c>
      <c r="S155" s="223">
        <v>0</v>
      </c>
      <c r="T155" s="224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25" t="s">
        <v>178</v>
      </c>
      <c r="AT155" s="225" t="s">
        <v>173</v>
      </c>
      <c r="AU155" s="225" t="s">
        <v>84</v>
      </c>
      <c r="AY155" s="18" t="s">
        <v>171</v>
      </c>
      <c r="BE155" s="226">
        <f>IF(N155="základní",J155,0)</f>
        <v>0</v>
      </c>
      <c r="BF155" s="226">
        <f>IF(N155="snížená",J155,0)</f>
        <v>0</v>
      </c>
      <c r="BG155" s="226">
        <f>IF(N155="zákl. přenesená",J155,0)</f>
        <v>0</v>
      </c>
      <c r="BH155" s="226">
        <f>IF(N155="sníž. přenesená",J155,0)</f>
        <v>0</v>
      </c>
      <c r="BI155" s="226">
        <f>IF(N155="nulová",J155,0)</f>
        <v>0</v>
      </c>
      <c r="BJ155" s="18" t="s">
        <v>22</v>
      </c>
      <c r="BK155" s="226">
        <f>ROUND(I155*H155,2)</f>
        <v>0</v>
      </c>
      <c r="BL155" s="18" t="s">
        <v>178</v>
      </c>
      <c r="BM155" s="225" t="s">
        <v>1026</v>
      </c>
    </row>
    <row r="156" spans="1:47" s="2" customFormat="1" ht="12">
      <c r="A156" s="39"/>
      <c r="B156" s="40"/>
      <c r="C156" s="41"/>
      <c r="D156" s="227" t="s">
        <v>180</v>
      </c>
      <c r="E156" s="41"/>
      <c r="F156" s="228" t="s">
        <v>1027</v>
      </c>
      <c r="G156" s="41"/>
      <c r="H156" s="41"/>
      <c r="I156" s="229"/>
      <c r="J156" s="41"/>
      <c r="K156" s="41"/>
      <c r="L156" s="45"/>
      <c r="M156" s="230"/>
      <c r="N156" s="231"/>
      <c r="O156" s="85"/>
      <c r="P156" s="85"/>
      <c r="Q156" s="85"/>
      <c r="R156" s="85"/>
      <c r="S156" s="85"/>
      <c r="T156" s="86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T156" s="18" t="s">
        <v>180</v>
      </c>
      <c r="AU156" s="18" t="s">
        <v>84</v>
      </c>
    </row>
    <row r="157" spans="1:47" s="2" customFormat="1" ht="12">
      <c r="A157" s="39"/>
      <c r="B157" s="40"/>
      <c r="C157" s="41"/>
      <c r="D157" s="232" t="s">
        <v>182</v>
      </c>
      <c r="E157" s="41"/>
      <c r="F157" s="233" t="s">
        <v>1028</v>
      </c>
      <c r="G157" s="41"/>
      <c r="H157" s="41"/>
      <c r="I157" s="229"/>
      <c r="J157" s="41"/>
      <c r="K157" s="41"/>
      <c r="L157" s="45"/>
      <c r="M157" s="230"/>
      <c r="N157" s="231"/>
      <c r="O157" s="85"/>
      <c r="P157" s="85"/>
      <c r="Q157" s="85"/>
      <c r="R157" s="85"/>
      <c r="S157" s="85"/>
      <c r="T157" s="86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T157" s="18" t="s">
        <v>182</v>
      </c>
      <c r="AU157" s="18" t="s">
        <v>84</v>
      </c>
    </row>
    <row r="158" spans="1:51" s="13" customFormat="1" ht="12">
      <c r="A158" s="13"/>
      <c r="B158" s="234"/>
      <c r="C158" s="235"/>
      <c r="D158" s="227" t="s">
        <v>184</v>
      </c>
      <c r="E158" s="236" t="s">
        <v>20</v>
      </c>
      <c r="F158" s="237" t="s">
        <v>1022</v>
      </c>
      <c r="G158" s="235"/>
      <c r="H158" s="236" t="s">
        <v>20</v>
      </c>
      <c r="I158" s="238"/>
      <c r="J158" s="235"/>
      <c r="K158" s="235"/>
      <c r="L158" s="239"/>
      <c r="M158" s="240"/>
      <c r="N158" s="241"/>
      <c r="O158" s="241"/>
      <c r="P158" s="241"/>
      <c r="Q158" s="241"/>
      <c r="R158" s="241"/>
      <c r="S158" s="241"/>
      <c r="T158" s="242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3" t="s">
        <v>184</v>
      </c>
      <c r="AU158" s="243" t="s">
        <v>84</v>
      </c>
      <c r="AV158" s="13" t="s">
        <v>22</v>
      </c>
      <c r="AW158" s="13" t="s">
        <v>37</v>
      </c>
      <c r="AX158" s="13" t="s">
        <v>76</v>
      </c>
      <c r="AY158" s="243" t="s">
        <v>171</v>
      </c>
    </row>
    <row r="159" spans="1:51" s="14" customFormat="1" ht="12">
      <c r="A159" s="14"/>
      <c r="B159" s="244"/>
      <c r="C159" s="245"/>
      <c r="D159" s="227" t="s">
        <v>184</v>
      </c>
      <c r="E159" s="246" t="s">
        <v>20</v>
      </c>
      <c r="F159" s="247" t="s">
        <v>1029</v>
      </c>
      <c r="G159" s="245"/>
      <c r="H159" s="248">
        <v>8.52</v>
      </c>
      <c r="I159" s="249"/>
      <c r="J159" s="245"/>
      <c r="K159" s="245"/>
      <c r="L159" s="250"/>
      <c r="M159" s="251"/>
      <c r="N159" s="252"/>
      <c r="O159" s="252"/>
      <c r="P159" s="252"/>
      <c r="Q159" s="252"/>
      <c r="R159" s="252"/>
      <c r="S159" s="252"/>
      <c r="T159" s="253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54" t="s">
        <v>184</v>
      </c>
      <c r="AU159" s="254" t="s">
        <v>84</v>
      </c>
      <c r="AV159" s="14" t="s">
        <v>84</v>
      </c>
      <c r="AW159" s="14" t="s">
        <v>37</v>
      </c>
      <c r="AX159" s="14" t="s">
        <v>76</v>
      </c>
      <c r="AY159" s="254" t="s">
        <v>171</v>
      </c>
    </row>
    <row r="160" spans="1:65" s="2" customFormat="1" ht="16.5" customHeight="1">
      <c r="A160" s="39"/>
      <c r="B160" s="40"/>
      <c r="C160" s="214" t="s">
        <v>269</v>
      </c>
      <c r="D160" s="214" t="s">
        <v>173</v>
      </c>
      <c r="E160" s="215" t="s">
        <v>1030</v>
      </c>
      <c r="F160" s="216" t="s">
        <v>1031</v>
      </c>
      <c r="G160" s="217" t="s">
        <v>176</v>
      </c>
      <c r="H160" s="218">
        <v>8.52</v>
      </c>
      <c r="I160" s="219"/>
      <c r="J160" s="220">
        <f>ROUND(I160*H160,2)</f>
        <v>0</v>
      </c>
      <c r="K160" s="216" t="s">
        <v>177</v>
      </c>
      <c r="L160" s="45"/>
      <c r="M160" s="221" t="s">
        <v>20</v>
      </c>
      <c r="N160" s="222" t="s">
        <v>47</v>
      </c>
      <c r="O160" s="85"/>
      <c r="P160" s="223">
        <f>O160*H160</f>
        <v>0</v>
      </c>
      <c r="Q160" s="223">
        <v>0</v>
      </c>
      <c r="R160" s="223">
        <f>Q160*H160</f>
        <v>0</v>
      </c>
      <c r="S160" s="223">
        <v>0</v>
      </c>
      <c r="T160" s="224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25" t="s">
        <v>178</v>
      </c>
      <c r="AT160" s="225" t="s">
        <v>173</v>
      </c>
      <c r="AU160" s="225" t="s">
        <v>84</v>
      </c>
      <c r="AY160" s="18" t="s">
        <v>171</v>
      </c>
      <c r="BE160" s="226">
        <f>IF(N160="základní",J160,0)</f>
        <v>0</v>
      </c>
      <c r="BF160" s="226">
        <f>IF(N160="snížená",J160,0)</f>
        <v>0</v>
      </c>
      <c r="BG160" s="226">
        <f>IF(N160="zákl. přenesená",J160,0)</f>
        <v>0</v>
      </c>
      <c r="BH160" s="226">
        <f>IF(N160="sníž. přenesená",J160,0)</f>
        <v>0</v>
      </c>
      <c r="BI160" s="226">
        <f>IF(N160="nulová",J160,0)</f>
        <v>0</v>
      </c>
      <c r="BJ160" s="18" t="s">
        <v>22</v>
      </c>
      <c r="BK160" s="226">
        <f>ROUND(I160*H160,2)</f>
        <v>0</v>
      </c>
      <c r="BL160" s="18" t="s">
        <v>178</v>
      </c>
      <c r="BM160" s="225" t="s">
        <v>1032</v>
      </c>
    </row>
    <row r="161" spans="1:47" s="2" customFormat="1" ht="12">
      <c r="A161" s="39"/>
      <c r="B161" s="40"/>
      <c r="C161" s="41"/>
      <c r="D161" s="227" t="s">
        <v>180</v>
      </c>
      <c r="E161" s="41"/>
      <c r="F161" s="228" t="s">
        <v>1033</v>
      </c>
      <c r="G161" s="41"/>
      <c r="H161" s="41"/>
      <c r="I161" s="229"/>
      <c r="J161" s="41"/>
      <c r="K161" s="41"/>
      <c r="L161" s="45"/>
      <c r="M161" s="230"/>
      <c r="N161" s="231"/>
      <c r="O161" s="85"/>
      <c r="P161" s="85"/>
      <c r="Q161" s="85"/>
      <c r="R161" s="85"/>
      <c r="S161" s="85"/>
      <c r="T161" s="86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T161" s="18" t="s">
        <v>180</v>
      </c>
      <c r="AU161" s="18" t="s">
        <v>84</v>
      </c>
    </row>
    <row r="162" spans="1:47" s="2" customFormat="1" ht="12">
      <c r="A162" s="39"/>
      <c r="B162" s="40"/>
      <c r="C162" s="41"/>
      <c r="D162" s="232" t="s">
        <v>182</v>
      </c>
      <c r="E162" s="41"/>
      <c r="F162" s="233" t="s">
        <v>1034</v>
      </c>
      <c r="G162" s="41"/>
      <c r="H162" s="41"/>
      <c r="I162" s="229"/>
      <c r="J162" s="41"/>
      <c r="K162" s="41"/>
      <c r="L162" s="45"/>
      <c r="M162" s="230"/>
      <c r="N162" s="231"/>
      <c r="O162" s="85"/>
      <c r="P162" s="85"/>
      <c r="Q162" s="85"/>
      <c r="R162" s="85"/>
      <c r="S162" s="85"/>
      <c r="T162" s="86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T162" s="18" t="s">
        <v>182</v>
      </c>
      <c r="AU162" s="18" t="s">
        <v>84</v>
      </c>
    </row>
    <row r="163" spans="1:63" s="12" customFormat="1" ht="22.8" customHeight="1">
      <c r="A163" s="12"/>
      <c r="B163" s="198"/>
      <c r="C163" s="199"/>
      <c r="D163" s="200" t="s">
        <v>75</v>
      </c>
      <c r="E163" s="212" t="s">
        <v>178</v>
      </c>
      <c r="F163" s="212" t="s">
        <v>1035</v>
      </c>
      <c r="G163" s="199"/>
      <c r="H163" s="199"/>
      <c r="I163" s="202"/>
      <c r="J163" s="213">
        <f>BK163</f>
        <v>0</v>
      </c>
      <c r="K163" s="199"/>
      <c r="L163" s="204"/>
      <c r="M163" s="205"/>
      <c r="N163" s="206"/>
      <c r="O163" s="206"/>
      <c r="P163" s="207">
        <f>SUM(P164:P205)</f>
        <v>0</v>
      </c>
      <c r="Q163" s="206"/>
      <c r="R163" s="207">
        <f>SUM(R164:R205)</f>
        <v>14.8761481216</v>
      </c>
      <c r="S163" s="206"/>
      <c r="T163" s="208">
        <f>SUM(T164:T205)</f>
        <v>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209" t="s">
        <v>22</v>
      </c>
      <c r="AT163" s="210" t="s">
        <v>75</v>
      </c>
      <c r="AU163" s="210" t="s">
        <v>22</v>
      </c>
      <c r="AY163" s="209" t="s">
        <v>171</v>
      </c>
      <c r="BK163" s="211">
        <f>SUM(BK164:BK205)</f>
        <v>0</v>
      </c>
    </row>
    <row r="164" spans="1:65" s="2" customFormat="1" ht="24.15" customHeight="1">
      <c r="A164" s="39"/>
      <c r="B164" s="40"/>
      <c r="C164" s="214" t="s">
        <v>276</v>
      </c>
      <c r="D164" s="214" t="s">
        <v>173</v>
      </c>
      <c r="E164" s="215" t="s">
        <v>1036</v>
      </c>
      <c r="F164" s="216" t="s">
        <v>1037</v>
      </c>
      <c r="G164" s="217" t="s">
        <v>410</v>
      </c>
      <c r="H164" s="218">
        <v>18</v>
      </c>
      <c r="I164" s="219"/>
      <c r="J164" s="220">
        <f>ROUND(I164*H164,2)</f>
        <v>0</v>
      </c>
      <c r="K164" s="216" t="s">
        <v>177</v>
      </c>
      <c r="L164" s="45"/>
      <c r="M164" s="221" t="s">
        <v>20</v>
      </c>
      <c r="N164" s="222" t="s">
        <v>47</v>
      </c>
      <c r="O164" s="85"/>
      <c r="P164" s="223">
        <f>O164*H164</f>
        <v>0</v>
      </c>
      <c r="Q164" s="223">
        <v>0.00165</v>
      </c>
      <c r="R164" s="223">
        <f>Q164*H164</f>
        <v>0.0297</v>
      </c>
      <c r="S164" s="223">
        <v>0</v>
      </c>
      <c r="T164" s="224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25" t="s">
        <v>178</v>
      </c>
      <c r="AT164" s="225" t="s">
        <v>173</v>
      </c>
      <c r="AU164" s="225" t="s">
        <v>84</v>
      </c>
      <c r="AY164" s="18" t="s">
        <v>171</v>
      </c>
      <c r="BE164" s="226">
        <f>IF(N164="základní",J164,0)</f>
        <v>0</v>
      </c>
      <c r="BF164" s="226">
        <f>IF(N164="snížená",J164,0)</f>
        <v>0</v>
      </c>
      <c r="BG164" s="226">
        <f>IF(N164="zákl. přenesená",J164,0)</f>
        <v>0</v>
      </c>
      <c r="BH164" s="226">
        <f>IF(N164="sníž. přenesená",J164,0)</f>
        <v>0</v>
      </c>
      <c r="BI164" s="226">
        <f>IF(N164="nulová",J164,0)</f>
        <v>0</v>
      </c>
      <c r="BJ164" s="18" t="s">
        <v>22</v>
      </c>
      <c r="BK164" s="226">
        <f>ROUND(I164*H164,2)</f>
        <v>0</v>
      </c>
      <c r="BL164" s="18" t="s">
        <v>178</v>
      </c>
      <c r="BM164" s="225" t="s">
        <v>1038</v>
      </c>
    </row>
    <row r="165" spans="1:47" s="2" customFormat="1" ht="12">
      <c r="A165" s="39"/>
      <c r="B165" s="40"/>
      <c r="C165" s="41"/>
      <c r="D165" s="227" t="s">
        <v>180</v>
      </c>
      <c r="E165" s="41"/>
      <c r="F165" s="228" t="s">
        <v>1039</v>
      </c>
      <c r="G165" s="41"/>
      <c r="H165" s="41"/>
      <c r="I165" s="229"/>
      <c r="J165" s="41"/>
      <c r="K165" s="41"/>
      <c r="L165" s="45"/>
      <c r="M165" s="230"/>
      <c r="N165" s="231"/>
      <c r="O165" s="85"/>
      <c r="P165" s="85"/>
      <c r="Q165" s="85"/>
      <c r="R165" s="85"/>
      <c r="S165" s="85"/>
      <c r="T165" s="86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T165" s="18" t="s">
        <v>180</v>
      </c>
      <c r="AU165" s="18" t="s">
        <v>84</v>
      </c>
    </row>
    <row r="166" spans="1:47" s="2" customFormat="1" ht="12">
      <c r="A166" s="39"/>
      <c r="B166" s="40"/>
      <c r="C166" s="41"/>
      <c r="D166" s="232" t="s">
        <v>182</v>
      </c>
      <c r="E166" s="41"/>
      <c r="F166" s="233" t="s">
        <v>1040</v>
      </c>
      <c r="G166" s="41"/>
      <c r="H166" s="41"/>
      <c r="I166" s="229"/>
      <c r="J166" s="41"/>
      <c r="K166" s="41"/>
      <c r="L166" s="45"/>
      <c r="M166" s="230"/>
      <c r="N166" s="231"/>
      <c r="O166" s="85"/>
      <c r="P166" s="85"/>
      <c r="Q166" s="85"/>
      <c r="R166" s="85"/>
      <c r="S166" s="85"/>
      <c r="T166" s="86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T166" s="18" t="s">
        <v>182</v>
      </c>
      <c r="AU166" s="18" t="s">
        <v>84</v>
      </c>
    </row>
    <row r="167" spans="1:51" s="13" customFormat="1" ht="12">
      <c r="A167" s="13"/>
      <c r="B167" s="234"/>
      <c r="C167" s="235"/>
      <c r="D167" s="227" t="s">
        <v>184</v>
      </c>
      <c r="E167" s="236" t="s">
        <v>20</v>
      </c>
      <c r="F167" s="237" t="s">
        <v>1022</v>
      </c>
      <c r="G167" s="235"/>
      <c r="H167" s="236" t="s">
        <v>20</v>
      </c>
      <c r="I167" s="238"/>
      <c r="J167" s="235"/>
      <c r="K167" s="235"/>
      <c r="L167" s="239"/>
      <c r="M167" s="240"/>
      <c r="N167" s="241"/>
      <c r="O167" s="241"/>
      <c r="P167" s="241"/>
      <c r="Q167" s="241"/>
      <c r="R167" s="241"/>
      <c r="S167" s="241"/>
      <c r="T167" s="242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3" t="s">
        <v>184</v>
      </c>
      <c r="AU167" s="243" t="s">
        <v>84</v>
      </c>
      <c r="AV167" s="13" t="s">
        <v>22</v>
      </c>
      <c r="AW167" s="13" t="s">
        <v>37</v>
      </c>
      <c r="AX167" s="13" t="s">
        <v>76</v>
      </c>
      <c r="AY167" s="243" t="s">
        <v>171</v>
      </c>
    </row>
    <row r="168" spans="1:51" s="14" customFormat="1" ht="12">
      <c r="A168" s="14"/>
      <c r="B168" s="244"/>
      <c r="C168" s="245"/>
      <c r="D168" s="227" t="s">
        <v>184</v>
      </c>
      <c r="E168" s="246" t="s">
        <v>20</v>
      </c>
      <c r="F168" s="247" t="s">
        <v>1041</v>
      </c>
      <c r="G168" s="245"/>
      <c r="H168" s="248">
        <v>18</v>
      </c>
      <c r="I168" s="249"/>
      <c r="J168" s="245"/>
      <c r="K168" s="245"/>
      <c r="L168" s="250"/>
      <c r="M168" s="251"/>
      <c r="N168" s="252"/>
      <c r="O168" s="252"/>
      <c r="P168" s="252"/>
      <c r="Q168" s="252"/>
      <c r="R168" s="252"/>
      <c r="S168" s="252"/>
      <c r="T168" s="253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54" t="s">
        <v>184</v>
      </c>
      <c r="AU168" s="254" t="s">
        <v>84</v>
      </c>
      <c r="AV168" s="14" t="s">
        <v>84</v>
      </c>
      <c r="AW168" s="14" t="s">
        <v>37</v>
      </c>
      <c r="AX168" s="14" t="s">
        <v>76</v>
      </c>
      <c r="AY168" s="254" t="s">
        <v>171</v>
      </c>
    </row>
    <row r="169" spans="1:65" s="2" customFormat="1" ht="16.5" customHeight="1">
      <c r="A169" s="39"/>
      <c r="B169" s="40"/>
      <c r="C169" s="256" t="s">
        <v>285</v>
      </c>
      <c r="D169" s="256" t="s">
        <v>286</v>
      </c>
      <c r="E169" s="257" t="s">
        <v>1042</v>
      </c>
      <c r="F169" s="258" t="s">
        <v>1043</v>
      </c>
      <c r="G169" s="259" t="s">
        <v>410</v>
      </c>
      <c r="H169" s="260">
        <v>18</v>
      </c>
      <c r="I169" s="261"/>
      <c r="J169" s="262">
        <f>ROUND(I169*H169,2)</f>
        <v>0</v>
      </c>
      <c r="K169" s="258" t="s">
        <v>177</v>
      </c>
      <c r="L169" s="263"/>
      <c r="M169" s="264" t="s">
        <v>20</v>
      </c>
      <c r="N169" s="265" t="s">
        <v>47</v>
      </c>
      <c r="O169" s="85"/>
      <c r="P169" s="223">
        <f>O169*H169</f>
        <v>0</v>
      </c>
      <c r="Q169" s="223">
        <v>0.02</v>
      </c>
      <c r="R169" s="223">
        <f>Q169*H169</f>
        <v>0.36</v>
      </c>
      <c r="S169" s="223">
        <v>0</v>
      </c>
      <c r="T169" s="224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25" t="s">
        <v>235</v>
      </c>
      <c r="AT169" s="225" t="s">
        <v>286</v>
      </c>
      <c r="AU169" s="225" t="s">
        <v>84</v>
      </c>
      <c r="AY169" s="18" t="s">
        <v>171</v>
      </c>
      <c r="BE169" s="226">
        <f>IF(N169="základní",J169,0)</f>
        <v>0</v>
      </c>
      <c r="BF169" s="226">
        <f>IF(N169="snížená",J169,0)</f>
        <v>0</v>
      </c>
      <c r="BG169" s="226">
        <f>IF(N169="zákl. přenesená",J169,0)</f>
        <v>0</v>
      </c>
      <c r="BH169" s="226">
        <f>IF(N169="sníž. přenesená",J169,0)</f>
        <v>0</v>
      </c>
      <c r="BI169" s="226">
        <f>IF(N169="nulová",J169,0)</f>
        <v>0</v>
      </c>
      <c r="BJ169" s="18" t="s">
        <v>22</v>
      </c>
      <c r="BK169" s="226">
        <f>ROUND(I169*H169,2)</f>
        <v>0</v>
      </c>
      <c r="BL169" s="18" t="s">
        <v>178</v>
      </c>
      <c r="BM169" s="225" t="s">
        <v>1044</v>
      </c>
    </row>
    <row r="170" spans="1:47" s="2" customFormat="1" ht="12">
      <c r="A170" s="39"/>
      <c r="B170" s="40"/>
      <c r="C170" s="41"/>
      <c r="D170" s="227" t="s">
        <v>180</v>
      </c>
      <c r="E170" s="41"/>
      <c r="F170" s="228" t="s">
        <v>1043</v>
      </c>
      <c r="G170" s="41"/>
      <c r="H170" s="41"/>
      <c r="I170" s="229"/>
      <c r="J170" s="41"/>
      <c r="K170" s="41"/>
      <c r="L170" s="45"/>
      <c r="M170" s="230"/>
      <c r="N170" s="231"/>
      <c r="O170" s="85"/>
      <c r="P170" s="85"/>
      <c r="Q170" s="85"/>
      <c r="R170" s="85"/>
      <c r="S170" s="85"/>
      <c r="T170" s="86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T170" s="18" t="s">
        <v>180</v>
      </c>
      <c r="AU170" s="18" t="s">
        <v>84</v>
      </c>
    </row>
    <row r="171" spans="1:65" s="2" customFormat="1" ht="33" customHeight="1">
      <c r="A171" s="39"/>
      <c r="B171" s="40"/>
      <c r="C171" s="214" t="s">
        <v>8</v>
      </c>
      <c r="D171" s="214" t="s">
        <v>173</v>
      </c>
      <c r="E171" s="215" t="s">
        <v>1045</v>
      </c>
      <c r="F171" s="216" t="s">
        <v>1046</v>
      </c>
      <c r="G171" s="217" t="s">
        <v>230</v>
      </c>
      <c r="H171" s="218">
        <v>1.086</v>
      </c>
      <c r="I171" s="219"/>
      <c r="J171" s="220">
        <f>ROUND(I171*H171,2)</f>
        <v>0</v>
      </c>
      <c r="K171" s="216" t="s">
        <v>177</v>
      </c>
      <c r="L171" s="45"/>
      <c r="M171" s="221" t="s">
        <v>20</v>
      </c>
      <c r="N171" s="222" t="s">
        <v>47</v>
      </c>
      <c r="O171" s="85"/>
      <c r="P171" s="223">
        <f>O171*H171</f>
        <v>0</v>
      </c>
      <c r="Q171" s="223">
        <v>0</v>
      </c>
      <c r="R171" s="223">
        <f>Q171*H171</f>
        <v>0</v>
      </c>
      <c r="S171" s="223">
        <v>0</v>
      </c>
      <c r="T171" s="224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25" t="s">
        <v>178</v>
      </c>
      <c r="AT171" s="225" t="s">
        <v>173</v>
      </c>
      <c r="AU171" s="225" t="s">
        <v>84</v>
      </c>
      <c r="AY171" s="18" t="s">
        <v>171</v>
      </c>
      <c r="BE171" s="226">
        <f>IF(N171="základní",J171,0)</f>
        <v>0</v>
      </c>
      <c r="BF171" s="226">
        <f>IF(N171="snížená",J171,0)</f>
        <v>0</v>
      </c>
      <c r="BG171" s="226">
        <f>IF(N171="zákl. přenesená",J171,0)</f>
        <v>0</v>
      </c>
      <c r="BH171" s="226">
        <f>IF(N171="sníž. přenesená",J171,0)</f>
        <v>0</v>
      </c>
      <c r="BI171" s="226">
        <f>IF(N171="nulová",J171,0)</f>
        <v>0</v>
      </c>
      <c r="BJ171" s="18" t="s">
        <v>22</v>
      </c>
      <c r="BK171" s="226">
        <f>ROUND(I171*H171,2)</f>
        <v>0</v>
      </c>
      <c r="BL171" s="18" t="s">
        <v>178</v>
      </c>
      <c r="BM171" s="225" t="s">
        <v>1047</v>
      </c>
    </row>
    <row r="172" spans="1:47" s="2" customFormat="1" ht="12">
      <c r="A172" s="39"/>
      <c r="B172" s="40"/>
      <c r="C172" s="41"/>
      <c r="D172" s="227" t="s">
        <v>180</v>
      </c>
      <c r="E172" s="41"/>
      <c r="F172" s="228" t="s">
        <v>1048</v>
      </c>
      <c r="G172" s="41"/>
      <c r="H172" s="41"/>
      <c r="I172" s="229"/>
      <c r="J172" s="41"/>
      <c r="K172" s="41"/>
      <c r="L172" s="45"/>
      <c r="M172" s="230"/>
      <c r="N172" s="231"/>
      <c r="O172" s="85"/>
      <c r="P172" s="85"/>
      <c r="Q172" s="85"/>
      <c r="R172" s="85"/>
      <c r="S172" s="85"/>
      <c r="T172" s="86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T172" s="18" t="s">
        <v>180</v>
      </c>
      <c r="AU172" s="18" t="s">
        <v>84</v>
      </c>
    </row>
    <row r="173" spans="1:47" s="2" customFormat="1" ht="12">
      <c r="A173" s="39"/>
      <c r="B173" s="40"/>
      <c r="C173" s="41"/>
      <c r="D173" s="232" t="s">
        <v>182</v>
      </c>
      <c r="E173" s="41"/>
      <c r="F173" s="233" t="s">
        <v>1049</v>
      </c>
      <c r="G173" s="41"/>
      <c r="H173" s="41"/>
      <c r="I173" s="229"/>
      <c r="J173" s="41"/>
      <c r="K173" s="41"/>
      <c r="L173" s="45"/>
      <c r="M173" s="230"/>
      <c r="N173" s="231"/>
      <c r="O173" s="85"/>
      <c r="P173" s="85"/>
      <c r="Q173" s="85"/>
      <c r="R173" s="85"/>
      <c r="S173" s="85"/>
      <c r="T173" s="86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T173" s="18" t="s">
        <v>182</v>
      </c>
      <c r="AU173" s="18" t="s">
        <v>84</v>
      </c>
    </row>
    <row r="174" spans="1:51" s="13" customFormat="1" ht="12">
      <c r="A174" s="13"/>
      <c r="B174" s="234"/>
      <c r="C174" s="235"/>
      <c r="D174" s="227" t="s">
        <v>184</v>
      </c>
      <c r="E174" s="236" t="s">
        <v>20</v>
      </c>
      <c r="F174" s="237" t="s">
        <v>1022</v>
      </c>
      <c r="G174" s="235"/>
      <c r="H174" s="236" t="s">
        <v>20</v>
      </c>
      <c r="I174" s="238"/>
      <c r="J174" s="235"/>
      <c r="K174" s="235"/>
      <c r="L174" s="239"/>
      <c r="M174" s="240"/>
      <c r="N174" s="241"/>
      <c r="O174" s="241"/>
      <c r="P174" s="241"/>
      <c r="Q174" s="241"/>
      <c r="R174" s="241"/>
      <c r="S174" s="241"/>
      <c r="T174" s="242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3" t="s">
        <v>184</v>
      </c>
      <c r="AU174" s="243" t="s">
        <v>84</v>
      </c>
      <c r="AV174" s="13" t="s">
        <v>22</v>
      </c>
      <c r="AW174" s="13" t="s">
        <v>37</v>
      </c>
      <c r="AX174" s="13" t="s">
        <v>76</v>
      </c>
      <c r="AY174" s="243" t="s">
        <v>171</v>
      </c>
    </row>
    <row r="175" spans="1:51" s="13" customFormat="1" ht="12">
      <c r="A175" s="13"/>
      <c r="B175" s="234"/>
      <c r="C175" s="235"/>
      <c r="D175" s="227" t="s">
        <v>184</v>
      </c>
      <c r="E175" s="236" t="s">
        <v>20</v>
      </c>
      <c r="F175" s="237" t="s">
        <v>1050</v>
      </c>
      <c r="G175" s="235"/>
      <c r="H175" s="236" t="s">
        <v>20</v>
      </c>
      <c r="I175" s="238"/>
      <c r="J175" s="235"/>
      <c r="K175" s="235"/>
      <c r="L175" s="239"/>
      <c r="M175" s="240"/>
      <c r="N175" s="241"/>
      <c r="O175" s="241"/>
      <c r="P175" s="241"/>
      <c r="Q175" s="241"/>
      <c r="R175" s="241"/>
      <c r="S175" s="241"/>
      <c r="T175" s="242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3" t="s">
        <v>184</v>
      </c>
      <c r="AU175" s="243" t="s">
        <v>84</v>
      </c>
      <c r="AV175" s="13" t="s">
        <v>22</v>
      </c>
      <c r="AW175" s="13" t="s">
        <v>37</v>
      </c>
      <c r="AX175" s="13" t="s">
        <v>76</v>
      </c>
      <c r="AY175" s="243" t="s">
        <v>171</v>
      </c>
    </row>
    <row r="176" spans="1:51" s="14" customFormat="1" ht="12">
      <c r="A176" s="14"/>
      <c r="B176" s="244"/>
      <c r="C176" s="245"/>
      <c r="D176" s="227" t="s">
        <v>184</v>
      </c>
      <c r="E176" s="246" t="s">
        <v>20</v>
      </c>
      <c r="F176" s="247" t="s">
        <v>1051</v>
      </c>
      <c r="G176" s="245"/>
      <c r="H176" s="248">
        <v>1.086</v>
      </c>
      <c r="I176" s="249"/>
      <c r="J176" s="245"/>
      <c r="K176" s="245"/>
      <c r="L176" s="250"/>
      <c r="M176" s="251"/>
      <c r="N176" s="252"/>
      <c r="O176" s="252"/>
      <c r="P176" s="252"/>
      <c r="Q176" s="252"/>
      <c r="R176" s="252"/>
      <c r="S176" s="252"/>
      <c r="T176" s="253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54" t="s">
        <v>184</v>
      </c>
      <c r="AU176" s="254" t="s">
        <v>84</v>
      </c>
      <c r="AV176" s="14" t="s">
        <v>84</v>
      </c>
      <c r="AW176" s="14" t="s">
        <v>37</v>
      </c>
      <c r="AX176" s="14" t="s">
        <v>76</v>
      </c>
      <c r="AY176" s="254" t="s">
        <v>171</v>
      </c>
    </row>
    <row r="177" spans="1:65" s="2" customFormat="1" ht="33" customHeight="1">
      <c r="A177" s="39"/>
      <c r="B177" s="40"/>
      <c r="C177" s="214" t="s">
        <v>298</v>
      </c>
      <c r="D177" s="214" t="s">
        <v>173</v>
      </c>
      <c r="E177" s="215" t="s">
        <v>1052</v>
      </c>
      <c r="F177" s="216" t="s">
        <v>1053</v>
      </c>
      <c r="G177" s="217" t="s">
        <v>230</v>
      </c>
      <c r="H177" s="218">
        <v>5.374</v>
      </c>
      <c r="I177" s="219"/>
      <c r="J177" s="220">
        <f>ROUND(I177*H177,2)</f>
        <v>0</v>
      </c>
      <c r="K177" s="216" t="s">
        <v>177</v>
      </c>
      <c r="L177" s="45"/>
      <c r="M177" s="221" t="s">
        <v>20</v>
      </c>
      <c r="N177" s="222" t="s">
        <v>47</v>
      </c>
      <c r="O177" s="85"/>
      <c r="P177" s="223">
        <f>O177*H177</f>
        <v>0</v>
      </c>
      <c r="Q177" s="223">
        <v>0</v>
      </c>
      <c r="R177" s="223">
        <f>Q177*H177</f>
        <v>0</v>
      </c>
      <c r="S177" s="223">
        <v>0</v>
      </c>
      <c r="T177" s="224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25" t="s">
        <v>178</v>
      </c>
      <c r="AT177" s="225" t="s">
        <v>173</v>
      </c>
      <c r="AU177" s="225" t="s">
        <v>84</v>
      </c>
      <c r="AY177" s="18" t="s">
        <v>171</v>
      </c>
      <c r="BE177" s="226">
        <f>IF(N177="základní",J177,0)</f>
        <v>0</v>
      </c>
      <c r="BF177" s="226">
        <f>IF(N177="snížená",J177,0)</f>
        <v>0</v>
      </c>
      <c r="BG177" s="226">
        <f>IF(N177="zákl. přenesená",J177,0)</f>
        <v>0</v>
      </c>
      <c r="BH177" s="226">
        <f>IF(N177="sníž. přenesená",J177,0)</f>
        <v>0</v>
      </c>
      <c r="BI177" s="226">
        <f>IF(N177="nulová",J177,0)</f>
        <v>0</v>
      </c>
      <c r="BJ177" s="18" t="s">
        <v>22</v>
      </c>
      <c r="BK177" s="226">
        <f>ROUND(I177*H177,2)</f>
        <v>0</v>
      </c>
      <c r="BL177" s="18" t="s">
        <v>178</v>
      </c>
      <c r="BM177" s="225" t="s">
        <v>1054</v>
      </c>
    </row>
    <row r="178" spans="1:47" s="2" customFormat="1" ht="12">
      <c r="A178" s="39"/>
      <c r="B178" s="40"/>
      <c r="C178" s="41"/>
      <c r="D178" s="227" t="s">
        <v>180</v>
      </c>
      <c r="E178" s="41"/>
      <c r="F178" s="228" t="s">
        <v>1055</v>
      </c>
      <c r="G178" s="41"/>
      <c r="H178" s="41"/>
      <c r="I178" s="229"/>
      <c r="J178" s="41"/>
      <c r="K178" s="41"/>
      <c r="L178" s="45"/>
      <c r="M178" s="230"/>
      <c r="N178" s="231"/>
      <c r="O178" s="85"/>
      <c r="P178" s="85"/>
      <c r="Q178" s="85"/>
      <c r="R178" s="85"/>
      <c r="S178" s="85"/>
      <c r="T178" s="86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T178" s="18" t="s">
        <v>180</v>
      </c>
      <c r="AU178" s="18" t="s">
        <v>84</v>
      </c>
    </row>
    <row r="179" spans="1:47" s="2" customFormat="1" ht="12">
      <c r="A179" s="39"/>
      <c r="B179" s="40"/>
      <c r="C179" s="41"/>
      <c r="D179" s="232" t="s">
        <v>182</v>
      </c>
      <c r="E179" s="41"/>
      <c r="F179" s="233" t="s">
        <v>1056</v>
      </c>
      <c r="G179" s="41"/>
      <c r="H179" s="41"/>
      <c r="I179" s="229"/>
      <c r="J179" s="41"/>
      <c r="K179" s="41"/>
      <c r="L179" s="45"/>
      <c r="M179" s="230"/>
      <c r="N179" s="231"/>
      <c r="O179" s="85"/>
      <c r="P179" s="85"/>
      <c r="Q179" s="85"/>
      <c r="R179" s="85"/>
      <c r="S179" s="85"/>
      <c r="T179" s="86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T179" s="18" t="s">
        <v>182</v>
      </c>
      <c r="AU179" s="18" t="s">
        <v>84</v>
      </c>
    </row>
    <row r="180" spans="1:51" s="13" customFormat="1" ht="12">
      <c r="A180" s="13"/>
      <c r="B180" s="234"/>
      <c r="C180" s="235"/>
      <c r="D180" s="227" t="s">
        <v>184</v>
      </c>
      <c r="E180" s="236" t="s">
        <v>20</v>
      </c>
      <c r="F180" s="237" t="s">
        <v>1022</v>
      </c>
      <c r="G180" s="235"/>
      <c r="H180" s="236" t="s">
        <v>20</v>
      </c>
      <c r="I180" s="238"/>
      <c r="J180" s="235"/>
      <c r="K180" s="235"/>
      <c r="L180" s="239"/>
      <c r="M180" s="240"/>
      <c r="N180" s="241"/>
      <c r="O180" s="241"/>
      <c r="P180" s="241"/>
      <c r="Q180" s="241"/>
      <c r="R180" s="241"/>
      <c r="S180" s="241"/>
      <c r="T180" s="242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3" t="s">
        <v>184</v>
      </c>
      <c r="AU180" s="243" t="s">
        <v>84</v>
      </c>
      <c r="AV180" s="13" t="s">
        <v>22</v>
      </c>
      <c r="AW180" s="13" t="s">
        <v>37</v>
      </c>
      <c r="AX180" s="13" t="s">
        <v>76</v>
      </c>
      <c r="AY180" s="243" t="s">
        <v>171</v>
      </c>
    </row>
    <row r="181" spans="1:51" s="13" customFormat="1" ht="12">
      <c r="A181" s="13"/>
      <c r="B181" s="234"/>
      <c r="C181" s="235"/>
      <c r="D181" s="227" t="s">
        <v>184</v>
      </c>
      <c r="E181" s="236" t="s">
        <v>20</v>
      </c>
      <c r="F181" s="237" t="s">
        <v>1057</v>
      </c>
      <c r="G181" s="235"/>
      <c r="H181" s="236" t="s">
        <v>20</v>
      </c>
      <c r="I181" s="238"/>
      <c r="J181" s="235"/>
      <c r="K181" s="235"/>
      <c r="L181" s="239"/>
      <c r="M181" s="240"/>
      <c r="N181" s="241"/>
      <c r="O181" s="241"/>
      <c r="P181" s="241"/>
      <c r="Q181" s="241"/>
      <c r="R181" s="241"/>
      <c r="S181" s="241"/>
      <c r="T181" s="242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3" t="s">
        <v>184</v>
      </c>
      <c r="AU181" s="243" t="s">
        <v>84</v>
      </c>
      <c r="AV181" s="13" t="s">
        <v>22</v>
      </c>
      <c r="AW181" s="13" t="s">
        <v>37</v>
      </c>
      <c r="AX181" s="13" t="s">
        <v>76</v>
      </c>
      <c r="AY181" s="243" t="s">
        <v>171</v>
      </c>
    </row>
    <row r="182" spans="1:51" s="14" customFormat="1" ht="12">
      <c r="A182" s="14"/>
      <c r="B182" s="244"/>
      <c r="C182" s="245"/>
      <c r="D182" s="227" t="s">
        <v>184</v>
      </c>
      <c r="E182" s="246" t="s">
        <v>20</v>
      </c>
      <c r="F182" s="247" t="s">
        <v>1058</v>
      </c>
      <c r="G182" s="245"/>
      <c r="H182" s="248">
        <v>5.374</v>
      </c>
      <c r="I182" s="249"/>
      <c r="J182" s="245"/>
      <c r="K182" s="245"/>
      <c r="L182" s="250"/>
      <c r="M182" s="251"/>
      <c r="N182" s="252"/>
      <c r="O182" s="252"/>
      <c r="P182" s="252"/>
      <c r="Q182" s="252"/>
      <c r="R182" s="252"/>
      <c r="S182" s="252"/>
      <c r="T182" s="253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54" t="s">
        <v>184</v>
      </c>
      <c r="AU182" s="254" t="s">
        <v>84</v>
      </c>
      <c r="AV182" s="14" t="s">
        <v>84</v>
      </c>
      <c r="AW182" s="14" t="s">
        <v>37</v>
      </c>
      <c r="AX182" s="14" t="s">
        <v>76</v>
      </c>
      <c r="AY182" s="254" t="s">
        <v>171</v>
      </c>
    </row>
    <row r="183" spans="1:65" s="2" customFormat="1" ht="24.15" customHeight="1">
      <c r="A183" s="39"/>
      <c r="B183" s="40"/>
      <c r="C183" s="214" t="s">
        <v>308</v>
      </c>
      <c r="D183" s="214" t="s">
        <v>173</v>
      </c>
      <c r="E183" s="215" t="s">
        <v>1059</v>
      </c>
      <c r="F183" s="216" t="s">
        <v>1060</v>
      </c>
      <c r="G183" s="217" t="s">
        <v>230</v>
      </c>
      <c r="H183" s="218">
        <v>2.492</v>
      </c>
      <c r="I183" s="219"/>
      <c r="J183" s="220">
        <f>ROUND(I183*H183,2)</f>
        <v>0</v>
      </c>
      <c r="K183" s="216" t="s">
        <v>177</v>
      </c>
      <c r="L183" s="45"/>
      <c r="M183" s="221" t="s">
        <v>20</v>
      </c>
      <c r="N183" s="222" t="s">
        <v>47</v>
      </c>
      <c r="O183" s="85"/>
      <c r="P183" s="223">
        <f>O183*H183</f>
        <v>0</v>
      </c>
      <c r="Q183" s="223">
        <v>0</v>
      </c>
      <c r="R183" s="223">
        <f>Q183*H183</f>
        <v>0</v>
      </c>
      <c r="S183" s="223">
        <v>0</v>
      </c>
      <c r="T183" s="224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25" t="s">
        <v>178</v>
      </c>
      <c r="AT183" s="225" t="s">
        <v>173</v>
      </c>
      <c r="AU183" s="225" t="s">
        <v>84</v>
      </c>
      <c r="AY183" s="18" t="s">
        <v>171</v>
      </c>
      <c r="BE183" s="226">
        <f>IF(N183="základní",J183,0)</f>
        <v>0</v>
      </c>
      <c r="BF183" s="226">
        <f>IF(N183="snížená",J183,0)</f>
        <v>0</v>
      </c>
      <c r="BG183" s="226">
        <f>IF(N183="zákl. přenesená",J183,0)</f>
        <v>0</v>
      </c>
      <c r="BH183" s="226">
        <f>IF(N183="sníž. přenesená",J183,0)</f>
        <v>0</v>
      </c>
      <c r="BI183" s="226">
        <f>IF(N183="nulová",J183,0)</f>
        <v>0</v>
      </c>
      <c r="BJ183" s="18" t="s">
        <v>22</v>
      </c>
      <c r="BK183" s="226">
        <f>ROUND(I183*H183,2)</f>
        <v>0</v>
      </c>
      <c r="BL183" s="18" t="s">
        <v>178</v>
      </c>
      <c r="BM183" s="225" t="s">
        <v>1061</v>
      </c>
    </row>
    <row r="184" spans="1:47" s="2" customFormat="1" ht="12">
      <c r="A184" s="39"/>
      <c r="B184" s="40"/>
      <c r="C184" s="41"/>
      <c r="D184" s="227" t="s">
        <v>180</v>
      </c>
      <c r="E184" s="41"/>
      <c r="F184" s="228" t="s">
        <v>1062</v>
      </c>
      <c r="G184" s="41"/>
      <c r="H184" s="41"/>
      <c r="I184" s="229"/>
      <c r="J184" s="41"/>
      <c r="K184" s="41"/>
      <c r="L184" s="45"/>
      <c r="M184" s="230"/>
      <c r="N184" s="231"/>
      <c r="O184" s="85"/>
      <c r="P184" s="85"/>
      <c r="Q184" s="85"/>
      <c r="R184" s="85"/>
      <c r="S184" s="85"/>
      <c r="T184" s="86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T184" s="18" t="s">
        <v>180</v>
      </c>
      <c r="AU184" s="18" t="s">
        <v>84</v>
      </c>
    </row>
    <row r="185" spans="1:47" s="2" customFormat="1" ht="12">
      <c r="A185" s="39"/>
      <c r="B185" s="40"/>
      <c r="C185" s="41"/>
      <c r="D185" s="232" t="s">
        <v>182</v>
      </c>
      <c r="E185" s="41"/>
      <c r="F185" s="233" t="s">
        <v>1063</v>
      </c>
      <c r="G185" s="41"/>
      <c r="H185" s="41"/>
      <c r="I185" s="229"/>
      <c r="J185" s="41"/>
      <c r="K185" s="41"/>
      <c r="L185" s="45"/>
      <c r="M185" s="230"/>
      <c r="N185" s="231"/>
      <c r="O185" s="85"/>
      <c r="P185" s="85"/>
      <c r="Q185" s="85"/>
      <c r="R185" s="85"/>
      <c r="S185" s="85"/>
      <c r="T185" s="86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T185" s="18" t="s">
        <v>182</v>
      </c>
      <c r="AU185" s="18" t="s">
        <v>84</v>
      </c>
    </row>
    <row r="186" spans="1:51" s="13" customFormat="1" ht="12">
      <c r="A186" s="13"/>
      <c r="B186" s="234"/>
      <c r="C186" s="235"/>
      <c r="D186" s="227" t="s">
        <v>184</v>
      </c>
      <c r="E186" s="236" t="s">
        <v>20</v>
      </c>
      <c r="F186" s="237" t="s">
        <v>1022</v>
      </c>
      <c r="G186" s="235"/>
      <c r="H186" s="236" t="s">
        <v>20</v>
      </c>
      <c r="I186" s="238"/>
      <c r="J186" s="235"/>
      <c r="K186" s="235"/>
      <c r="L186" s="239"/>
      <c r="M186" s="240"/>
      <c r="N186" s="241"/>
      <c r="O186" s="241"/>
      <c r="P186" s="241"/>
      <c r="Q186" s="241"/>
      <c r="R186" s="241"/>
      <c r="S186" s="241"/>
      <c r="T186" s="242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3" t="s">
        <v>184</v>
      </c>
      <c r="AU186" s="243" t="s">
        <v>84</v>
      </c>
      <c r="AV186" s="13" t="s">
        <v>22</v>
      </c>
      <c r="AW186" s="13" t="s">
        <v>37</v>
      </c>
      <c r="AX186" s="13" t="s">
        <v>76</v>
      </c>
      <c r="AY186" s="243" t="s">
        <v>171</v>
      </c>
    </row>
    <row r="187" spans="1:51" s="13" customFormat="1" ht="12">
      <c r="A187" s="13"/>
      <c r="B187" s="234"/>
      <c r="C187" s="235"/>
      <c r="D187" s="227" t="s">
        <v>184</v>
      </c>
      <c r="E187" s="236" t="s">
        <v>20</v>
      </c>
      <c r="F187" s="237" t="s">
        <v>1050</v>
      </c>
      <c r="G187" s="235"/>
      <c r="H187" s="236" t="s">
        <v>20</v>
      </c>
      <c r="I187" s="238"/>
      <c r="J187" s="235"/>
      <c r="K187" s="235"/>
      <c r="L187" s="239"/>
      <c r="M187" s="240"/>
      <c r="N187" s="241"/>
      <c r="O187" s="241"/>
      <c r="P187" s="241"/>
      <c r="Q187" s="241"/>
      <c r="R187" s="241"/>
      <c r="S187" s="241"/>
      <c r="T187" s="242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3" t="s">
        <v>184</v>
      </c>
      <c r="AU187" s="243" t="s">
        <v>84</v>
      </c>
      <c r="AV187" s="13" t="s">
        <v>22</v>
      </c>
      <c r="AW187" s="13" t="s">
        <v>37</v>
      </c>
      <c r="AX187" s="13" t="s">
        <v>76</v>
      </c>
      <c r="AY187" s="243" t="s">
        <v>171</v>
      </c>
    </row>
    <row r="188" spans="1:51" s="14" customFormat="1" ht="12">
      <c r="A188" s="14"/>
      <c r="B188" s="244"/>
      <c r="C188" s="245"/>
      <c r="D188" s="227" t="s">
        <v>184</v>
      </c>
      <c r="E188" s="246" t="s">
        <v>20</v>
      </c>
      <c r="F188" s="247" t="s">
        <v>1064</v>
      </c>
      <c r="G188" s="245"/>
      <c r="H188" s="248">
        <v>2.492</v>
      </c>
      <c r="I188" s="249"/>
      <c r="J188" s="245"/>
      <c r="K188" s="245"/>
      <c r="L188" s="250"/>
      <c r="M188" s="251"/>
      <c r="N188" s="252"/>
      <c r="O188" s="252"/>
      <c r="P188" s="252"/>
      <c r="Q188" s="252"/>
      <c r="R188" s="252"/>
      <c r="S188" s="252"/>
      <c r="T188" s="253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54" t="s">
        <v>184</v>
      </c>
      <c r="AU188" s="254" t="s">
        <v>84</v>
      </c>
      <c r="AV188" s="14" t="s">
        <v>84</v>
      </c>
      <c r="AW188" s="14" t="s">
        <v>37</v>
      </c>
      <c r="AX188" s="14" t="s">
        <v>76</v>
      </c>
      <c r="AY188" s="254" t="s">
        <v>171</v>
      </c>
    </row>
    <row r="189" spans="1:65" s="2" customFormat="1" ht="24.15" customHeight="1">
      <c r="A189" s="39"/>
      <c r="B189" s="40"/>
      <c r="C189" s="214" t="s">
        <v>316</v>
      </c>
      <c r="D189" s="214" t="s">
        <v>173</v>
      </c>
      <c r="E189" s="215" t="s">
        <v>1065</v>
      </c>
      <c r="F189" s="216" t="s">
        <v>1066</v>
      </c>
      <c r="G189" s="217" t="s">
        <v>230</v>
      </c>
      <c r="H189" s="218">
        <v>3.619</v>
      </c>
      <c r="I189" s="219"/>
      <c r="J189" s="220">
        <f>ROUND(I189*H189,2)</f>
        <v>0</v>
      </c>
      <c r="K189" s="216" t="s">
        <v>177</v>
      </c>
      <c r="L189" s="45"/>
      <c r="M189" s="221" t="s">
        <v>20</v>
      </c>
      <c r="N189" s="222" t="s">
        <v>47</v>
      </c>
      <c r="O189" s="85"/>
      <c r="P189" s="223">
        <f>O189*H189</f>
        <v>0</v>
      </c>
      <c r="Q189" s="223">
        <v>0</v>
      </c>
      <c r="R189" s="223">
        <f>Q189*H189</f>
        <v>0</v>
      </c>
      <c r="S189" s="223">
        <v>0</v>
      </c>
      <c r="T189" s="224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25" t="s">
        <v>178</v>
      </c>
      <c r="AT189" s="225" t="s">
        <v>173</v>
      </c>
      <c r="AU189" s="225" t="s">
        <v>84</v>
      </c>
      <c r="AY189" s="18" t="s">
        <v>171</v>
      </c>
      <c r="BE189" s="226">
        <f>IF(N189="základní",J189,0)</f>
        <v>0</v>
      </c>
      <c r="BF189" s="226">
        <f>IF(N189="snížená",J189,0)</f>
        <v>0</v>
      </c>
      <c r="BG189" s="226">
        <f>IF(N189="zákl. přenesená",J189,0)</f>
        <v>0</v>
      </c>
      <c r="BH189" s="226">
        <f>IF(N189="sníž. přenesená",J189,0)</f>
        <v>0</v>
      </c>
      <c r="BI189" s="226">
        <f>IF(N189="nulová",J189,0)</f>
        <v>0</v>
      </c>
      <c r="BJ189" s="18" t="s">
        <v>22</v>
      </c>
      <c r="BK189" s="226">
        <f>ROUND(I189*H189,2)</f>
        <v>0</v>
      </c>
      <c r="BL189" s="18" t="s">
        <v>178</v>
      </c>
      <c r="BM189" s="225" t="s">
        <v>1067</v>
      </c>
    </row>
    <row r="190" spans="1:47" s="2" customFormat="1" ht="12">
      <c r="A190" s="39"/>
      <c r="B190" s="40"/>
      <c r="C190" s="41"/>
      <c r="D190" s="227" t="s">
        <v>180</v>
      </c>
      <c r="E190" s="41"/>
      <c r="F190" s="228" t="s">
        <v>1068</v>
      </c>
      <c r="G190" s="41"/>
      <c r="H190" s="41"/>
      <c r="I190" s="229"/>
      <c r="J190" s="41"/>
      <c r="K190" s="41"/>
      <c r="L190" s="45"/>
      <c r="M190" s="230"/>
      <c r="N190" s="231"/>
      <c r="O190" s="85"/>
      <c r="P190" s="85"/>
      <c r="Q190" s="85"/>
      <c r="R190" s="85"/>
      <c r="S190" s="85"/>
      <c r="T190" s="86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T190" s="18" t="s">
        <v>180</v>
      </c>
      <c r="AU190" s="18" t="s">
        <v>84</v>
      </c>
    </row>
    <row r="191" spans="1:47" s="2" customFormat="1" ht="12">
      <c r="A191" s="39"/>
      <c r="B191" s="40"/>
      <c r="C191" s="41"/>
      <c r="D191" s="232" t="s">
        <v>182</v>
      </c>
      <c r="E191" s="41"/>
      <c r="F191" s="233" t="s">
        <v>1069</v>
      </c>
      <c r="G191" s="41"/>
      <c r="H191" s="41"/>
      <c r="I191" s="229"/>
      <c r="J191" s="41"/>
      <c r="K191" s="41"/>
      <c r="L191" s="45"/>
      <c r="M191" s="230"/>
      <c r="N191" s="231"/>
      <c r="O191" s="85"/>
      <c r="P191" s="85"/>
      <c r="Q191" s="85"/>
      <c r="R191" s="85"/>
      <c r="S191" s="85"/>
      <c r="T191" s="86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T191" s="18" t="s">
        <v>182</v>
      </c>
      <c r="AU191" s="18" t="s">
        <v>84</v>
      </c>
    </row>
    <row r="192" spans="1:51" s="13" customFormat="1" ht="12">
      <c r="A192" s="13"/>
      <c r="B192" s="234"/>
      <c r="C192" s="235"/>
      <c r="D192" s="227" t="s">
        <v>184</v>
      </c>
      <c r="E192" s="236" t="s">
        <v>20</v>
      </c>
      <c r="F192" s="237" t="s">
        <v>1022</v>
      </c>
      <c r="G192" s="235"/>
      <c r="H192" s="236" t="s">
        <v>20</v>
      </c>
      <c r="I192" s="238"/>
      <c r="J192" s="235"/>
      <c r="K192" s="235"/>
      <c r="L192" s="239"/>
      <c r="M192" s="240"/>
      <c r="N192" s="241"/>
      <c r="O192" s="241"/>
      <c r="P192" s="241"/>
      <c r="Q192" s="241"/>
      <c r="R192" s="241"/>
      <c r="S192" s="241"/>
      <c r="T192" s="242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3" t="s">
        <v>184</v>
      </c>
      <c r="AU192" s="243" t="s">
        <v>84</v>
      </c>
      <c r="AV192" s="13" t="s">
        <v>22</v>
      </c>
      <c r="AW192" s="13" t="s">
        <v>37</v>
      </c>
      <c r="AX192" s="13" t="s">
        <v>76</v>
      </c>
      <c r="AY192" s="243" t="s">
        <v>171</v>
      </c>
    </row>
    <row r="193" spans="1:51" s="13" customFormat="1" ht="12">
      <c r="A193" s="13"/>
      <c r="B193" s="234"/>
      <c r="C193" s="235"/>
      <c r="D193" s="227" t="s">
        <v>184</v>
      </c>
      <c r="E193" s="236" t="s">
        <v>20</v>
      </c>
      <c r="F193" s="237" t="s">
        <v>1070</v>
      </c>
      <c r="G193" s="235"/>
      <c r="H193" s="236" t="s">
        <v>20</v>
      </c>
      <c r="I193" s="238"/>
      <c r="J193" s="235"/>
      <c r="K193" s="235"/>
      <c r="L193" s="239"/>
      <c r="M193" s="240"/>
      <c r="N193" s="241"/>
      <c r="O193" s="241"/>
      <c r="P193" s="241"/>
      <c r="Q193" s="241"/>
      <c r="R193" s="241"/>
      <c r="S193" s="241"/>
      <c r="T193" s="242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3" t="s">
        <v>184</v>
      </c>
      <c r="AU193" s="243" t="s">
        <v>84</v>
      </c>
      <c r="AV193" s="13" t="s">
        <v>22</v>
      </c>
      <c r="AW193" s="13" t="s">
        <v>37</v>
      </c>
      <c r="AX193" s="13" t="s">
        <v>76</v>
      </c>
      <c r="AY193" s="243" t="s">
        <v>171</v>
      </c>
    </row>
    <row r="194" spans="1:51" s="14" customFormat="1" ht="12">
      <c r="A194" s="14"/>
      <c r="B194" s="244"/>
      <c r="C194" s="245"/>
      <c r="D194" s="227" t="s">
        <v>184</v>
      </c>
      <c r="E194" s="246" t="s">
        <v>20</v>
      </c>
      <c r="F194" s="247" t="s">
        <v>1071</v>
      </c>
      <c r="G194" s="245"/>
      <c r="H194" s="248">
        <v>3.619</v>
      </c>
      <c r="I194" s="249"/>
      <c r="J194" s="245"/>
      <c r="K194" s="245"/>
      <c r="L194" s="250"/>
      <c r="M194" s="251"/>
      <c r="N194" s="252"/>
      <c r="O194" s="252"/>
      <c r="P194" s="252"/>
      <c r="Q194" s="252"/>
      <c r="R194" s="252"/>
      <c r="S194" s="252"/>
      <c r="T194" s="253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54" t="s">
        <v>184</v>
      </c>
      <c r="AU194" s="254" t="s">
        <v>84</v>
      </c>
      <c r="AV194" s="14" t="s">
        <v>84</v>
      </c>
      <c r="AW194" s="14" t="s">
        <v>37</v>
      </c>
      <c r="AX194" s="14" t="s">
        <v>76</v>
      </c>
      <c r="AY194" s="254" t="s">
        <v>171</v>
      </c>
    </row>
    <row r="195" spans="1:65" s="2" customFormat="1" ht="24.15" customHeight="1">
      <c r="A195" s="39"/>
      <c r="B195" s="40"/>
      <c r="C195" s="214" t="s">
        <v>328</v>
      </c>
      <c r="D195" s="214" t="s">
        <v>173</v>
      </c>
      <c r="E195" s="215" t="s">
        <v>1072</v>
      </c>
      <c r="F195" s="216" t="s">
        <v>1073</v>
      </c>
      <c r="G195" s="217" t="s">
        <v>230</v>
      </c>
      <c r="H195" s="218">
        <v>1.08</v>
      </c>
      <c r="I195" s="219"/>
      <c r="J195" s="220">
        <f>ROUND(I195*H195,2)</f>
        <v>0</v>
      </c>
      <c r="K195" s="216" t="s">
        <v>177</v>
      </c>
      <c r="L195" s="45"/>
      <c r="M195" s="221" t="s">
        <v>20</v>
      </c>
      <c r="N195" s="222" t="s">
        <v>47</v>
      </c>
      <c r="O195" s="85"/>
      <c r="P195" s="223">
        <f>O195*H195</f>
        <v>0</v>
      </c>
      <c r="Q195" s="223">
        <v>0</v>
      </c>
      <c r="R195" s="223">
        <f>Q195*H195</f>
        <v>0</v>
      </c>
      <c r="S195" s="223">
        <v>0</v>
      </c>
      <c r="T195" s="224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25" t="s">
        <v>178</v>
      </c>
      <c r="AT195" s="225" t="s">
        <v>173</v>
      </c>
      <c r="AU195" s="225" t="s">
        <v>84</v>
      </c>
      <c r="AY195" s="18" t="s">
        <v>171</v>
      </c>
      <c r="BE195" s="226">
        <f>IF(N195="základní",J195,0)</f>
        <v>0</v>
      </c>
      <c r="BF195" s="226">
        <f>IF(N195="snížená",J195,0)</f>
        <v>0</v>
      </c>
      <c r="BG195" s="226">
        <f>IF(N195="zákl. přenesená",J195,0)</f>
        <v>0</v>
      </c>
      <c r="BH195" s="226">
        <f>IF(N195="sníž. přenesená",J195,0)</f>
        <v>0</v>
      </c>
      <c r="BI195" s="226">
        <f>IF(N195="nulová",J195,0)</f>
        <v>0</v>
      </c>
      <c r="BJ195" s="18" t="s">
        <v>22</v>
      </c>
      <c r="BK195" s="226">
        <f>ROUND(I195*H195,2)</f>
        <v>0</v>
      </c>
      <c r="BL195" s="18" t="s">
        <v>178</v>
      </c>
      <c r="BM195" s="225" t="s">
        <v>1074</v>
      </c>
    </row>
    <row r="196" spans="1:47" s="2" customFormat="1" ht="12">
      <c r="A196" s="39"/>
      <c r="B196" s="40"/>
      <c r="C196" s="41"/>
      <c r="D196" s="227" t="s">
        <v>180</v>
      </c>
      <c r="E196" s="41"/>
      <c r="F196" s="228" t="s">
        <v>1075</v>
      </c>
      <c r="G196" s="41"/>
      <c r="H196" s="41"/>
      <c r="I196" s="229"/>
      <c r="J196" s="41"/>
      <c r="K196" s="41"/>
      <c r="L196" s="45"/>
      <c r="M196" s="230"/>
      <c r="N196" s="231"/>
      <c r="O196" s="85"/>
      <c r="P196" s="85"/>
      <c r="Q196" s="85"/>
      <c r="R196" s="85"/>
      <c r="S196" s="85"/>
      <c r="T196" s="86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T196" s="18" t="s">
        <v>180</v>
      </c>
      <c r="AU196" s="18" t="s">
        <v>84</v>
      </c>
    </row>
    <row r="197" spans="1:47" s="2" customFormat="1" ht="12">
      <c r="A197" s="39"/>
      <c r="B197" s="40"/>
      <c r="C197" s="41"/>
      <c r="D197" s="232" t="s">
        <v>182</v>
      </c>
      <c r="E197" s="41"/>
      <c r="F197" s="233" t="s">
        <v>1076</v>
      </c>
      <c r="G197" s="41"/>
      <c r="H197" s="41"/>
      <c r="I197" s="229"/>
      <c r="J197" s="41"/>
      <c r="K197" s="41"/>
      <c r="L197" s="45"/>
      <c r="M197" s="230"/>
      <c r="N197" s="231"/>
      <c r="O197" s="85"/>
      <c r="P197" s="85"/>
      <c r="Q197" s="85"/>
      <c r="R197" s="85"/>
      <c r="S197" s="85"/>
      <c r="T197" s="86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T197" s="18" t="s">
        <v>182</v>
      </c>
      <c r="AU197" s="18" t="s">
        <v>84</v>
      </c>
    </row>
    <row r="198" spans="1:51" s="13" customFormat="1" ht="12">
      <c r="A198" s="13"/>
      <c r="B198" s="234"/>
      <c r="C198" s="235"/>
      <c r="D198" s="227" t="s">
        <v>184</v>
      </c>
      <c r="E198" s="236" t="s">
        <v>20</v>
      </c>
      <c r="F198" s="237" t="s">
        <v>1022</v>
      </c>
      <c r="G198" s="235"/>
      <c r="H198" s="236" t="s">
        <v>20</v>
      </c>
      <c r="I198" s="238"/>
      <c r="J198" s="235"/>
      <c r="K198" s="235"/>
      <c r="L198" s="239"/>
      <c r="M198" s="240"/>
      <c r="N198" s="241"/>
      <c r="O198" s="241"/>
      <c r="P198" s="241"/>
      <c r="Q198" s="241"/>
      <c r="R198" s="241"/>
      <c r="S198" s="241"/>
      <c r="T198" s="242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3" t="s">
        <v>184</v>
      </c>
      <c r="AU198" s="243" t="s">
        <v>84</v>
      </c>
      <c r="AV198" s="13" t="s">
        <v>22</v>
      </c>
      <c r="AW198" s="13" t="s">
        <v>37</v>
      </c>
      <c r="AX198" s="13" t="s">
        <v>76</v>
      </c>
      <c r="AY198" s="243" t="s">
        <v>171</v>
      </c>
    </row>
    <row r="199" spans="1:51" s="14" customFormat="1" ht="12">
      <c r="A199" s="14"/>
      <c r="B199" s="244"/>
      <c r="C199" s="245"/>
      <c r="D199" s="227" t="s">
        <v>184</v>
      </c>
      <c r="E199" s="246" t="s">
        <v>20</v>
      </c>
      <c r="F199" s="247" t="s">
        <v>1077</v>
      </c>
      <c r="G199" s="245"/>
      <c r="H199" s="248">
        <v>1.08</v>
      </c>
      <c r="I199" s="249"/>
      <c r="J199" s="245"/>
      <c r="K199" s="245"/>
      <c r="L199" s="250"/>
      <c r="M199" s="251"/>
      <c r="N199" s="252"/>
      <c r="O199" s="252"/>
      <c r="P199" s="252"/>
      <c r="Q199" s="252"/>
      <c r="R199" s="252"/>
      <c r="S199" s="252"/>
      <c r="T199" s="253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54" t="s">
        <v>184</v>
      </c>
      <c r="AU199" s="254" t="s">
        <v>84</v>
      </c>
      <c r="AV199" s="14" t="s">
        <v>84</v>
      </c>
      <c r="AW199" s="14" t="s">
        <v>37</v>
      </c>
      <c r="AX199" s="14" t="s">
        <v>76</v>
      </c>
      <c r="AY199" s="254" t="s">
        <v>171</v>
      </c>
    </row>
    <row r="200" spans="1:65" s="2" customFormat="1" ht="33" customHeight="1">
      <c r="A200" s="39"/>
      <c r="B200" s="40"/>
      <c r="C200" s="214" t="s">
        <v>336</v>
      </c>
      <c r="D200" s="214" t="s">
        <v>173</v>
      </c>
      <c r="E200" s="215" t="s">
        <v>1078</v>
      </c>
      <c r="F200" s="216" t="s">
        <v>1079</v>
      </c>
      <c r="G200" s="217" t="s">
        <v>176</v>
      </c>
      <c r="H200" s="218">
        <v>32.57</v>
      </c>
      <c r="I200" s="219"/>
      <c r="J200" s="220">
        <f>ROUND(I200*H200,2)</f>
        <v>0</v>
      </c>
      <c r="K200" s="216" t="s">
        <v>177</v>
      </c>
      <c r="L200" s="45"/>
      <c r="M200" s="221" t="s">
        <v>20</v>
      </c>
      <c r="N200" s="222" t="s">
        <v>47</v>
      </c>
      <c r="O200" s="85"/>
      <c r="P200" s="223">
        <f>O200*H200</f>
        <v>0</v>
      </c>
      <c r="Q200" s="223">
        <v>0.44477888</v>
      </c>
      <c r="R200" s="223">
        <f>Q200*H200</f>
        <v>14.4864481216</v>
      </c>
      <c r="S200" s="223">
        <v>0</v>
      </c>
      <c r="T200" s="224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25" t="s">
        <v>178</v>
      </c>
      <c r="AT200" s="225" t="s">
        <v>173</v>
      </c>
      <c r="AU200" s="225" t="s">
        <v>84</v>
      </c>
      <c r="AY200" s="18" t="s">
        <v>171</v>
      </c>
      <c r="BE200" s="226">
        <f>IF(N200="základní",J200,0)</f>
        <v>0</v>
      </c>
      <c r="BF200" s="226">
        <f>IF(N200="snížená",J200,0)</f>
        <v>0</v>
      </c>
      <c r="BG200" s="226">
        <f>IF(N200="zákl. přenesená",J200,0)</f>
        <v>0</v>
      </c>
      <c r="BH200" s="226">
        <f>IF(N200="sníž. přenesená",J200,0)</f>
        <v>0</v>
      </c>
      <c r="BI200" s="226">
        <f>IF(N200="nulová",J200,0)</f>
        <v>0</v>
      </c>
      <c r="BJ200" s="18" t="s">
        <v>22</v>
      </c>
      <c r="BK200" s="226">
        <f>ROUND(I200*H200,2)</f>
        <v>0</v>
      </c>
      <c r="BL200" s="18" t="s">
        <v>178</v>
      </c>
      <c r="BM200" s="225" t="s">
        <v>1080</v>
      </c>
    </row>
    <row r="201" spans="1:47" s="2" customFormat="1" ht="12">
      <c r="A201" s="39"/>
      <c r="B201" s="40"/>
      <c r="C201" s="41"/>
      <c r="D201" s="227" t="s">
        <v>180</v>
      </c>
      <c r="E201" s="41"/>
      <c r="F201" s="228" t="s">
        <v>1081</v>
      </c>
      <c r="G201" s="41"/>
      <c r="H201" s="41"/>
      <c r="I201" s="229"/>
      <c r="J201" s="41"/>
      <c r="K201" s="41"/>
      <c r="L201" s="45"/>
      <c r="M201" s="230"/>
      <c r="N201" s="231"/>
      <c r="O201" s="85"/>
      <c r="P201" s="85"/>
      <c r="Q201" s="85"/>
      <c r="R201" s="85"/>
      <c r="S201" s="85"/>
      <c r="T201" s="86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T201" s="18" t="s">
        <v>180</v>
      </c>
      <c r="AU201" s="18" t="s">
        <v>84</v>
      </c>
    </row>
    <row r="202" spans="1:47" s="2" customFormat="1" ht="12">
      <c r="A202" s="39"/>
      <c r="B202" s="40"/>
      <c r="C202" s="41"/>
      <c r="D202" s="232" t="s">
        <v>182</v>
      </c>
      <c r="E202" s="41"/>
      <c r="F202" s="233" t="s">
        <v>1082</v>
      </c>
      <c r="G202" s="41"/>
      <c r="H202" s="41"/>
      <c r="I202" s="229"/>
      <c r="J202" s="41"/>
      <c r="K202" s="41"/>
      <c r="L202" s="45"/>
      <c r="M202" s="230"/>
      <c r="N202" s="231"/>
      <c r="O202" s="85"/>
      <c r="P202" s="85"/>
      <c r="Q202" s="85"/>
      <c r="R202" s="85"/>
      <c r="S202" s="85"/>
      <c r="T202" s="86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T202" s="18" t="s">
        <v>182</v>
      </c>
      <c r="AU202" s="18" t="s">
        <v>84</v>
      </c>
    </row>
    <row r="203" spans="1:47" s="2" customFormat="1" ht="12">
      <c r="A203" s="39"/>
      <c r="B203" s="40"/>
      <c r="C203" s="41"/>
      <c r="D203" s="227" t="s">
        <v>224</v>
      </c>
      <c r="E203" s="41"/>
      <c r="F203" s="255" t="s">
        <v>1083</v>
      </c>
      <c r="G203" s="41"/>
      <c r="H203" s="41"/>
      <c r="I203" s="229"/>
      <c r="J203" s="41"/>
      <c r="K203" s="41"/>
      <c r="L203" s="45"/>
      <c r="M203" s="230"/>
      <c r="N203" s="231"/>
      <c r="O203" s="85"/>
      <c r="P203" s="85"/>
      <c r="Q203" s="85"/>
      <c r="R203" s="85"/>
      <c r="S203" s="85"/>
      <c r="T203" s="86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T203" s="18" t="s">
        <v>224</v>
      </c>
      <c r="AU203" s="18" t="s">
        <v>84</v>
      </c>
    </row>
    <row r="204" spans="1:51" s="13" customFormat="1" ht="12">
      <c r="A204" s="13"/>
      <c r="B204" s="234"/>
      <c r="C204" s="235"/>
      <c r="D204" s="227" t="s">
        <v>184</v>
      </c>
      <c r="E204" s="236" t="s">
        <v>20</v>
      </c>
      <c r="F204" s="237" t="s">
        <v>1022</v>
      </c>
      <c r="G204" s="235"/>
      <c r="H204" s="236" t="s">
        <v>20</v>
      </c>
      <c r="I204" s="238"/>
      <c r="J204" s="235"/>
      <c r="K204" s="235"/>
      <c r="L204" s="239"/>
      <c r="M204" s="240"/>
      <c r="N204" s="241"/>
      <c r="O204" s="241"/>
      <c r="P204" s="241"/>
      <c r="Q204" s="241"/>
      <c r="R204" s="241"/>
      <c r="S204" s="241"/>
      <c r="T204" s="242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3" t="s">
        <v>184</v>
      </c>
      <c r="AU204" s="243" t="s">
        <v>84</v>
      </c>
      <c r="AV204" s="13" t="s">
        <v>22</v>
      </c>
      <c r="AW204" s="13" t="s">
        <v>37</v>
      </c>
      <c r="AX204" s="13" t="s">
        <v>76</v>
      </c>
      <c r="AY204" s="243" t="s">
        <v>171</v>
      </c>
    </row>
    <row r="205" spans="1:51" s="14" customFormat="1" ht="12">
      <c r="A205" s="14"/>
      <c r="B205" s="244"/>
      <c r="C205" s="245"/>
      <c r="D205" s="227" t="s">
        <v>184</v>
      </c>
      <c r="E205" s="246" t="s">
        <v>20</v>
      </c>
      <c r="F205" s="247" t="s">
        <v>1084</v>
      </c>
      <c r="G205" s="245"/>
      <c r="H205" s="248">
        <v>32.57</v>
      </c>
      <c r="I205" s="249"/>
      <c r="J205" s="245"/>
      <c r="K205" s="245"/>
      <c r="L205" s="250"/>
      <c r="M205" s="251"/>
      <c r="N205" s="252"/>
      <c r="O205" s="252"/>
      <c r="P205" s="252"/>
      <c r="Q205" s="252"/>
      <c r="R205" s="252"/>
      <c r="S205" s="252"/>
      <c r="T205" s="253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54" t="s">
        <v>184</v>
      </c>
      <c r="AU205" s="254" t="s">
        <v>84</v>
      </c>
      <c r="AV205" s="14" t="s">
        <v>84</v>
      </c>
      <c r="AW205" s="14" t="s">
        <v>37</v>
      </c>
      <c r="AX205" s="14" t="s">
        <v>76</v>
      </c>
      <c r="AY205" s="254" t="s">
        <v>171</v>
      </c>
    </row>
    <row r="206" spans="1:63" s="12" customFormat="1" ht="22.8" customHeight="1">
      <c r="A206" s="12"/>
      <c r="B206" s="198"/>
      <c r="C206" s="199"/>
      <c r="D206" s="200" t="s">
        <v>75</v>
      </c>
      <c r="E206" s="212" t="s">
        <v>210</v>
      </c>
      <c r="F206" s="212" t="s">
        <v>249</v>
      </c>
      <c r="G206" s="199"/>
      <c r="H206" s="199"/>
      <c r="I206" s="202"/>
      <c r="J206" s="213">
        <f>BK206</f>
        <v>0</v>
      </c>
      <c r="K206" s="199"/>
      <c r="L206" s="204"/>
      <c r="M206" s="205"/>
      <c r="N206" s="206"/>
      <c r="O206" s="206"/>
      <c r="P206" s="207">
        <f>SUM(P207:P220)</f>
        <v>0</v>
      </c>
      <c r="Q206" s="206"/>
      <c r="R206" s="207">
        <f>SUM(R207:R220)</f>
        <v>0</v>
      </c>
      <c r="S206" s="206"/>
      <c r="T206" s="208">
        <f>SUM(T207:T220)</f>
        <v>0</v>
      </c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R206" s="209" t="s">
        <v>22</v>
      </c>
      <c r="AT206" s="210" t="s">
        <v>75</v>
      </c>
      <c r="AU206" s="210" t="s">
        <v>22</v>
      </c>
      <c r="AY206" s="209" t="s">
        <v>171</v>
      </c>
      <c r="BK206" s="211">
        <f>SUM(BK207:BK220)</f>
        <v>0</v>
      </c>
    </row>
    <row r="207" spans="1:65" s="2" customFormat="1" ht="21.75" customHeight="1">
      <c r="A207" s="39"/>
      <c r="B207" s="40"/>
      <c r="C207" s="214" t="s">
        <v>7</v>
      </c>
      <c r="D207" s="214" t="s">
        <v>173</v>
      </c>
      <c r="E207" s="215" t="s">
        <v>1085</v>
      </c>
      <c r="F207" s="216" t="s">
        <v>1086</v>
      </c>
      <c r="G207" s="217" t="s">
        <v>176</v>
      </c>
      <c r="H207" s="218">
        <v>19.09</v>
      </c>
      <c r="I207" s="219"/>
      <c r="J207" s="220">
        <f>ROUND(I207*H207,2)</f>
        <v>0</v>
      </c>
      <c r="K207" s="216" t="s">
        <v>177</v>
      </c>
      <c r="L207" s="45"/>
      <c r="M207" s="221" t="s">
        <v>20</v>
      </c>
      <c r="N207" s="222" t="s">
        <v>47</v>
      </c>
      <c r="O207" s="85"/>
      <c r="P207" s="223">
        <f>O207*H207</f>
        <v>0</v>
      </c>
      <c r="Q207" s="223">
        <v>0</v>
      </c>
      <c r="R207" s="223">
        <f>Q207*H207</f>
        <v>0</v>
      </c>
      <c r="S207" s="223">
        <v>0</v>
      </c>
      <c r="T207" s="224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25" t="s">
        <v>178</v>
      </c>
      <c r="AT207" s="225" t="s">
        <v>173</v>
      </c>
      <c r="AU207" s="225" t="s">
        <v>84</v>
      </c>
      <c r="AY207" s="18" t="s">
        <v>171</v>
      </c>
      <c r="BE207" s="226">
        <f>IF(N207="základní",J207,0)</f>
        <v>0</v>
      </c>
      <c r="BF207" s="226">
        <f>IF(N207="snížená",J207,0)</f>
        <v>0</v>
      </c>
      <c r="BG207" s="226">
        <f>IF(N207="zákl. přenesená",J207,0)</f>
        <v>0</v>
      </c>
      <c r="BH207" s="226">
        <f>IF(N207="sníž. přenesená",J207,0)</f>
        <v>0</v>
      </c>
      <c r="BI207" s="226">
        <f>IF(N207="nulová",J207,0)</f>
        <v>0</v>
      </c>
      <c r="BJ207" s="18" t="s">
        <v>22</v>
      </c>
      <c r="BK207" s="226">
        <f>ROUND(I207*H207,2)</f>
        <v>0</v>
      </c>
      <c r="BL207" s="18" t="s">
        <v>178</v>
      </c>
      <c r="BM207" s="225" t="s">
        <v>1087</v>
      </c>
    </row>
    <row r="208" spans="1:47" s="2" customFormat="1" ht="12">
      <c r="A208" s="39"/>
      <c r="B208" s="40"/>
      <c r="C208" s="41"/>
      <c r="D208" s="227" t="s">
        <v>180</v>
      </c>
      <c r="E208" s="41"/>
      <c r="F208" s="228" t="s">
        <v>1088</v>
      </c>
      <c r="G208" s="41"/>
      <c r="H208" s="41"/>
      <c r="I208" s="229"/>
      <c r="J208" s="41"/>
      <c r="K208" s="41"/>
      <c r="L208" s="45"/>
      <c r="M208" s="230"/>
      <c r="N208" s="231"/>
      <c r="O208" s="85"/>
      <c r="P208" s="85"/>
      <c r="Q208" s="85"/>
      <c r="R208" s="85"/>
      <c r="S208" s="85"/>
      <c r="T208" s="86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T208" s="18" t="s">
        <v>180</v>
      </c>
      <c r="AU208" s="18" t="s">
        <v>84</v>
      </c>
    </row>
    <row r="209" spans="1:47" s="2" customFormat="1" ht="12">
      <c r="A209" s="39"/>
      <c r="B209" s="40"/>
      <c r="C209" s="41"/>
      <c r="D209" s="232" t="s">
        <v>182</v>
      </c>
      <c r="E209" s="41"/>
      <c r="F209" s="233" t="s">
        <v>1089</v>
      </c>
      <c r="G209" s="41"/>
      <c r="H209" s="41"/>
      <c r="I209" s="229"/>
      <c r="J209" s="41"/>
      <c r="K209" s="41"/>
      <c r="L209" s="45"/>
      <c r="M209" s="230"/>
      <c r="N209" s="231"/>
      <c r="O209" s="85"/>
      <c r="P209" s="85"/>
      <c r="Q209" s="85"/>
      <c r="R209" s="85"/>
      <c r="S209" s="85"/>
      <c r="T209" s="86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T209" s="18" t="s">
        <v>182</v>
      </c>
      <c r="AU209" s="18" t="s">
        <v>84</v>
      </c>
    </row>
    <row r="210" spans="1:51" s="13" customFormat="1" ht="12">
      <c r="A210" s="13"/>
      <c r="B210" s="234"/>
      <c r="C210" s="235"/>
      <c r="D210" s="227" t="s">
        <v>184</v>
      </c>
      <c r="E210" s="236" t="s">
        <v>20</v>
      </c>
      <c r="F210" s="237" t="s">
        <v>1090</v>
      </c>
      <c r="G210" s="235"/>
      <c r="H210" s="236" t="s">
        <v>20</v>
      </c>
      <c r="I210" s="238"/>
      <c r="J210" s="235"/>
      <c r="K210" s="235"/>
      <c r="L210" s="239"/>
      <c r="M210" s="240"/>
      <c r="N210" s="241"/>
      <c r="O210" s="241"/>
      <c r="P210" s="241"/>
      <c r="Q210" s="241"/>
      <c r="R210" s="241"/>
      <c r="S210" s="241"/>
      <c r="T210" s="242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3" t="s">
        <v>184</v>
      </c>
      <c r="AU210" s="243" t="s">
        <v>84</v>
      </c>
      <c r="AV210" s="13" t="s">
        <v>22</v>
      </c>
      <c r="AW210" s="13" t="s">
        <v>37</v>
      </c>
      <c r="AX210" s="13" t="s">
        <v>76</v>
      </c>
      <c r="AY210" s="243" t="s">
        <v>171</v>
      </c>
    </row>
    <row r="211" spans="1:51" s="13" customFormat="1" ht="12">
      <c r="A211" s="13"/>
      <c r="B211" s="234"/>
      <c r="C211" s="235"/>
      <c r="D211" s="227" t="s">
        <v>184</v>
      </c>
      <c r="E211" s="236" t="s">
        <v>20</v>
      </c>
      <c r="F211" s="237" t="s">
        <v>1091</v>
      </c>
      <c r="G211" s="235"/>
      <c r="H211" s="236" t="s">
        <v>20</v>
      </c>
      <c r="I211" s="238"/>
      <c r="J211" s="235"/>
      <c r="K211" s="235"/>
      <c r="L211" s="239"/>
      <c r="M211" s="240"/>
      <c r="N211" s="241"/>
      <c r="O211" s="241"/>
      <c r="P211" s="241"/>
      <c r="Q211" s="241"/>
      <c r="R211" s="241"/>
      <c r="S211" s="241"/>
      <c r="T211" s="242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43" t="s">
        <v>184</v>
      </c>
      <c r="AU211" s="243" t="s">
        <v>84</v>
      </c>
      <c r="AV211" s="13" t="s">
        <v>22</v>
      </c>
      <c r="AW211" s="13" t="s">
        <v>37</v>
      </c>
      <c r="AX211" s="13" t="s">
        <v>76</v>
      </c>
      <c r="AY211" s="243" t="s">
        <v>171</v>
      </c>
    </row>
    <row r="212" spans="1:51" s="13" customFormat="1" ht="12">
      <c r="A212" s="13"/>
      <c r="B212" s="234"/>
      <c r="C212" s="235"/>
      <c r="D212" s="227" t="s">
        <v>184</v>
      </c>
      <c r="E212" s="236" t="s">
        <v>20</v>
      </c>
      <c r="F212" s="237" t="s">
        <v>1092</v>
      </c>
      <c r="G212" s="235"/>
      <c r="H212" s="236" t="s">
        <v>20</v>
      </c>
      <c r="I212" s="238"/>
      <c r="J212" s="235"/>
      <c r="K212" s="235"/>
      <c r="L212" s="239"/>
      <c r="M212" s="240"/>
      <c r="N212" s="241"/>
      <c r="O212" s="241"/>
      <c r="P212" s="241"/>
      <c r="Q212" s="241"/>
      <c r="R212" s="241"/>
      <c r="S212" s="241"/>
      <c r="T212" s="242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43" t="s">
        <v>184</v>
      </c>
      <c r="AU212" s="243" t="s">
        <v>84</v>
      </c>
      <c r="AV212" s="13" t="s">
        <v>22</v>
      </c>
      <c r="AW212" s="13" t="s">
        <v>37</v>
      </c>
      <c r="AX212" s="13" t="s">
        <v>76</v>
      </c>
      <c r="AY212" s="243" t="s">
        <v>171</v>
      </c>
    </row>
    <row r="213" spans="1:51" s="14" customFormat="1" ht="12">
      <c r="A213" s="14"/>
      <c r="B213" s="244"/>
      <c r="C213" s="245"/>
      <c r="D213" s="227" t="s">
        <v>184</v>
      </c>
      <c r="E213" s="246" t="s">
        <v>20</v>
      </c>
      <c r="F213" s="247" t="s">
        <v>1093</v>
      </c>
      <c r="G213" s="245"/>
      <c r="H213" s="248">
        <v>19.09</v>
      </c>
      <c r="I213" s="249"/>
      <c r="J213" s="245"/>
      <c r="K213" s="245"/>
      <c r="L213" s="250"/>
      <c r="M213" s="251"/>
      <c r="N213" s="252"/>
      <c r="O213" s="252"/>
      <c r="P213" s="252"/>
      <c r="Q213" s="252"/>
      <c r="R213" s="252"/>
      <c r="S213" s="252"/>
      <c r="T213" s="253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54" t="s">
        <v>184</v>
      </c>
      <c r="AU213" s="254" t="s">
        <v>84</v>
      </c>
      <c r="AV213" s="14" t="s">
        <v>84</v>
      </c>
      <c r="AW213" s="14" t="s">
        <v>37</v>
      </c>
      <c r="AX213" s="14" t="s">
        <v>76</v>
      </c>
      <c r="AY213" s="254" t="s">
        <v>171</v>
      </c>
    </row>
    <row r="214" spans="1:65" s="2" customFormat="1" ht="24.15" customHeight="1">
      <c r="A214" s="39"/>
      <c r="B214" s="40"/>
      <c r="C214" s="214" t="s">
        <v>350</v>
      </c>
      <c r="D214" s="214" t="s">
        <v>173</v>
      </c>
      <c r="E214" s="215" t="s">
        <v>1094</v>
      </c>
      <c r="F214" s="216" t="s">
        <v>1095</v>
      </c>
      <c r="G214" s="217" t="s">
        <v>176</v>
      </c>
      <c r="H214" s="218">
        <v>18.26</v>
      </c>
      <c r="I214" s="219"/>
      <c r="J214" s="220">
        <f>ROUND(I214*H214,2)</f>
        <v>0</v>
      </c>
      <c r="K214" s="216" t="s">
        <v>177</v>
      </c>
      <c r="L214" s="45"/>
      <c r="M214" s="221" t="s">
        <v>20</v>
      </c>
      <c r="N214" s="222" t="s">
        <v>47</v>
      </c>
      <c r="O214" s="85"/>
      <c r="P214" s="223">
        <f>O214*H214</f>
        <v>0</v>
      </c>
      <c r="Q214" s="223">
        <v>0</v>
      </c>
      <c r="R214" s="223">
        <f>Q214*H214</f>
        <v>0</v>
      </c>
      <c r="S214" s="223">
        <v>0</v>
      </c>
      <c r="T214" s="224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25" t="s">
        <v>178</v>
      </c>
      <c r="AT214" s="225" t="s">
        <v>173</v>
      </c>
      <c r="AU214" s="225" t="s">
        <v>84</v>
      </c>
      <c r="AY214" s="18" t="s">
        <v>171</v>
      </c>
      <c r="BE214" s="226">
        <f>IF(N214="základní",J214,0)</f>
        <v>0</v>
      </c>
      <c r="BF214" s="226">
        <f>IF(N214="snížená",J214,0)</f>
        <v>0</v>
      </c>
      <c r="BG214" s="226">
        <f>IF(N214="zákl. přenesená",J214,0)</f>
        <v>0</v>
      </c>
      <c r="BH214" s="226">
        <f>IF(N214="sníž. přenesená",J214,0)</f>
        <v>0</v>
      </c>
      <c r="BI214" s="226">
        <f>IF(N214="nulová",J214,0)</f>
        <v>0</v>
      </c>
      <c r="BJ214" s="18" t="s">
        <v>22</v>
      </c>
      <c r="BK214" s="226">
        <f>ROUND(I214*H214,2)</f>
        <v>0</v>
      </c>
      <c r="BL214" s="18" t="s">
        <v>178</v>
      </c>
      <c r="BM214" s="225" t="s">
        <v>1096</v>
      </c>
    </row>
    <row r="215" spans="1:47" s="2" customFormat="1" ht="12">
      <c r="A215" s="39"/>
      <c r="B215" s="40"/>
      <c r="C215" s="41"/>
      <c r="D215" s="227" t="s">
        <v>180</v>
      </c>
      <c r="E215" s="41"/>
      <c r="F215" s="228" t="s">
        <v>1097</v>
      </c>
      <c r="G215" s="41"/>
      <c r="H215" s="41"/>
      <c r="I215" s="229"/>
      <c r="J215" s="41"/>
      <c r="K215" s="41"/>
      <c r="L215" s="45"/>
      <c r="M215" s="230"/>
      <c r="N215" s="231"/>
      <c r="O215" s="85"/>
      <c r="P215" s="85"/>
      <c r="Q215" s="85"/>
      <c r="R215" s="85"/>
      <c r="S215" s="85"/>
      <c r="T215" s="86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T215" s="18" t="s">
        <v>180</v>
      </c>
      <c r="AU215" s="18" t="s">
        <v>84</v>
      </c>
    </row>
    <row r="216" spans="1:47" s="2" customFormat="1" ht="12">
      <c r="A216" s="39"/>
      <c r="B216" s="40"/>
      <c r="C216" s="41"/>
      <c r="D216" s="232" t="s">
        <v>182</v>
      </c>
      <c r="E216" s="41"/>
      <c r="F216" s="233" t="s">
        <v>1098</v>
      </c>
      <c r="G216" s="41"/>
      <c r="H216" s="41"/>
      <c r="I216" s="229"/>
      <c r="J216" s="41"/>
      <c r="K216" s="41"/>
      <c r="L216" s="45"/>
      <c r="M216" s="230"/>
      <c r="N216" s="231"/>
      <c r="O216" s="85"/>
      <c r="P216" s="85"/>
      <c r="Q216" s="85"/>
      <c r="R216" s="85"/>
      <c r="S216" s="85"/>
      <c r="T216" s="86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T216" s="18" t="s">
        <v>182</v>
      </c>
      <c r="AU216" s="18" t="s">
        <v>84</v>
      </c>
    </row>
    <row r="217" spans="1:51" s="13" customFormat="1" ht="12">
      <c r="A217" s="13"/>
      <c r="B217" s="234"/>
      <c r="C217" s="235"/>
      <c r="D217" s="227" t="s">
        <v>184</v>
      </c>
      <c r="E217" s="236" t="s">
        <v>20</v>
      </c>
      <c r="F217" s="237" t="s">
        <v>1090</v>
      </c>
      <c r="G217" s="235"/>
      <c r="H217" s="236" t="s">
        <v>20</v>
      </c>
      <c r="I217" s="238"/>
      <c r="J217" s="235"/>
      <c r="K217" s="235"/>
      <c r="L217" s="239"/>
      <c r="M217" s="240"/>
      <c r="N217" s="241"/>
      <c r="O217" s="241"/>
      <c r="P217" s="241"/>
      <c r="Q217" s="241"/>
      <c r="R217" s="241"/>
      <c r="S217" s="241"/>
      <c r="T217" s="242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43" t="s">
        <v>184</v>
      </c>
      <c r="AU217" s="243" t="s">
        <v>84</v>
      </c>
      <c r="AV217" s="13" t="s">
        <v>22</v>
      </c>
      <c r="AW217" s="13" t="s">
        <v>37</v>
      </c>
      <c r="AX217" s="13" t="s">
        <v>76</v>
      </c>
      <c r="AY217" s="243" t="s">
        <v>171</v>
      </c>
    </row>
    <row r="218" spans="1:51" s="13" customFormat="1" ht="12">
      <c r="A218" s="13"/>
      <c r="B218" s="234"/>
      <c r="C218" s="235"/>
      <c r="D218" s="227" t="s">
        <v>184</v>
      </c>
      <c r="E218" s="236" t="s">
        <v>20</v>
      </c>
      <c r="F218" s="237" t="s">
        <v>1099</v>
      </c>
      <c r="G218" s="235"/>
      <c r="H218" s="236" t="s">
        <v>20</v>
      </c>
      <c r="I218" s="238"/>
      <c r="J218" s="235"/>
      <c r="K218" s="235"/>
      <c r="L218" s="239"/>
      <c r="M218" s="240"/>
      <c r="N218" s="241"/>
      <c r="O218" s="241"/>
      <c r="P218" s="241"/>
      <c r="Q218" s="241"/>
      <c r="R218" s="241"/>
      <c r="S218" s="241"/>
      <c r="T218" s="242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43" t="s">
        <v>184</v>
      </c>
      <c r="AU218" s="243" t="s">
        <v>84</v>
      </c>
      <c r="AV218" s="13" t="s">
        <v>22</v>
      </c>
      <c r="AW218" s="13" t="s">
        <v>37</v>
      </c>
      <c r="AX218" s="13" t="s">
        <v>76</v>
      </c>
      <c r="AY218" s="243" t="s">
        <v>171</v>
      </c>
    </row>
    <row r="219" spans="1:51" s="13" customFormat="1" ht="12">
      <c r="A219" s="13"/>
      <c r="B219" s="234"/>
      <c r="C219" s="235"/>
      <c r="D219" s="227" t="s">
        <v>184</v>
      </c>
      <c r="E219" s="236" t="s">
        <v>20</v>
      </c>
      <c r="F219" s="237" t="s">
        <v>1100</v>
      </c>
      <c r="G219" s="235"/>
      <c r="H219" s="236" t="s">
        <v>20</v>
      </c>
      <c r="I219" s="238"/>
      <c r="J219" s="235"/>
      <c r="K219" s="235"/>
      <c r="L219" s="239"/>
      <c r="M219" s="240"/>
      <c r="N219" s="241"/>
      <c r="O219" s="241"/>
      <c r="P219" s="241"/>
      <c r="Q219" s="241"/>
      <c r="R219" s="241"/>
      <c r="S219" s="241"/>
      <c r="T219" s="242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43" t="s">
        <v>184</v>
      </c>
      <c r="AU219" s="243" t="s">
        <v>84</v>
      </c>
      <c r="AV219" s="13" t="s">
        <v>22</v>
      </c>
      <c r="AW219" s="13" t="s">
        <v>37</v>
      </c>
      <c r="AX219" s="13" t="s">
        <v>76</v>
      </c>
      <c r="AY219" s="243" t="s">
        <v>171</v>
      </c>
    </row>
    <row r="220" spans="1:51" s="14" customFormat="1" ht="12">
      <c r="A220" s="14"/>
      <c r="B220" s="244"/>
      <c r="C220" s="245"/>
      <c r="D220" s="227" t="s">
        <v>184</v>
      </c>
      <c r="E220" s="246" t="s">
        <v>20</v>
      </c>
      <c r="F220" s="247" t="s">
        <v>1101</v>
      </c>
      <c r="G220" s="245"/>
      <c r="H220" s="248">
        <v>18.26</v>
      </c>
      <c r="I220" s="249"/>
      <c r="J220" s="245"/>
      <c r="K220" s="245"/>
      <c r="L220" s="250"/>
      <c r="M220" s="251"/>
      <c r="N220" s="252"/>
      <c r="O220" s="252"/>
      <c r="P220" s="252"/>
      <c r="Q220" s="252"/>
      <c r="R220" s="252"/>
      <c r="S220" s="252"/>
      <c r="T220" s="253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54" t="s">
        <v>184</v>
      </c>
      <c r="AU220" s="254" t="s">
        <v>84</v>
      </c>
      <c r="AV220" s="14" t="s">
        <v>84</v>
      </c>
      <c r="AW220" s="14" t="s">
        <v>37</v>
      </c>
      <c r="AX220" s="14" t="s">
        <v>76</v>
      </c>
      <c r="AY220" s="254" t="s">
        <v>171</v>
      </c>
    </row>
    <row r="221" spans="1:63" s="12" customFormat="1" ht="22.8" customHeight="1">
      <c r="A221" s="12"/>
      <c r="B221" s="198"/>
      <c r="C221" s="199"/>
      <c r="D221" s="200" t="s">
        <v>75</v>
      </c>
      <c r="E221" s="212" t="s">
        <v>241</v>
      </c>
      <c r="F221" s="212" t="s">
        <v>387</v>
      </c>
      <c r="G221" s="199"/>
      <c r="H221" s="199"/>
      <c r="I221" s="202"/>
      <c r="J221" s="213">
        <f>BK221</f>
        <v>0</v>
      </c>
      <c r="K221" s="199"/>
      <c r="L221" s="204"/>
      <c r="M221" s="205"/>
      <c r="N221" s="206"/>
      <c r="O221" s="206"/>
      <c r="P221" s="207">
        <f>SUM(P222:P245)</f>
        <v>0</v>
      </c>
      <c r="Q221" s="206"/>
      <c r="R221" s="207">
        <f>SUM(R222:R245)</f>
        <v>52.3409977</v>
      </c>
      <c r="S221" s="206"/>
      <c r="T221" s="208">
        <f>SUM(T222:T245)</f>
        <v>33.71625</v>
      </c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R221" s="209" t="s">
        <v>22</v>
      </c>
      <c r="AT221" s="210" t="s">
        <v>75</v>
      </c>
      <c r="AU221" s="210" t="s">
        <v>22</v>
      </c>
      <c r="AY221" s="209" t="s">
        <v>171</v>
      </c>
      <c r="BK221" s="211">
        <f>SUM(BK222:BK245)</f>
        <v>0</v>
      </c>
    </row>
    <row r="222" spans="1:65" s="2" customFormat="1" ht="24.15" customHeight="1">
      <c r="A222" s="39"/>
      <c r="B222" s="40"/>
      <c r="C222" s="214" t="s">
        <v>357</v>
      </c>
      <c r="D222" s="214" t="s">
        <v>173</v>
      </c>
      <c r="E222" s="215" t="s">
        <v>1102</v>
      </c>
      <c r="F222" s="216" t="s">
        <v>1103</v>
      </c>
      <c r="G222" s="217" t="s">
        <v>391</v>
      </c>
      <c r="H222" s="218">
        <v>28</v>
      </c>
      <c r="I222" s="219"/>
      <c r="J222" s="220">
        <f>ROUND(I222*H222,2)</f>
        <v>0</v>
      </c>
      <c r="K222" s="216" t="s">
        <v>177</v>
      </c>
      <c r="L222" s="45"/>
      <c r="M222" s="221" t="s">
        <v>20</v>
      </c>
      <c r="N222" s="222" t="s">
        <v>47</v>
      </c>
      <c r="O222" s="85"/>
      <c r="P222" s="223">
        <f>O222*H222</f>
        <v>0</v>
      </c>
      <c r="Q222" s="223">
        <v>0.7493193</v>
      </c>
      <c r="R222" s="223">
        <f>Q222*H222</f>
        <v>20.9809404</v>
      </c>
      <c r="S222" s="223">
        <v>0</v>
      </c>
      <c r="T222" s="224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25" t="s">
        <v>178</v>
      </c>
      <c r="AT222" s="225" t="s">
        <v>173</v>
      </c>
      <c r="AU222" s="225" t="s">
        <v>84</v>
      </c>
      <c r="AY222" s="18" t="s">
        <v>171</v>
      </c>
      <c r="BE222" s="226">
        <f>IF(N222="základní",J222,0)</f>
        <v>0</v>
      </c>
      <c r="BF222" s="226">
        <f>IF(N222="snížená",J222,0)</f>
        <v>0</v>
      </c>
      <c r="BG222" s="226">
        <f>IF(N222="zákl. přenesená",J222,0)</f>
        <v>0</v>
      </c>
      <c r="BH222" s="226">
        <f>IF(N222="sníž. přenesená",J222,0)</f>
        <v>0</v>
      </c>
      <c r="BI222" s="226">
        <f>IF(N222="nulová",J222,0)</f>
        <v>0</v>
      </c>
      <c r="BJ222" s="18" t="s">
        <v>22</v>
      </c>
      <c r="BK222" s="226">
        <f>ROUND(I222*H222,2)</f>
        <v>0</v>
      </c>
      <c r="BL222" s="18" t="s">
        <v>178</v>
      </c>
      <c r="BM222" s="225" t="s">
        <v>1104</v>
      </c>
    </row>
    <row r="223" spans="1:47" s="2" customFormat="1" ht="12">
      <c r="A223" s="39"/>
      <c r="B223" s="40"/>
      <c r="C223" s="41"/>
      <c r="D223" s="227" t="s">
        <v>180</v>
      </c>
      <c r="E223" s="41"/>
      <c r="F223" s="228" t="s">
        <v>1105</v>
      </c>
      <c r="G223" s="41"/>
      <c r="H223" s="41"/>
      <c r="I223" s="229"/>
      <c r="J223" s="41"/>
      <c r="K223" s="41"/>
      <c r="L223" s="45"/>
      <c r="M223" s="230"/>
      <c r="N223" s="231"/>
      <c r="O223" s="85"/>
      <c r="P223" s="85"/>
      <c r="Q223" s="85"/>
      <c r="R223" s="85"/>
      <c r="S223" s="85"/>
      <c r="T223" s="86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T223" s="18" t="s">
        <v>180</v>
      </c>
      <c r="AU223" s="18" t="s">
        <v>84</v>
      </c>
    </row>
    <row r="224" spans="1:47" s="2" customFormat="1" ht="12">
      <c r="A224" s="39"/>
      <c r="B224" s="40"/>
      <c r="C224" s="41"/>
      <c r="D224" s="232" t="s">
        <v>182</v>
      </c>
      <c r="E224" s="41"/>
      <c r="F224" s="233" t="s">
        <v>1106</v>
      </c>
      <c r="G224" s="41"/>
      <c r="H224" s="41"/>
      <c r="I224" s="229"/>
      <c r="J224" s="41"/>
      <c r="K224" s="41"/>
      <c r="L224" s="45"/>
      <c r="M224" s="230"/>
      <c r="N224" s="231"/>
      <c r="O224" s="85"/>
      <c r="P224" s="85"/>
      <c r="Q224" s="85"/>
      <c r="R224" s="85"/>
      <c r="S224" s="85"/>
      <c r="T224" s="86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T224" s="18" t="s">
        <v>182</v>
      </c>
      <c r="AU224" s="18" t="s">
        <v>84</v>
      </c>
    </row>
    <row r="225" spans="1:47" s="2" customFormat="1" ht="12">
      <c r="A225" s="39"/>
      <c r="B225" s="40"/>
      <c r="C225" s="41"/>
      <c r="D225" s="227" t="s">
        <v>224</v>
      </c>
      <c r="E225" s="41"/>
      <c r="F225" s="255" t="s">
        <v>1107</v>
      </c>
      <c r="G225" s="41"/>
      <c r="H225" s="41"/>
      <c r="I225" s="229"/>
      <c r="J225" s="41"/>
      <c r="K225" s="41"/>
      <c r="L225" s="45"/>
      <c r="M225" s="230"/>
      <c r="N225" s="231"/>
      <c r="O225" s="85"/>
      <c r="P225" s="85"/>
      <c r="Q225" s="85"/>
      <c r="R225" s="85"/>
      <c r="S225" s="85"/>
      <c r="T225" s="86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T225" s="18" t="s">
        <v>224</v>
      </c>
      <c r="AU225" s="18" t="s">
        <v>84</v>
      </c>
    </row>
    <row r="226" spans="1:51" s="13" customFormat="1" ht="12">
      <c r="A226" s="13"/>
      <c r="B226" s="234"/>
      <c r="C226" s="235"/>
      <c r="D226" s="227" t="s">
        <v>184</v>
      </c>
      <c r="E226" s="236" t="s">
        <v>20</v>
      </c>
      <c r="F226" s="237" t="s">
        <v>1022</v>
      </c>
      <c r="G226" s="235"/>
      <c r="H226" s="236" t="s">
        <v>20</v>
      </c>
      <c r="I226" s="238"/>
      <c r="J226" s="235"/>
      <c r="K226" s="235"/>
      <c r="L226" s="239"/>
      <c r="M226" s="240"/>
      <c r="N226" s="241"/>
      <c r="O226" s="241"/>
      <c r="P226" s="241"/>
      <c r="Q226" s="241"/>
      <c r="R226" s="241"/>
      <c r="S226" s="241"/>
      <c r="T226" s="242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43" t="s">
        <v>184</v>
      </c>
      <c r="AU226" s="243" t="s">
        <v>84</v>
      </c>
      <c r="AV226" s="13" t="s">
        <v>22</v>
      </c>
      <c r="AW226" s="13" t="s">
        <v>37</v>
      </c>
      <c r="AX226" s="13" t="s">
        <v>76</v>
      </c>
      <c r="AY226" s="243" t="s">
        <v>171</v>
      </c>
    </row>
    <row r="227" spans="1:51" s="14" customFormat="1" ht="12">
      <c r="A227" s="14"/>
      <c r="B227" s="244"/>
      <c r="C227" s="245"/>
      <c r="D227" s="227" t="s">
        <v>184</v>
      </c>
      <c r="E227" s="246" t="s">
        <v>20</v>
      </c>
      <c r="F227" s="247" t="s">
        <v>1108</v>
      </c>
      <c r="G227" s="245"/>
      <c r="H227" s="248">
        <v>28</v>
      </c>
      <c r="I227" s="249"/>
      <c r="J227" s="245"/>
      <c r="K227" s="245"/>
      <c r="L227" s="250"/>
      <c r="M227" s="251"/>
      <c r="N227" s="252"/>
      <c r="O227" s="252"/>
      <c r="P227" s="252"/>
      <c r="Q227" s="252"/>
      <c r="R227" s="252"/>
      <c r="S227" s="252"/>
      <c r="T227" s="253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54" t="s">
        <v>184</v>
      </c>
      <c r="AU227" s="254" t="s">
        <v>84</v>
      </c>
      <c r="AV227" s="14" t="s">
        <v>84</v>
      </c>
      <c r="AW227" s="14" t="s">
        <v>37</v>
      </c>
      <c r="AX227" s="14" t="s">
        <v>76</v>
      </c>
      <c r="AY227" s="254" t="s">
        <v>171</v>
      </c>
    </row>
    <row r="228" spans="1:65" s="2" customFormat="1" ht="16.5" customHeight="1">
      <c r="A228" s="39"/>
      <c r="B228" s="40"/>
      <c r="C228" s="256" t="s">
        <v>364</v>
      </c>
      <c r="D228" s="256" t="s">
        <v>286</v>
      </c>
      <c r="E228" s="257" t="s">
        <v>1109</v>
      </c>
      <c r="F228" s="258" t="s">
        <v>1110</v>
      </c>
      <c r="G228" s="259" t="s">
        <v>391</v>
      </c>
      <c r="H228" s="260">
        <v>28.28</v>
      </c>
      <c r="I228" s="261"/>
      <c r="J228" s="262">
        <f>ROUND(I228*H228,2)</f>
        <v>0</v>
      </c>
      <c r="K228" s="258" t="s">
        <v>177</v>
      </c>
      <c r="L228" s="263"/>
      <c r="M228" s="264" t="s">
        <v>20</v>
      </c>
      <c r="N228" s="265" t="s">
        <v>47</v>
      </c>
      <c r="O228" s="85"/>
      <c r="P228" s="223">
        <f>O228*H228</f>
        <v>0</v>
      </c>
      <c r="Q228" s="223">
        <v>0.416</v>
      </c>
      <c r="R228" s="223">
        <f>Q228*H228</f>
        <v>11.76448</v>
      </c>
      <c r="S228" s="223">
        <v>0</v>
      </c>
      <c r="T228" s="224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25" t="s">
        <v>235</v>
      </c>
      <c r="AT228" s="225" t="s">
        <v>286</v>
      </c>
      <c r="AU228" s="225" t="s">
        <v>84</v>
      </c>
      <c r="AY228" s="18" t="s">
        <v>171</v>
      </c>
      <c r="BE228" s="226">
        <f>IF(N228="základní",J228,0)</f>
        <v>0</v>
      </c>
      <c r="BF228" s="226">
        <f>IF(N228="snížená",J228,0)</f>
        <v>0</v>
      </c>
      <c r="BG228" s="226">
        <f>IF(N228="zákl. přenesená",J228,0)</f>
        <v>0</v>
      </c>
      <c r="BH228" s="226">
        <f>IF(N228="sníž. přenesená",J228,0)</f>
        <v>0</v>
      </c>
      <c r="BI228" s="226">
        <f>IF(N228="nulová",J228,0)</f>
        <v>0</v>
      </c>
      <c r="BJ228" s="18" t="s">
        <v>22</v>
      </c>
      <c r="BK228" s="226">
        <f>ROUND(I228*H228,2)</f>
        <v>0</v>
      </c>
      <c r="BL228" s="18" t="s">
        <v>178</v>
      </c>
      <c r="BM228" s="225" t="s">
        <v>1111</v>
      </c>
    </row>
    <row r="229" spans="1:47" s="2" customFormat="1" ht="12">
      <c r="A229" s="39"/>
      <c r="B229" s="40"/>
      <c r="C229" s="41"/>
      <c r="D229" s="227" t="s">
        <v>180</v>
      </c>
      <c r="E229" s="41"/>
      <c r="F229" s="228" t="s">
        <v>1110</v>
      </c>
      <c r="G229" s="41"/>
      <c r="H229" s="41"/>
      <c r="I229" s="229"/>
      <c r="J229" s="41"/>
      <c r="K229" s="41"/>
      <c r="L229" s="45"/>
      <c r="M229" s="230"/>
      <c r="N229" s="231"/>
      <c r="O229" s="85"/>
      <c r="P229" s="85"/>
      <c r="Q229" s="85"/>
      <c r="R229" s="85"/>
      <c r="S229" s="85"/>
      <c r="T229" s="86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T229" s="18" t="s">
        <v>180</v>
      </c>
      <c r="AU229" s="18" t="s">
        <v>84</v>
      </c>
    </row>
    <row r="230" spans="1:51" s="14" customFormat="1" ht="12">
      <c r="A230" s="14"/>
      <c r="B230" s="244"/>
      <c r="C230" s="245"/>
      <c r="D230" s="227" t="s">
        <v>184</v>
      </c>
      <c r="E230" s="245"/>
      <c r="F230" s="247" t="s">
        <v>1112</v>
      </c>
      <c r="G230" s="245"/>
      <c r="H230" s="248">
        <v>28.28</v>
      </c>
      <c r="I230" s="249"/>
      <c r="J230" s="245"/>
      <c r="K230" s="245"/>
      <c r="L230" s="250"/>
      <c r="M230" s="251"/>
      <c r="N230" s="252"/>
      <c r="O230" s="252"/>
      <c r="P230" s="252"/>
      <c r="Q230" s="252"/>
      <c r="R230" s="252"/>
      <c r="S230" s="252"/>
      <c r="T230" s="253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54" t="s">
        <v>184</v>
      </c>
      <c r="AU230" s="254" t="s">
        <v>84</v>
      </c>
      <c r="AV230" s="14" t="s">
        <v>84</v>
      </c>
      <c r="AW230" s="14" t="s">
        <v>4</v>
      </c>
      <c r="AX230" s="14" t="s">
        <v>22</v>
      </c>
      <c r="AY230" s="254" t="s">
        <v>171</v>
      </c>
    </row>
    <row r="231" spans="1:65" s="2" customFormat="1" ht="24.15" customHeight="1">
      <c r="A231" s="39"/>
      <c r="B231" s="40"/>
      <c r="C231" s="214" t="s">
        <v>374</v>
      </c>
      <c r="D231" s="214" t="s">
        <v>173</v>
      </c>
      <c r="E231" s="215" t="s">
        <v>1113</v>
      </c>
      <c r="F231" s="216" t="s">
        <v>1114</v>
      </c>
      <c r="G231" s="217" t="s">
        <v>230</v>
      </c>
      <c r="H231" s="218">
        <v>7.8</v>
      </c>
      <c r="I231" s="219"/>
      <c r="J231" s="220">
        <f>ROUND(I231*H231,2)</f>
        <v>0</v>
      </c>
      <c r="K231" s="216" t="s">
        <v>177</v>
      </c>
      <c r="L231" s="45"/>
      <c r="M231" s="221" t="s">
        <v>20</v>
      </c>
      <c r="N231" s="222" t="s">
        <v>47</v>
      </c>
      <c r="O231" s="85"/>
      <c r="P231" s="223">
        <f>O231*H231</f>
        <v>0</v>
      </c>
      <c r="Q231" s="223">
        <v>2.5122535</v>
      </c>
      <c r="R231" s="223">
        <f>Q231*H231</f>
        <v>19.5955773</v>
      </c>
      <c r="S231" s="223">
        <v>0</v>
      </c>
      <c r="T231" s="224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25" t="s">
        <v>178</v>
      </c>
      <c r="AT231" s="225" t="s">
        <v>173</v>
      </c>
      <c r="AU231" s="225" t="s">
        <v>84</v>
      </c>
      <c r="AY231" s="18" t="s">
        <v>171</v>
      </c>
      <c r="BE231" s="226">
        <f>IF(N231="základní",J231,0)</f>
        <v>0</v>
      </c>
      <c r="BF231" s="226">
        <f>IF(N231="snížená",J231,0)</f>
        <v>0</v>
      </c>
      <c r="BG231" s="226">
        <f>IF(N231="zákl. přenesená",J231,0)</f>
        <v>0</v>
      </c>
      <c r="BH231" s="226">
        <f>IF(N231="sníž. přenesená",J231,0)</f>
        <v>0</v>
      </c>
      <c r="BI231" s="226">
        <f>IF(N231="nulová",J231,0)</f>
        <v>0</v>
      </c>
      <c r="BJ231" s="18" t="s">
        <v>22</v>
      </c>
      <c r="BK231" s="226">
        <f>ROUND(I231*H231,2)</f>
        <v>0</v>
      </c>
      <c r="BL231" s="18" t="s">
        <v>178</v>
      </c>
      <c r="BM231" s="225" t="s">
        <v>1115</v>
      </c>
    </row>
    <row r="232" spans="1:47" s="2" customFormat="1" ht="12">
      <c r="A232" s="39"/>
      <c r="B232" s="40"/>
      <c r="C232" s="41"/>
      <c r="D232" s="227" t="s">
        <v>180</v>
      </c>
      <c r="E232" s="41"/>
      <c r="F232" s="228" t="s">
        <v>1116</v>
      </c>
      <c r="G232" s="41"/>
      <c r="H232" s="41"/>
      <c r="I232" s="229"/>
      <c r="J232" s="41"/>
      <c r="K232" s="41"/>
      <c r="L232" s="45"/>
      <c r="M232" s="230"/>
      <c r="N232" s="231"/>
      <c r="O232" s="85"/>
      <c r="P232" s="85"/>
      <c r="Q232" s="85"/>
      <c r="R232" s="85"/>
      <c r="S232" s="85"/>
      <c r="T232" s="86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T232" s="18" t="s">
        <v>180</v>
      </c>
      <c r="AU232" s="18" t="s">
        <v>84</v>
      </c>
    </row>
    <row r="233" spans="1:47" s="2" customFormat="1" ht="12">
      <c r="A233" s="39"/>
      <c r="B233" s="40"/>
      <c r="C233" s="41"/>
      <c r="D233" s="232" t="s">
        <v>182</v>
      </c>
      <c r="E233" s="41"/>
      <c r="F233" s="233" t="s">
        <v>1117</v>
      </c>
      <c r="G233" s="41"/>
      <c r="H233" s="41"/>
      <c r="I233" s="229"/>
      <c r="J233" s="41"/>
      <c r="K233" s="41"/>
      <c r="L233" s="45"/>
      <c r="M233" s="230"/>
      <c r="N233" s="231"/>
      <c r="O233" s="85"/>
      <c r="P233" s="85"/>
      <c r="Q233" s="85"/>
      <c r="R233" s="85"/>
      <c r="S233" s="85"/>
      <c r="T233" s="86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T233" s="18" t="s">
        <v>182</v>
      </c>
      <c r="AU233" s="18" t="s">
        <v>84</v>
      </c>
    </row>
    <row r="234" spans="1:51" s="13" customFormat="1" ht="12">
      <c r="A234" s="13"/>
      <c r="B234" s="234"/>
      <c r="C234" s="235"/>
      <c r="D234" s="227" t="s">
        <v>184</v>
      </c>
      <c r="E234" s="236" t="s">
        <v>20</v>
      </c>
      <c r="F234" s="237" t="s">
        <v>1022</v>
      </c>
      <c r="G234" s="235"/>
      <c r="H234" s="236" t="s">
        <v>20</v>
      </c>
      <c r="I234" s="238"/>
      <c r="J234" s="235"/>
      <c r="K234" s="235"/>
      <c r="L234" s="239"/>
      <c r="M234" s="240"/>
      <c r="N234" s="241"/>
      <c r="O234" s="241"/>
      <c r="P234" s="241"/>
      <c r="Q234" s="241"/>
      <c r="R234" s="241"/>
      <c r="S234" s="241"/>
      <c r="T234" s="242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43" t="s">
        <v>184</v>
      </c>
      <c r="AU234" s="243" t="s">
        <v>84</v>
      </c>
      <c r="AV234" s="13" t="s">
        <v>22</v>
      </c>
      <c r="AW234" s="13" t="s">
        <v>37</v>
      </c>
      <c r="AX234" s="13" t="s">
        <v>76</v>
      </c>
      <c r="AY234" s="243" t="s">
        <v>171</v>
      </c>
    </row>
    <row r="235" spans="1:51" s="14" customFormat="1" ht="12">
      <c r="A235" s="14"/>
      <c r="B235" s="244"/>
      <c r="C235" s="245"/>
      <c r="D235" s="227" t="s">
        <v>184</v>
      </c>
      <c r="E235" s="246" t="s">
        <v>20</v>
      </c>
      <c r="F235" s="247" t="s">
        <v>1118</v>
      </c>
      <c r="G235" s="245"/>
      <c r="H235" s="248">
        <v>7.8</v>
      </c>
      <c r="I235" s="249"/>
      <c r="J235" s="245"/>
      <c r="K235" s="245"/>
      <c r="L235" s="250"/>
      <c r="M235" s="251"/>
      <c r="N235" s="252"/>
      <c r="O235" s="252"/>
      <c r="P235" s="252"/>
      <c r="Q235" s="252"/>
      <c r="R235" s="252"/>
      <c r="S235" s="252"/>
      <c r="T235" s="253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54" t="s">
        <v>184</v>
      </c>
      <c r="AU235" s="254" t="s">
        <v>84</v>
      </c>
      <c r="AV235" s="14" t="s">
        <v>84</v>
      </c>
      <c r="AW235" s="14" t="s">
        <v>37</v>
      </c>
      <c r="AX235" s="14" t="s">
        <v>76</v>
      </c>
      <c r="AY235" s="254" t="s">
        <v>171</v>
      </c>
    </row>
    <row r="236" spans="1:65" s="2" customFormat="1" ht="21.75" customHeight="1">
      <c r="A236" s="39"/>
      <c r="B236" s="40"/>
      <c r="C236" s="214" t="s">
        <v>380</v>
      </c>
      <c r="D236" s="214" t="s">
        <v>173</v>
      </c>
      <c r="E236" s="215" t="s">
        <v>1119</v>
      </c>
      <c r="F236" s="216" t="s">
        <v>1120</v>
      </c>
      <c r="G236" s="217" t="s">
        <v>391</v>
      </c>
      <c r="H236" s="218">
        <v>27</v>
      </c>
      <c r="I236" s="219"/>
      <c r="J236" s="220">
        <f>ROUND(I236*H236,2)</f>
        <v>0</v>
      </c>
      <c r="K236" s="216" t="s">
        <v>177</v>
      </c>
      <c r="L236" s="45"/>
      <c r="M236" s="221" t="s">
        <v>20</v>
      </c>
      <c r="N236" s="222" t="s">
        <v>47</v>
      </c>
      <c r="O236" s="85"/>
      <c r="P236" s="223">
        <f>O236*H236</f>
        <v>0</v>
      </c>
      <c r="Q236" s="223">
        <v>0</v>
      </c>
      <c r="R236" s="223">
        <f>Q236*H236</f>
        <v>0</v>
      </c>
      <c r="S236" s="223">
        <v>0.98</v>
      </c>
      <c r="T236" s="224">
        <f>S236*H236</f>
        <v>26.46</v>
      </c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R236" s="225" t="s">
        <v>178</v>
      </c>
      <c r="AT236" s="225" t="s">
        <v>173</v>
      </c>
      <c r="AU236" s="225" t="s">
        <v>84</v>
      </c>
      <c r="AY236" s="18" t="s">
        <v>171</v>
      </c>
      <c r="BE236" s="226">
        <f>IF(N236="základní",J236,0)</f>
        <v>0</v>
      </c>
      <c r="BF236" s="226">
        <f>IF(N236="snížená",J236,0)</f>
        <v>0</v>
      </c>
      <c r="BG236" s="226">
        <f>IF(N236="zákl. přenesená",J236,0)</f>
        <v>0</v>
      </c>
      <c r="BH236" s="226">
        <f>IF(N236="sníž. přenesená",J236,0)</f>
        <v>0</v>
      </c>
      <c r="BI236" s="226">
        <f>IF(N236="nulová",J236,0)</f>
        <v>0</v>
      </c>
      <c r="BJ236" s="18" t="s">
        <v>22</v>
      </c>
      <c r="BK236" s="226">
        <f>ROUND(I236*H236,2)</f>
        <v>0</v>
      </c>
      <c r="BL236" s="18" t="s">
        <v>178</v>
      </c>
      <c r="BM236" s="225" t="s">
        <v>1121</v>
      </c>
    </row>
    <row r="237" spans="1:47" s="2" customFormat="1" ht="12">
      <c r="A237" s="39"/>
      <c r="B237" s="40"/>
      <c r="C237" s="41"/>
      <c r="D237" s="227" t="s">
        <v>180</v>
      </c>
      <c r="E237" s="41"/>
      <c r="F237" s="228" t="s">
        <v>1122</v>
      </c>
      <c r="G237" s="41"/>
      <c r="H237" s="41"/>
      <c r="I237" s="229"/>
      <c r="J237" s="41"/>
      <c r="K237" s="41"/>
      <c r="L237" s="45"/>
      <c r="M237" s="230"/>
      <c r="N237" s="231"/>
      <c r="O237" s="85"/>
      <c r="P237" s="85"/>
      <c r="Q237" s="85"/>
      <c r="R237" s="85"/>
      <c r="S237" s="85"/>
      <c r="T237" s="86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T237" s="18" t="s">
        <v>180</v>
      </c>
      <c r="AU237" s="18" t="s">
        <v>84</v>
      </c>
    </row>
    <row r="238" spans="1:47" s="2" customFormat="1" ht="12">
      <c r="A238" s="39"/>
      <c r="B238" s="40"/>
      <c r="C238" s="41"/>
      <c r="D238" s="232" t="s">
        <v>182</v>
      </c>
      <c r="E238" s="41"/>
      <c r="F238" s="233" t="s">
        <v>1123</v>
      </c>
      <c r="G238" s="41"/>
      <c r="H238" s="41"/>
      <c r="I238" s="229"/>
      <c r="J238" s="41"/>
      <c r="K238" s="41"/>
      <c r="L238" s="45"/>
      <c r="M238" s="230"/>
      <c r="N238" s="231"/>
      <c r="O238" s="85"/>
      <c r="P238" s="85"/>
      <c r="Q238" s="85"/>
      <c r="R238" s="85"/>
      <c r="S238" s="85"/>
      <c r="T238" s="86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T238" s="18" t="s">
        <v>182</v>
      </c>
      <c r="AU238" s="18" t="s">
        <v>84</v>
      </c>
    </row>
    <row r="239" spans="1:51" s="13" customFormat="1" ht="12">
      <c r="A239" s="13"/>
      <c r="B239" s="234"/>
      <c r="C239" s="235"/>
      <c r="D239" s="227" t="s">
        <v>184</v>
      </c>
      <c r="E239" s="236" t="s">
        <v>20</v>
      </c>
      <c r="F239" s="237" t="s">
        <v>1124</v>
      </c>
      <c r="G239" s="235"/>
      <c r="H239" s="236" t="s">
        <v>20</v>
      </c>
      <c r="I239" s="238"/>
      <c r="J239" s="235"/>
      <c r="K239" s="235"/>
      <c r="L239" s="239"/>
      <c r="M239" s="240"/>
      <c r="N239" s="241"/>
      <c r="O239" s="241"/>
      <c r="P239" s="241"/>
      <c r="Q239" s="241"/>
      <c r="R239" s="241"/>
      <c r="S239" s="241"/>
      <c r="T239" s="242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43" t="s">
        <v>184</v>
      </c>
      <c r="AU239" s="243" t="s">
        <v>84</v>
      </c>
      <c r="AV239" s="13" t="s">
        <v>22</v>
      </c>
      <c r="AW239" s="13" t="s">
        <v>37</v>
      </c>
      <c r="AX239" s="13" t="s">
        <v>76</v>
      </c>
      <c r="AY239" s="243" t="s">
        <v>171</v>
      </c>
    </row>
    <row r="240" spans="1:51" s="14" customFormat="1" ht="12">
      <c r="A240" s="14"/>
      <c r="B240" s="244"/>
      <c r="C240" s="245"/>
      <c r="D240" s="227" t="s">
        <v>184</v>
      </c>
      <c r="E240" s="246" t="s">
        <v>20</v>
      </c>
      <c r="F240" s="247" t="s">
        <v>1125</v>
      </c>
      <c r="G240" s="245"/>
      <c r="H240" s="248">
        <v>27</v>
      </c>
      <c r="I240" s="249"/>
      <c r="J240" s="245"/>
      <c r="K240" s="245"/>
      <c r="L240" s="250"/>
      <c r="M240" s="251"/>
      <c r="N240" s="252"/>
      <c r="O240" s="252"/>
      <c r="P240" s="252"/>
      <c r="Q240" s="252"/>
      <c r="R240" s="252"/>
      <c r="S240" s="252"/>
      <c r="T240" s="253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54" t="s">
        <v>184</v>
      </c>
      <c r="AU240" s="254" t="s">
        <v>84</v>
      </c>
      <c r="AV240" s="14" t="s">
        <v>84</v>
      </c>
      <c r="AW240" s="14" t="s">
        <v>37</v>
      </c>
      <c r="AX240" s="14" t="s">
        <v>76</v>
      </c>
      <c r="AY240" s="254" t="s">
        <v>171</v>
      </c>
    </row>
    <row r="241" spans="1:65" s="2" customFormat="1" ht="24.15" customHeight="1">
      <c r="A241" s="39"/>
      <c r="B241" s="40"/>
      <c r="C241" s="214" t="s">
        <v>388</v>
      </c>
      <c r="D241" s="214" t="s">
        <v>173</v>
      </c>
      <c r="E241" s="215" t="s">
        <v>1126</v>
      </c>
      <c r="F241" s="216" t="s">
        <v>1127</v>
      </c>
      <c r="G241" s="217" t="s">
        <v>230</v>
      </c>
      <c r="H241" s="218">
        <v>3.225</v>
      </c>
      <c r="I241" s="219"/>
      <c r="J241" s="220">
        <f>ROUND(I241*H241,2)</f>
        <v>0</v>
      </c>
      <c r="K241" s="216" t="s">
        <v>177</v>
      </c>
      <c r="L241" s="45"/>
      <c r="M241" s="221" t="s">
        <v>20</v>
      </c>
      <c r="N241" s="222" t="s">
        <v>47</v>
      </c>
      <c r="O241" s="85"/>
      <c r="P241" s="223">
        <f>O241*H241</f>
        <v>0</v>
      </c>
      <c r="Q241" s="223">
        <v>0</v>
      </c>
      <c r="R241" s="223">
        <f>Q241*H241</f>
        <v>0</v>
      </c>
      <c r="S241" s="223">
        <v>2.25</v>
      </c>
      <c r="T241" s="224">
        <f>S241*H241</f>
        <v>7.2562500000000005</v>
      </c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R241" s="225" t="s">
        <v>178</v>
      </c>
      <c r="AT241" s="225" t="s">
        <v>173</v>
      </c>
      <c r="AU241" s="225" t="s">
        <v>84</v>
      </c>
      <c r="AY241" s="18" t="s">
        <v>171</v>
      </c>
      <c r="BE241" s="226">
        <f>IF(N241="základní",J241,0)</f>
        <v>0</v>
      </c>
      <c r="BF241" s="226">
        <f>IF(N241="snížená",J241,0)</f>
        <v>0</v>
      </c>
      <c r="BG241" s="226">
        <f>IF(N241="zákl. přenesená",J241,0)</f>
        <v>0</v>
      </c>
      <c r="BH241" s="226">
        <f>IF(N241="sníž. přenesená",J241,0)</f>
        <v>0</v>
      </c>
      <c r="BI241" s="226">
        <f>IF(N241="nulová",J241,0)</f>
        <v>0</v>
      </c>
      <c r="BJ241" s="18" t="s">
        <v>22</v>
      </c>
      <c r="BK241" s="226">
        <f>ROUND(I241*H241,2)</f>
        <v>0</v>
      </c>
      <c r="BL241" s="18" t="s">
        <v>178</v>
      </c>
      <c r="BM241" s="225" t="s">
        <v>1128</v>
      </c>
    </row>
    <row r="242" spans="1:47" s="2" customFormat="1" ht="12">
      <c r="A242" s="39"/>
      <c r="B242" s="40"/>
      <c r="C242" s="41"/>
      <c r="D242" s="227" t="s">
        <v>180</v>
      </c>
      <c r="E242" s="41"/>
      <c r="F242" s="228" t="s">
        <v>1127</v>
      </c>
      <c r="G242" s="41"/>
      <c r="H242" s="41"/>
      <c r="I242" s="229"/>
      <c r="J242" s="41"/>
      <c r="K242" s="41"/>
      <c r="L242" s="45"/>
      <c r="M242" s="230"/>
      <c r="N242" s="231"/>
      <c r="O242" s="85"/>
      <c r="P242" s="85"/>
      <c r="Q242" s="85"/>
      <c r="R242" s="85"/>
      <c r="S242" s="85"/>
      <c r="T242" s="86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T242" s="18" t="s">
        <v>180</v>
      </c>
      <c r="AU242" s="18" t="s">
        <v>84</v>
      </c>
    </row>
    <row r="243" spans="1:47" s="2" customFormat="1" ht="12">
      <c r="A243" s="39"/>
      <c r="B243" s="40"/>
      <c r="C243" s="41"/>
      <c r="D243" s="232" t="s">
        <v>182</v>
      </c>
      <c r="E243" s="41"/>
      <c r="F243" s="233" t="s">
        <v>1129</v>
      </c>
      <c r="G243" s="41"/>
      <c r="H243" s="41"/>
      <c r="I243" s="229"/>
      <c r="J243" s="41"/>
      <c r="K243" s="41"/>
      <c r="L243" s="45"/>
      <c r="M243" s="230"/>
      <c r="N243" s="231"/>
      <c r="O243" s="85"/>
      <c r="P243" s="85"/>
      <c r="Q243" s="85"/>
      <c r="R243" s="85"/>
      <c r="S243" s="85"/>
      <c r="T243" s="86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T243" s="18" t="s">
        <v>182</v>
      </c>
      <c r="AU243" s="18" t="s">
        <v>84</v>
      </c>
    </row>
    <row r="244" spans="1:51" s="13" customFormat="1" ht="12">
      <c r="A244" s="13"/>
      <c r="B244" s="234"/>
      <c r="C244" s="235"/>
      <c r="D244" s="227" t="s">
        <v>184</v>
      </c>
      <c r="E244" s="236" t="s">
        <v>20</v>
      </c>
      <c r="F244" s="237" t="s">
        <v>1124</v>
      </c>
      <c r="G244" s="235"/>
      <c r="H244" s="236" t="s">
        <v>20</v>
      </c>
      <c r="I244" s="238"/>
      <c r="J244" s="235"/>
      <c r="K244" s="235"/>
      <c r="L244" s="239"/>
      <c r="M244" s="240"/>
      <c r="N244" s="241"/>
      <c r="O244" s="241"/>
      <c r="P244" s="241"/>
      <c r="Q244" s="241"/>
      <c r="R244" s="241"/>
      <c r="S244" s="241"/>
      <c r="T244" s="242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43" t="s">
        <v>184</v>
      </c>
      <c r="AU244" s="243" t="s">
        <v>84</v>
      </c>
      <c r="AV244" s="13" t="s">
        <v>22</v>
      </c>
      <c r="AW244" s="13" t="s">
        <v>37</v>
      </c>
      <c r="AX244" s="13" t="s">
        <v>76</v>
      </c>
      <c r="AY244" s="243" t="s">
        <v>171</v>
      </c>
    </row>
    <row r="245" spans="1:51" s="14" customFormat="1" ht="12">
      <c r="A245" s="14"/>
      <c r="B245" s="244"/>
      <c r="C245" s="245"/>
      <c r="D245" s="227" t="s">
        <v>184</v>
      </c>
      <c r="E245" s="246" t="s">
        <v>20</v>
      </c>
      <c r="F245" s="247" t="s">
        <v>1130</v>
      </c>
      <c r="G245" s="245"/>
      <c r="H245" s="248">
        <v>3.225</v>
      </c>
      <c r="I245" s="249"/>
      <c r="J245" s="245"/>
      <c r="K245" s="245"/>
      <c r="L245" s="250"/>
      <c r="M245" s="251"/>
      <c r="N245" s="252"/>
      <c r="O245" s="252"/>
      <c r="P245" s="252"/>
      <c r="Q245" s="252"/>
      <c r="R245" s="252"/>
      <c r="S245" s="252"/>
      <c r="T245" s="253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54" t="s">
        <v>184</v>
      </c>
      <c r="AU245" s="254" t="s">
        <v>84</v>
      </c>
      <c r="AV245" s="14" t="s">
        <v>84</v>
      </c>
      <c r="AW245" s="14" t="s">
        <v>37</v>
      </c>
      <c r="AX245" s="14" t="s">
        <v>76</v>
      </c>
      <c r="AY245" s="254" t="s">
        <v>171</v>
      </c>
    </row>
    <row r="246" spans="1:63" s="12" customFormat="1" ht="22.8" customHeight="1">
      <c r="A246" s="12"/>
      <c r="B246" s="198"/>
      <c r="C246" s="199"/>
      <c r="D246" s="200" t="s">
        <v>75</v>
      </c>
      <c r="E246" s="212" t="s">
        <v>624</v>
      </c>
      <c r="F246" s="212" t="s">
        <v>625</v>
      </c>
      <c r="G246" s="199"/>
      <c r="H246" s="199"/>
      <c r="I246" s="202"/>
      <c r="J246" s="213">
        <f>BK246</f>
        <v>0</v>
      </c>
      <c r="K246" s="199"/>
      <c r="L246" s="204"/>
      <c r="M246" s="205"/>
      <c r="N246" s="206"/>
      <c r="O246" s="206"/>
      <c r="P246" s="207">
        <f>SUM(P247:P260)</f>
        <v>0</v>
      </c>
      <c r="Q246" s="206"/>
      <c r="R246" s="207">
        <f>SUM(R247:R260)</f>
        <v>0</v>
      </c>
      <c r="S246" s="206"/>
      <c r="T246" s="208">
        <f>SUM(T247:T260)</f>
        <v>0</v>
      </c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R246" s="209" t="s">
        <v>22</v>
      </c>
      <c r="AT246" s="210" t="s">
        <v>75</v>
      </c>
      <c r="AU246" s="210" t="s">
        <v>22</v>
      </c>
      <c r="AY246" s="209" t="s">
        <v>171</v>
      </c>
      <c r="BK246" s="211">
        <f>SUM(BK247:BK260)</f>
        <v>0</v>
      </c>
    </row>
    <row r="247" spans="1:65" s="2" customFormat="1" ht="37.8" customHeight="1">
      <c r="A247" s="39"/>
      <c r="B247" s="40"/>
      <c r="C247" s="214" t="s">
        <v>401</v>
      </c>
      <c r="D247" s="214" t="s">
        <v>173</v>
      </c>
      <c r="E247" s="215" t="s">
        <v>727</v>
      </c>
      <c r="F247" s="216" t="s">
        <v>728</v>
      </c>
      <c r="G247" s="217" t="s">
        <v>244</v>
      </c>
      <c r="H247" s="218">
        <v>8.4</v>
      </c>
      <c r="I247" s="219"/>
      <c r="J247" s="220">
        <f>ROUND(I247*H247,2)</f>
        <v>0</v>
      </c>
      <c r="K247" s="216" t="s">
        <v>20</v>
      </c>
      <c r="L247" s="45"/>
      <c r="M247" s="221" t="s">
        <v>20</v>
      </c>
      <c r="N247" s="222" t="s">
        <v>47</v>
      </c>
      <c r="O247" s="85"/>
      <c r="P247" s="223">
        <f>O247*H247</f>
        <v>0</v>
      </c>
      <c r="Q247" s="223">
        <v>0</v>
      </c>
      <c r="R247" s="223">
        <f>Q247*H247</f>
        <v>0</v>
      </c>
      <c r="S247" s="223">
        <v>0</v>
      </c>
      <c r="T247" s="224">
        <f>S247*H247</f>
        <v>0</v>
      </c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R247" s="225" t="s">
        <v>178</v>
      </c>
      <c r="AT247" s="225" t="s">
        <v>173</v>
      </c>
      <c r="AU247" s="225" t="s">
        <v>84</v>
      </c>
      <c r="AY247" s="18" t="s">
        <v>171</v>
      </c>
      <c r="BE247" s="226">
        <f>IF(N247="základní",J247,0)</f>
        <v>0</v>
      </c>
      <c r="BF247" s="226">
        <f>IF(N247="snížená",J247,0)</f>
        <v>0</v>
      </c>
      <c r="BG247" s="226">
        <f>IF(N247="zákl. přenesená",J247,0)</f>
        <v>0</v>
      </c>
      <c r="BH247" s="226">
        <f>IF(N247="sníž. přenesená",J247,0)</f>
        <v>0</v>
      </c>
      <c r="BI247" s="226">
        <f>IF(N247="nulová",J247,0)</f>
        <v>0</v>
      </c>
      <c r="BJ247" s="18" t="s">
        <v>22</v>
      </c>
      <c r="BK247" s="226">
        <f>ROUND(I247*H247,2)</f>
        <v>0</v>
      </c>
      <c r="BL247" s="18" t="s">
        <v>178</v>
      </c>
      <c r="BM247" s="225" t="s">
        <v>1131</v>
      </c>
    </row>
    <row r="248" spans="1:47" s="2" customFormat="1" ht="12">
      <c r="A248" s="39"/>
      <c r="B248" s="40"/>
      <c r="C248" s="41"/>
      <c r="D248" s="227" t="s">
        <v>180</v>
      </c>
      <c r="E248" s="41"/>
      <c r="F248" s="228" t="s">
        <v>730</v>
      </c>
      <c r="G248" s="41"/>
      <c r="H248" s="41"/>
      <c r="I248" s="229"/>
      <c r="J248" s="41"/>
      <c r="K248" s="41"/>
      <c r="L248" s="45"/>
      <c r="M248" s="230"/>
      <c r="N248" s="231"/>
      <c r="O248" s="85"/>
      <c r="P248" s="85"/>
      <c r="Q248" s="85"/>
      <c r="R248" s="85"/>
      <c r="S248" s="85"/>
      <c r="T248" s="86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T248" s="18" t="s">
        <v>180</v>
      </c>
      <c r="AU248" s="18" t="s">
        <v>84</v>
      </c>
    </row>
    <row r="249" spans="1:51" s="14" customFormat="1" ht="12">
      <c r="A249" s="14"/>
      <c r="B249" s="244"/>
      <c r="C249" s="245"/>
      <c r="D249" s="227" t="s">
        <v>184</v>
      </c>
      <c r="E249" s="246" t="s">
        <v>20</v>
      </c>
      <c r="F249" s="247" t="s">
        <v>1132</v>
      </c>
      <c r="G249" s="245"/>
      <c r="H249" s="248">
        <v>8.4</v>
      </c>
      <c r="I249" s="249"/>
      <c r="J249" s="245"/>
      <c r="K249" s="245"/>
      <c r="L249" s="250"/>
      <c r="M249" s="251"/>
      <c r="N249" s="252"/>
      <c r="O249" s="252"/>
      <c r="P249" s="252"/>
      <c r="Q249" s="252"/>
      <c r="R249" s="252"/>
      <c r="S249" s="252"/>
      <c r="T249" s="253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54" t="s">
        <v>184</v>
      </c>
      <c r="AU249" s="254" t="s">
        <v>84</v>
      </c>
      <c r="AV249" s="14" t="s">
        <v>84</v>
      </c>
      <c r="AW249" s="14" t="s">
        <v>37</v>
      </c>
      <c r="AX249" s="14" t="s">
        <v>76</v>
      </c>
      <c r="AY249" s="254" t="s">
        <v>171</v>
      </c>
    </row>
    <row r="250" spans="1:65" s="2" customFormat="1" ht="37.8" customHeight="1">
      <c r="A250" s="39"/>
      <c r="B250" s="40"/>
      <c r="C250" s="214" t="s">
        <v>407</v>
      </c>
      <c r="D250" s="214" t="s">
        <v>173</v>
      </c>
      <c r="E250" s="215" t="s">
        <v>1133</v>
      </c>
      <c r="F250" s="216" t="s">
        <v>1134</v>
      </c>
      <c r="G250" s="217" t="s">
        <v>244</v>
      </c>
      <c r="H250" s="218">
        <v>20.97</v>
      </c>
      <c r="I250" s="219"/>
      <c r="J250" s="220">
        <f>ROUND(I250*H250,2)</f>
        <v>0</v>
      </c>
      <c r="K250" s="216" t="s">
        <v>20</v>
      </c>
      <c r="L250" s="45"/>
      <c r="M250" s="221" t="s">
        <v>20</v>
      </c>
      <c r="N250" s="222" t="s">
        <v>47</v>
      </c>
      <c r="O250" s="85"/>
      <c r="P250" s="223">
        <f>O250*H250</f>
        <v>0</v>
      </c>
      <c r="Q250" s="223">
        <v>0</v>
      </c>
      <c r="R250" s="223">
        <f>Q250*H250</f>
        <v>0</v>
      </c>
      <c r="S250" s="223">
        <v>0</v>
      </c>
      <c r="T250" s="224">
        <f>S250*H250</f>
        <v>0</v>
      </c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R250" s="225" t="s">
        <v>178</v>
      </c>
      <c r="AT250" s="225" t="s">
        <v>173</v>
      </c>
      <c r="AU250" s="225" t="s">
        <v>84</v>
      </c>
      <c r="AY250" s="18" t="s">
        <v>171</v>
      </c>
      <c r="BE250" s="226">
        <f>IF(N250="základní",J250,0)</f>
        <v>0</v>
      </c>
      <c r="BF250" s="226">
        <f>IF(N250="snížená",J250,0)</f>
        <v>0</v>
      </c>
      <c r="BG250" s="226">
        <f>IF(N250="zákl. přenesená",J250,0)</f>
        <v>0</v>
      </c>
      <c r="BH250" s="226">
        <f>IF(N250="sníž. přenesená",J250,0)</f>
        <v>0</v>
      </c>
      <c r="BI250" s="226">
        <f>IF(N250="nulová",J250,0)</f>
        <v>0</v>
      </c>
      <c r="BJ250" s="18" t="s">
        <v>22</v>
      </c>
      <c r="BK250" s="226">
        <f>ROUND(I250*H250,2)</f>
        <v>0</v>
      </c>
      <c r="BL250" s="18" t="s">
        <v>178</v>
      </c>
      <c r="BM250" s="225" t="s">
        <v>1135</v>
      </c>
    </row>
    <row r="251" spans="1:47" s="2" customFormat="1" ht="12">
      <c r="A251" s="39"/>
      <c r="B251" s="40"/>
      <c r="C251" s="41"/>
      <c r="D251" s="227" t="s">
        <v>180</v>
      </c>
      <c r="E251" s="41"/>
      <c r="F251" s="228" t="s">
        <v>1136</v>
      </c>
      <c r="G251" s="41"/>
      <c r="H251" s="41"/>
      <c r="I251" s="229"/>
      <c r="J251" s="41"/>
      <c r="K251" s="41"/>
      <c r="L251" s="45"/>
      <c r="M251" s="230"/>
      <c r="N251" s="231"/>
      <c r="O251" s="85"/>
      <c r="P251" s="85"/>
      <c r="Q251" s="85"/>
      <c r="R251" s="85"/>
      <c r="S251" s="85"/>
      <c r="T251" s="86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T251" s="18" t="s">
        <v>180</v>
      </c>
      <c r="AU251" s="18" t="s">
        <v>84</v>
      </c>
    </row>
    <row r="252" spans="1:51" s="14" customFormat="1" ht="12">
      <c r="A252" s="14"/>
      <c r="B252" s="244"/>
      <c r="C252" s="245"/>
      <c r="D252" s="227" t="s">
        <v>184</v>
      </c>
      <c r="E252" s="246" t="s">
        <v>20</v>
      </c>
      <c r="F252" s="247" t="s">
        <v>1137</v>
      </c>
      <c r="G252" s="245"/>
      <c r="H252" s="248">
        <v>20.97</v>
      </c>
      <c r="I252" s="249"/>
      <c r="J252" s="245"/>
      <c r="K252" s="245"/>
      <c r="L252" s="250"/>
      <c r="M252" s="251"/>
      <c r="N252" s="252"/>
      <c r="O252" s="252"/>
      <c r="P252" s="252"/>
      <c r="Q252" s="252"/>
      <c r="R252" s="252"/>
      <c r="S252" s="252"/>
      <c r="T252" s="253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54" t="s">
        <v>184</v>
      </c>
      <c r="AU252" s="254" t="s">
        <v>84</v>
      </c>
      <c r="AV252" s="14" t="s">
        <v>84</v>
      </c>
      <c r="AW252" s="14" t="s">
        <v>37</v>
      </c>
      <c r="AX252" s="14" t="s">
        <v>76</v>
      </c>
      <c r="AY252" s="254" t="s">
        <v>171</v>
      </c>
    </row>
    <row r="253" spans="1:65" s="2" customFormat="1" ht="37.8" customHeight="1">
      <c r="A253" s="39"/>
      <c r="B253" s="40"/>
      <c r="C253" s="214" t="s">
        <v>416</v>
      </c>
      <c r="D253" s="214" t="s">
        <v>173</v>
      </c>
      <c r="E253" s="215" t="s">
        <v>1138</v>
      </c>
      <c r="F253" s="216" t="s">
        <v>1139</v>
      </c>
      <c r="G253" s="217" t="s">
        <v>244</v>
      </c>
      <c r="H253" s="218">
        <v>33.716</v>
      </c>
      <c r="I253" s="219"/>
      <c r="J253" s="220">
        <f>ROUND(I253*H253,2)</f>
        <v>0</v>
      </c>
      <c r="K253" s="216" t="s">
        <v>177</v>
      </c>
      <c r="L253" s="45"/>
      <c r="M253" s="221" t="s">
        <v>20</v>
      </c>
      <c r="N253" s="222" t="s">
        <v>47</v>
      </c>
      <c r="O253" s="85"/>
      <c r="P253" s="223">
        <f>O253*H253</f>
        <v>0</v>
      </c>
      <c r="Q253" s="223">
        <v>0</v>
      </c>
      <c r="R253" s="223">
        <f>Q253*H253</f>
        <v>0</v>
      </c>
      <c r="S253" s="223">
        <v>0</v>
      </c>
      <c r="T253" s="224">
        <f>S253*H253</f>
        <v>0</v>
      </c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R253" s="225" t="s">
        <v>178</v>
      </c>
      <c r="AT253" s="225" t="s">
        <v>173</v>
      </c>
      <c r="AU253" s="225" t="s">
        <v>84</v>
      </c>
      <c r="AY253" s="18" t="s">
        <v>171</v>
      </c>
      <c r="BE253" s="226">
        <f>IF(N253="základní",J253,0)</f>
        <v>0</v>
      </c>
      <c r="BF253" s="226">
        <f>IF(N253="snížená",J253,0)</f>
        <v>0</v>
      </c>
      <c r="BG253" s="226">
        <f>IF(N253="zákl. přenesená",J253,0)</f>
        <v>0</v>
      </c>
      <c r="BH253" s="226">
        <f>IF(N253="sníž. přenesená",J253,0)</f>
        <v>0</v>
      </c>
      <c r="BI253" s="226">
        <f>IF(N253="nulová",J253,0)</f>
        <v>0</v>
      </c>
      <c r="BJ253" s="18" t="s">
        <v>22</v>
      </c>
      <c r="BK253" s="226">
        <f>ROUND(I253*H253,2)</f>
        <v>0</v>
      </c>
      <c r="BL253" s="18" t="s">
        <v>178</v>
      </c>
      <c r="BM253" s="225" t="s">
        <v>1140</v>
      </c>
    </row>
    <row r="254" spans="1:47" s="2" customFormat="1" ht="12">
      <c r="A254" s="39"/>
      <c r="B254" s="40"/>
      <c r="C254" s="41"/>
      <c r="D254" s="227" t="s">
        <v>180</v>
      </c>
      <c r="E254" s="41"/>
      <c r="F254" s="228" t="s">
        <v>1141</v>
      </c>
      <c r="G254" s="41"/>
      <c r="H254" s="41"/>
      <c r="I254" s="229"/>
      <c r="J254" s="41"/>
      <c r="K254" s="41"/>
      <c r="L254" s="45"/>
      <c r="M254" s="230"/>
      <c r="N254" s="231"/>
      <c r="O254" s="85"/>
      <c r="P254" s="85"/>
      <c r="Q254" s="85"/>
      <c r="R254" s="85"/>
      <c r="S254" s="85"/>
      <c r="T254" s="86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T254" s="18" t="s">
        <v>180</v>
      </c>
      <c r="AU254" s="18" t="s">
        <v>84</v>
      </c>
    </row>
    <row r="255" spans="1:47" s="2" customFormat="1" ht="12">
      <c r="A255" s="39"/>
      <c r="B255" s="40"/>
      <c r="C255" s="41"/>
      <c r="D255" s="232" t="s">
        <v>182</v>
      </c>
      <c r="E255" s="41"/>
      <c r="F255" s="233" t="s">
        <v>1142</v>
      </c>
      <c r="G255" s="41"/>
      <c r="H255" s="41"/>
      <c r="I255" s="229"/>
      <c r="J255" s="41"/>
      <c r="K255" s="41"/>
      <c r="L255" s="45"/>
      <c r="M255" s="230"/>
      <c r="N255" s="231"/>
      <c r="O255" s="85"/>
      <c r="P255" s="85"/>
      <c r="Q255" s="85"/>
      <c r="R255" s="85"/>
      <c r="S255" s="85"/>
      <c r="T255" s="86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T255" s="18" t="s">
        <v>182</v>
      </c>
      <c r="AU255" s="18" t="s">
        <v>84</v>
      </c>
    </row>
    <row r="256" spans="1:51" s="14" customFormat="1" ht="12">
      <c r="A256" s="14"/>
      <c r="B256" s="244"/>
      <c r="C256" s="245"/>
      <c r="D256" s="227" t="s">
        <v>184</v>
      </c>
      <c r="E256" s="246" t="s">
        <v>20</v>
      </c>
      <c r="F256" s="247" t="s">
        <v>1143</v>
      </c>
      <c r="G256" s="245"/>
      <c r="H256" s="248">
        <v>33.716</v>
      </c>
      <c r="I256" s="249"/>
      <c r="J256" s="245"/>
      <c r="K256" s="245"/>
      <c r="L256" s="250"/>
      <c r="M256" s="251"/>
      <c r="N256" s="252"/>
      <c r="O256" s="252"/>
      <c r="P256" s="252"/>
      <c r="Q256" s="252"/>
      <c r="R256" s="252"/>
      <c r="S256" s="252"/>
      <c r="T256" s="253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54" t="s">
        <v>184</v>
      </c>
      <c r="AU256" s="254" t="s">
        <v>84</v>
      </c>
      <c r="AV256" s="14" t="s">
        <v>84</v>
      </c>
      <c r="AW256" s="14" t="s">
        <v>37</v>
      </c>
      <c r="AX256" s="14" t="s">
        <v>76</v>
      </c>
      <c r="AY256" s="254" t="s">
        <v>171</v>
      </c>
    </row>
    <row r="257" spans="1:65" s="2" customFormat="1" ht="44.25" customHeight="1">
      <c r="A257" s="39"/>
      <c r="B257" s="40"/>
      <c r="C257" s="214" t="s">
        <v>420</v>
      </c>
      <c r="D257" s="214" t="s">
        <v>173</v>
      </c>
      <c r="E257" s="215" t="s">
        <v>733</v>
      </c>
      <c r="F257" s="216" t="s">
        <v>734</v>
      </c>
      <c r="G257" s="217" t="s">
        <v>244</v>
      </c>
      <c r="H257" s="218">
        <v>8.4</v>
      </c>
      <c r="I257" s="219"/>
      <c r="J257" s="220">
        <f>ROUND(I257*H257,2)</f>
        <v>0</v>
      </c>
      <c r="K257" s="216" t="s">
        <v>177</v>
      </c>
      <c r="L257" s="45"/>
      <c r="M257" s="221" t="s">
        <v>20</v>
      </c>
      <c r="N257" s="222" t="s">
        <v>47</v>
      </c>
      <c r="O257" s="85"/>
      <c r="P257" s="223">
        <f>O257*H257</f>
        <v>0</v>
      </c>
      <c r="Q257" s="223">
        <v>0</v>
      </c>
      <c r="R257" s="223">
        <f>Q257*H257</f>
        <v>0</v>
      </c>
      <c r="S257" s="223">
        <v>0</v>
      </c>
      <c r="T257" s="224">
        <f>S257*H257</f>
        <v>0</v>
      </c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R257" s="225" t="s">
        <v>178</v>
      </c>
      <c r="AT257" s="225" t="s">
        <v>173</v>
      </c>
      <c r="AU257" s="225" t="s">
        <v>84</v>
      </c>
      <c r="AY257" s="18" t="s">
        <v>171</v>
      </c>
      <c r="BE257" s="226">
        <f>IF(N257="základní",J257,0)</f>
        <v>0</v>
      </c>
      <c r="BF257" s="226">
        <f>IF(N257="snížená",J257,0)</f>
        <v>0</v>
      </c>
      <c r="BG257" s="226">
        <f>IF(N257="zákl. přenesená",J257,0)</f>
        <v>0</v>
      </c>
      <c r="BH257" s="226">
        <f>IF(N257="sníž. přenesená",J257,0)</f>
        <v>0</v>
      </c>
      <c r="BI257" s="226">
        <f>IF(N257="nulová",J257,0)</f>
        <v>0</v>
      </c>
      <c r="BJ257" s="18" t="s">
        <v>22</v>
      </c>
      <c r="BK257" s="226">
        <f>ROUND(I257*H257,2)</f>
        <v>0</v>
      </c>
      <c r="BL257" s="18" t="s">
        <v>178</v>
      </c>
      <c r="BM257" s="225" t="s">
        <v>1144</v>
      </c>
    </row>
    <row r="258" spans="1:47" s="2" customFormat="1" ht="12">
      <c r="A258" s="39"/>
      <c r="B258" s="40"/>
      <c r="C258" s="41"/>
      <c r="D258" s="227" t="s">
        <v>180</v>
      </c>
      <c r="E258" s="41"/>
      <c r="F258" s="228" t="s">
        <v>246</v>
      </c>
      <c r="G258" s="41"/>
      <c r="H258" s="41"/>
      <c r="I258" s="229"/>
      <c r="J258" s="41"/>
      <c r="K258" s="41"/>
      <c r="L258" s="45"/>
      <c r="M258" s="230"/>
      <c r="N258" s="231"/>
      <c r="O258" s="85"/>
      <c r="P258" s="85"/>
      <c r="Q258" s="85"/>
      <c r="R258" s="85"/>
      <c r="S258" s="85"/>
      <c r="T258" s="86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T258" s="18" t="s">
        <v>180</v>
      </c>
      <c r="AU258" s="18" t="s">
        <v>84</v>
      </c>
    </row>
    <row r="259" spans="1:47" s="2" customFormat="1" ht="12">
      <c r="A259" s="39"/>
      <c r="B259" s="40"/>
      <c r="C259" s="41"/>
      <c r="D259" s="232" t="s">
        <v>182</v>
      </c>
      <c r="E259" s="41"/>
      <c r="F259" s="233" t="s">
        <v>736</v>
      </c>
      <c r="G259" s="41"/>
      <c r="H259" s="41"/>
      <c r="I259" s="229"/>
      <c r="J259" s="41"/>
      <c r="K259" s="41"/>
      <c r="L259" s="45"/>
      <c r="M259" s="230"/>
      <c r="N259" s="231"/>
      <c r="O259" s="85"/>
      <c r="P259" s="85"/>
      <c r="Q259" s="85"/>
      <c r="R259" s="85"/>
      <c r="S259" s="85"/>
      <c r="T259" s="86"/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T259" s="18" t="s">
        <v>182</v>
      </c>
      <c r="AU259" s="18" t="s">
        <v>84</v>
      </c>
    </row>
    <row r="260" spans="1:51" s="14" customFormat="1" ht="12">
      <c r="A260" s="14"/>
      <c r="B260" s="244"/>
      <c r="C260" s="245"/>
      <c r="D260" s="227" t="s">
        <v>184</v>
      </c>
      <c r="E260" s="246" t="s">
        <v>20</v>
      </c>
      <c r="F260" s="247" t="s">
        <v>1132</v>
      </c>
      <c r="G260" s="245"/>
      <c r="H260" s="248">
        <v>8.4</v>
      </c>
      <c r="I260" s="249"/>
      <c r="J260" s="245"/>
      <c r="K260" s="245"/>
      <c r="L260" s="250"/>
      <c r="M260" s="251"/>
      <c r="N260" s="252"/>
      <c r="O260" s="252"/>
      <c r="P260" s="252"/>
      <c r="Q260" s="252"/>
      <c r="R260" s="252"/>
      <c r="S260" s="252"/>
      <c r="T260" s="253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54" t="s">
        <v>184</v>
      </c>
      <c r="AU260" s="254" t="s">
        <v>84</v>
      </c>
      <c r="AV260" s="14" t="s">
        <v>84</v>
      </c>
      <c r="AW260" s="14" t="s">
        <v>37</v>
      </c>
      <c r="AX260" s="14" t="s">
        <v>76</v>
      </c>
      <c r="AY260" s="254" t="s">
        <v>171</v>
      </c>
    </row>
    <row r="261" spans="1:63" s="12" customFormat="1" ht="22.8" customHeight="1">
      <c r="A261" s="12"/>
      <c r="B261" s="198"/>
      <c r="C261" s="199"/>
      <c r="D261" s="200" t="s">
        <v>75</v>
      </c>
      <c r="E261" s="212" t="s">
        <v>670</v>
      </c>
      <c r="F261" s="212" t="s">
        <v>671</v>
      </c>
      <c r="G261" s="199"/>
      <c r="H261" s="199"/>
      <c r="I261" s="202"/>
      <c r="J261" s="213">
        <f>BK261</f>
        <v>0</v>
      </c>
      <c r="K261" s="199"/>
      <c r="L261" s="204"/>
      <c r="M261" s="205"/>
      <c r="N261" s="206"/>
      <c r="O261" s="206"/>
      <c r="P261" s="207">
        <f>SUM(P262:P264)</f>
        <v>0</v>
      </c>
      <c r="Q261" s="206"/>
      <c r="R261" s="207">
        <f>SUM(R262:R264)</f>
        <v>0</v>
      </c>
      <c r="S261" s="206"/>
      <c r="T261" s="208">
        <f>SUM(T262:T264)</f>
        <v>0</v>
      </c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R261" s="209" t="s">
        <v>22</v>
      </c>
      <c r="AT261" s="210" t="s">
        <v>75</v>
      </c>
      <c r="AU261" s="210" t="s">
        <v>22</v>
      </c>
      <c r="AY261" s="209" t="s">
        <v>171</v>
      </c>
      <c r="BK261" s="211">
        <f>SUM(BK262:BK264)</f>
        <v>0</v>
      </c>
    </row>
    <row r="262" spans="1:65" s="2" customFormat="1" ht="33" customHeight="1">
      <c r="A262" s="39"/>
      <c r="B262" s="40"/>
      <c r="C262" s="214" t="s">
        <v>424</v>
      </c>
      <c r="D262" s="214" t="s">
        <v>173</v>
      </c>
      <c r="E262" s="215" t="s">
        <v>673</v>
      </c>
      <c r="F262" s="216" t="s">
        <v>674</v>
      </c>
      <c r="G262" s="217" t="s">
        <v>244</v>
      </c>
      <c r="H262" s="218">
        <v>98.295</v>
      </c>
      <c r="I262" s="219"/>
      <c r="J262" s="220">
        <f>ROUND(I262*H262,2)</f>
        <v>0</v>
      </c>
      <c r="K262" s="216" t="s">
        <v>177</v>
      </c>
      <c r="L262" s="45"/>
      <c r="M262" s="221" t="s">
        <v>20</v>
      </c>
      <c r="N262" s="222" t="s">
        <v>47</v>
      </c>
      <c r="O262" s="85"/>
      <c r="P262" s="223">
        <f>O262*H262</f>
        <v>0</v>
      </c>
      <c r="Q262" s="223">
        <v>0</v>
      </c>
      <c r="R262" s="223">
        <f>Q262*H262</f>
        <v>0</v>
      </c>
      <c r="S262" s="223">
        <v>0</v>
      </c>
      <c r="T262" s="224">
        <f>S262*H262</f>
        <v>0</v>
      </c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R262" s="225" t="s">
        <v>178</v>
      </c>
      <c r="AT262" s="225" t="s">
        <v>173</v>
      </c>
      <c r="AU262" s="225" t="s">
        <v>84</v>
      </c>
      <c r="AY262" s="18" t="s">
        <v>171</v>
      </c>
      <c r="BE262" s="226">
        <f>IF(N262="základní",J262,0)</f>
        <v>0</v>
      </c>
      <c r="BF262" s="226">
        <f>IF(N262="snížená",J262,0)</f>
        <v>0</v>
      </c>
      <c r="BG262" s="226">
        <f>IF(N262="zákl. přenesená",J262,0)</f>
        <v>0</v>
      </c>
      <c r="BH262" s="226">
        <f>IF(N262="sníž. přenesená",J262,0)</f>
        <v>0</v>
      </c>
      <c r="BI262" s="226">
        <f>IF(N262="nulová",J262,0)</f>
        <v>0</v>
      </c>
      <c r="BJ262" s="18" t="s">
        <v>22</v>
      </c>
      <c r="BK262" s="226">
        <f>ROUND(I262*H262,2)</f>
        <v>0</v>
      </c>
      <c r="BL262" s="18" t="s">
        <v>178</v>
      </c>
      <c r="BM262" s="225" t="s">
        <v>1145</v>
      </c>
    </row>
    <row r="263" spans="1:47" s="2" customFormat="1" ht="12">
      <c r="A263" s="39"/>
      <c r="B263" s="40"/>
      <c r="C263" s="41"/>
      <c r="D263" s="227" t="s">
        <v>180</v>
      </c>
      <c r="E263" s="41"/>
      <c r="F263" s="228" t="s">
        <v>676</v>
      </c>
      <c r="G263" s="41"/>
      <c r="H263" s="41"/>
      <c r="I263" s="229"/>
      <c r="J263" s="41"/>
      <c r="K263" s="41"/>
      <c r="L263" s="45"/>
      <c r="M263" s="230"/>
      <c r="N263" s="231"/>
      <c r="O263" s="85"/>
      <c r="P263" s="85"/>
      <c r="Q263" s="85"/>
      <c r="R263" s="85"/>
      <c r="S263" s="85"/>
      <c r="T263" s="86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T263" s="18" t="s">
        <v>180</v>
      </c>
      <c r="AU263" s="18" t="s">
        <v>84</v>
      </c>
    </row>
    <row r="264" spans="1:47" s="2" customFormat="1" ht="12">
      <c r="A264" s="39"/>
      <c r="B264" s="40"/>
      <c r="C264" s="41"/>
      <c r="D264" s="232" t="s">
        <v>182</v>
      </c>
      <c r="E264" s="41"/>
      <c r="F264" s="233" t="s">
        <v>677</v>
      </c>
      <c r="G264" s="41"/>
      <c r="H264" s="41"/>
      <c r="I264" s="229"/>
      <c r="J264" s="41"/>
      <c r="K264" s="41"/>
      <c r="L264" s="45"/>
      <c r="M264" s="266"/>
      <c r="N264" s="267"/>
      <c r="O264" s="268"/>
      <c r="P264" s="268"/>
      <c r="Q264" s="268"/>
      <c r="R264" s="268"/>
      <c r="S264" s="268"/>
      <c r="T264" s="269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T264" s="18" t="s">
        <v>182</v>
      </c>
      <c r="AU264" s="18" t="s">
        <v>84</v>
      </c>
    </row>
    <row r="265" spans="1:31" s="2" customFormat="1" ht="6.95" customHeight="1">
      <c r="A265" s="39"/>
      <c r="B265" s="60"/>
      <c r="C265" s="61"/>
      <c r="D265" s="61"/>
      <c r="E265" s="61"/>
      <c r="F265" s="61"/>
      <c r="G265" s="61"/>
      <c r="H265" s="61"/>
      <c r="I265" s="61"/>
      <c r="J265" s="61"/>
      <c r="K265" s="61"/>
      <c r="L265" s="45"/>
      <c r="M265" s="39"/>
      <c r="O265" s="39"/>
      <c r="P265" s="39"/>
      <c r="Q265" s="39"/>
      <c r="R265" s="39"/>
      <c r="S265" s="39"/>
      <c r="T265" s="39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</row>
  </sheetData>
  <sheetProtection password="CC35" sheet="1" objects="1" scenarios="1" formatColumns="0" formatRows="0" autoFilter="0"/>
  <autoFilter ref="C98:K264"/>
  <mergeCells count="15">
    <mergeCell ref="E7:H7"/>
    <mergeCell ref="E11:H11"/>
    <mergeCell ref="E9:H9"/>
    <mergeCell ref="E13:H13"/>
    <mergeCell ref="E22:H22"/>
    <mergeCell ref="E31:H31"/>
    <mergeCell ref="E52:H52"/>
    <mergeCell ref="E56:H56"/>
    <mergeCell ref="E54:H54"/>
    <mergeCell ref="E58:H58"/>
    <mergeCell ref="E85:H85"/>
    <mergeCell ref="E89:H89"/>
    <mergeCell ref="E87:H87"/>
    <mergeCell ref="E91:H91"/>
    <mergeCell ref="L2:V2"/>
  </mergeCells>
  <hyperlinks>
    <hyperlink ref="F104" r:id="rId1" display="https://podminky.urs.cz/item/CS_URS_2023_02/113107323"/>
    <hyperlink ref="F110" r:id="rId2" display="https://podminky.urs.cz/item/CS_URS_2023_02/115101201"/>
    <hyperlink ref="F115" r:id="rId3" display="https://podminky.urs.cz/item/CS_URS_2023_02/132251253"/>
    <hyperlink ref="F125" r:id="rId4" display="https://podminky.urs.cz/item/CS_URS_2023_02/171201231"/>
    <hyperlink ref="F130" r:id="rId5" display="https://podminky.urs.cz/item/CS_URS_2023_02/174151101"/>
    <hyperlink ref="F135" r:id="rId6" display="https://podminky.urs.cz/item/CS_URS_2023_02/175151101"/>
    <hyperlink ref="F146" r:id="rId7" display="https://podminky.urs.cz/item/CS_URS_2023_02/181951112"/>
    <hyperlink ref="F152" r:id="rId8" display="https://podminky.urs.cz/item/CS_URS_2023_02/275313811"/>
    <hyperlink ref="F157" r:id="rId9" display="https://podminky.urs.cz/item/CS_URS_2023_02/275351121"/>
    <hyperlink ref="F162" r:id="rId10" display="https://podminky.urs.cz/item/CS_URS_2023_02/275351122"/>
    <hyperlink ref="F166" r:id="rId11" display="https://podminky.urs.cz/item/CS_URS_2023_02/452111111"/>
    <hyperlink ref="F173" r:id="rId12" display="https://podminky.urs.cz/item/CS_URS_2023_02/452311131"/>
    <hyperlink ref="F179" r:id="rId13" display="https://podminky.urs.cz/item/CS_URS_2023_02/452311151"/>
    <hyperlink ref="F185" r:id="rId14" display="https://podminky.urs.cz/item/CS_URS_2023_02/452312131"/>
    <hyperlink ref="F191" r:id="rId15" display="https://podminky.urs.cz/item/CS_URS_2023_02/452312151"/>
    <hyperlink ref="F197" r:id="rId16" display="https://podminky.urs.cz/item/CS_URS_2023_02/461310212"/>
    <hyperlink ref="F202" r:id="rId17" display="https://podminky.urs.cz/item/CS_URS_2023_02/465511411"/>
    <hyperlink ref="F209" r:id="rId18" display="https://podminky.urs.cz/item/CS_URS_2023_02/564871011"/>
    <hyperlink ref="F216" r:id="rId19" display="https://podminky.urs.cz/item/CS_URS_2023_02/567132112"/>
    <hyperlink ref="F224" r:id="rId20" display="https://podminky.urs.cz/item/CS_URS_2023_02/919521130"/>
    <hyperlink ref="F233" r:id="rId21" display="https://podminky.urs.cz/item/CS_URS_2023_02/919535558"/>
    <hyperlink ref="F238" r:id="rId22" display="https://podminky.urs.cz/item/CS_URS_2023_02/966008112"/>
    <hyperlink ref="F243" r:id="rId23" display="https://podminky.urs.cz/item/CS_URS_2023_02/962022590"/>
    <hyperlink ref="F255" r:id="rId24" display="https://podminky.urs.cz/item/CS_URS_2023_02/997221862"/>
    <hyperlink ref="F259" r:id="rId25" display="https://podminky.urs.cz/item/CS_URS_2023_02/997221873"/>
    <hyperlink ref="F264" r:id="rId26" display="https://podminky.urs.cz/item/CS_URS_2023_02/99822511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27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9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111</v>
      </c>
    </row>
    <row r="3" spans="2:46" s="1" customFormat="1" ht="6.95" customHeight="1">
      <c r="B3" s="140"/>
      <c r="C3" s="141"/>
      <c r="D3" s="141"/>
      <c r="E3" s="141"/>
      <c r="F3" s="141"/>
      <c r="G3" s="141"/>
      <c r="H3" s="141"/>
      <c r="I3" s="141"/>
      <c r="J3" s="141"/>
      <c r="K3" s="141"/>
      <c r="L3" s="21"/>
      <c r="AT3" s="18" t="s">
        <v>84</v>
      </c>
    </row>
    <row r="4" spans="2:46" s="1" customFormat="1" ht="24.95" customHeight="1">
      <c r="B4" s="21"/>
      <c r="D4" s="142" t="s">
        <v>140</v>
      </c>
      <c r="L4" s="21"/>
      <c r="M4" s="143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4" t="s">
        <v>16</v>
      </c>
      <c r="L6" s="21"/>
    </row>
    <row r="7" spans="2:12" s="1" customFormat="1" ht="16.5" customHeight="1">
      <c r="B7" s="21"/>
      <c r="E7" s="145" t="str">
        <f>'Rekapitulace stavby'!K6</f>
        <v>Rekonstrukce komunikace II/605, úsek č.3 - aktualizace (2023)</v>
      </c>
      <c r="F7" s="144"/>
      <c r="G7" s="144"/>
      <c r="H7" s="144"/>
      <c r="L7" s="21"/>
    </row>
    <row r="8" spans="2:12" ht="12">
      <c r="B8" s="21"/>
      <c r="D8" s="144" t="s">
        <v>141</v>
      </c>
      <c r="L8" s="21"/>
    </row>
    <row r="9" spans="2:12" s="1" customFormat="1" ht="16.5" customHeight="1">
      <c r="B9" s="21"/>
      <c r="E9" s="145" t="s">
        <v>142</v>
      </c>
      <c r="F9" s="1"/>
      <c r="G9" s="1"/>
      <c r="H9" s="1"/>
      <c r="L9" s="21"/>
    </row>
    <row r="10" spans="2:12" s="1" customFormat="1" ht="12" customHeight="1">
      <c r="B10" s="21"/>
      <c r="D10" s="144" t="s">
        <v>143</v>
      </c>
      <c r="L10" s="21"/>
    </row>
    <row r="11" spans="1:31" s="2" customFormat="1" ht="23.25" customHeight="1">
      <c r="A11" s="39"/>
      <c r="B11" s="45"/>
      <c r="C11" s="39"/>
      <c r="D11" s="39"/>
      <c r="E11" s="157" t="s">
        <v>965</v>
      </c>
      <c r="F11" s="39"/>
      <c r="G11" s="39"/>
      <c r="H11" s="39"/>
      <c r="I11" s="39"/>
      <c r="J11" s="39"/>
      <c r="K11" s="39"/>
      <c r="L11" s="146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4" t="s">
        <v>966</v>
      </c>
      <c r="E12" s="39"/>
      <c r="F12" s="39"/>
      <c r="G12" s="39"/>
      <c r="H12" s="39"/>
      <c r="I12" s="39"/>
      <c r="J12" s="39"/>
      <c r="K12" s="39"/>
      <c r="L12" s="146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30" customHeight="1">
      <c r="A13" s="39"/>
      <c r="B13" s="45"/>
      <c r="C13" s="39"/>
      <c r="D13" s="39"/>
      <c r="E13" s="147" t="s">
        <v>1146</v>
      </c>
      <c r="F13" s="39"/>
      <c r="G13" s="39"/>
      <c r="H13" s="39"/>
      <c r="I13" s="39"/>
      <c r="J13" s="39"/>
      <c r="K13" s="39"/>
      <c r="L13" s="146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>
      <c r="A14" s="39"/>
      <c r="B14" s="45"/>
      <c r="C14" s="39"/>
      <c r="D14" s="39"/>
      <c r="E14" s="39"/>
      <c r="F14" s="39"/>
      <c r="G14" s="39"/>
      <c r="H14" s="39"/>
      <c r="I14" s="39"/>
      <c r="J14" s="39"/>
      <c r="K14" s="39"/>
      <c r="L14" s="146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2" customHeight="1">
      <c r="A15" s="39"/>
      <c r="B15" s="45"/>
      <c r="C15" s="39"/>
      <c r="D15" s="144" t="s">
        <v>19</v>
      </c>
      <c r="E15" s="39"/>
      <c r="F15" s="134" t="s">
        <v>20</v>
      </c>
      <c r="G15" s="39"/>
      <c r="H15" s="39"/>
      <c r="I15" s="144" t="s">
        <v>21</v>
      </c>
      <c r="J15" s="134" t="s">
        <v>20</v>
      </c>
      <c r="K15" s="39"/>
      <c r="L15" s="146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44" t="s">
        <v>23</v>
      </c>
      <c r="E16" s="39"/>
      <c r="F16" s="134" t="s">
        <v>24</v>
      </c>
      <c r="G16" s="39"/>
      <c r="H16" s="39"/>
      <c r="I16" s="144" t="s">
        <v>25</v>
      </c>
      <c r="J16" s="148" t="str">
        <f>'Rekapitulace stavby'!AN8</f>
        <v>13. 12. 2023</v>
      </c>
      <c r="K16" s="39"/>
      <c r="L16" s="146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0.8" customHeight="1">
      <c r="A17" s="39"/>
      <c r="B17" s="45"/>
      <c r="C17" s="39"/>
      <c r="D17" s="39"/>
      <c r="E17" s="39"/>
      <c r="F17" s="39"/>
      <c r="G17" s="39"/>
      <c r="H17" s="39"/>
      <c r="I17" s="39"/>
      <c r="J17" s="39"/>
      <c r="K17" s="39"/>
      <c r="L17" s="146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2" customHeight="1">
      <c r="A18" s="39"/>
      <c r="B18" s="45"/>
      <c r="C18" s="39"/>
      <c r="D18" s="144" t="s">
        <v>29</v>
      </c>
      <c r="E18" s="39"/>
      <c r="F18" s="39"/>
      <c r="G18" s="39"/>
      <c r="H18" s="39"/>
      <c r="I18" s="144" t="s">
        <v>30</v>
      </c>
      <c r="J18" s="134" t="s">
        <v>20</v>
      </c>
      <c r="K18" s="39"/>
      <c r="L18" s="146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8" customHeight="1">
      <c r="A19" s="39"/>
      <c r="B19" s="45"/>
      <c r="C19" s="39"/>
      <c r="D19" s="39"/>
      <c r="E19" s="134" t="s">
        <v>31</v>
      </c>
      <c r="F19" s="39"/>
      <c r="G19" s="39"/>
      <c r="H19" s="39"/>
      <c r="I19" s="144" t="s">
        <v>32</v>
      </c>
      <c r="J19" s="134" t="s">
        <v>20</v>
      </c>
      <c r="K19" s="39"/>
      <c r="L19" s="146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6.95" customHeight="1">
      <c r="A20" s="39"/>
      <c r="B20" s="45"/>
      <c r="C20" s="39"/>
      <c r="D20" s="39"/>
      <c r="E20" s="39"/>
      <c r="F20" s="39"/>
      <c r="G20" s="39"/>
      <c r="H20" s="39"/>
      <c r="I20" s="39"/>
      <c r="J20" s="39"/>
      <c r="K20" s="39"/>
      <c r="L20" s="146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2" customHeight="1">
      <c r="A21" s="39"/>
      <c r="B21" s="45"/>
      <c r="C21" s="39"/>
      <c r="D21" s="144" t="s">
        <v>33</v>
      </c>
      <c r="E21" s="39"/>
      <c r="F21" s="39"/>
      <c r="G21" s="39"/>
      <c r="H21" s="39"/>
      <c r="I21" s="144" t="s">
        <v>30</v>
      </c>
      <c r="J21" s="34" t="str">
        <f>'Rekapitulace stavby'!AN13</f>
        <v>Vyplň údaj</v>
      </c>
      <c r="K21" s="39"/>
      <c r="L21" s="146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8" customHeight="1">
      <c r="A22" s="39"/>
      <c r="B22" s="45"/>
      <c r="C22" s="39"/>
      <c r="D22" s="39"/>
      <c r="E22" s="34" t="str">
        <f>'Rekapitulace stavby'!E14</f>
        <v>Vyplň údaj</v>
      </c>
      <c r="F22" s="134"/>
      <c r="G22" s="134"/>
      <c r="H22" s="134"/>
      <c r="I22" s="144" t="s">
        <v>32</v>
      </c>
      <c r="J22" s="34" t="str">
        <f>'Rekapitulace stavby'!AN14</f>
        <v>Vyplň údaj</v>
      </c>
      <c r="K22" s="39"/>
      <c r="L22" s="146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6.95" customHeight="1">
      <c r="A23" s="39"/>
      <c r="B23" s="45"/>
      <c r="C23" s="39"/>
      <c r="D23" s="39"/>
      <c r="E23" s="39"/>
      <c r="F23" s="39"/>
      <c r="G23" s="39"/>
      <c r="H23" s="39"/>
      <c r="I23" s="39"/>
      <c r="J23" s="39"/>
      <c r="K23" s="39"/>
      <c r="L23" s="146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2" customHeight="1">
      <c r="A24" s="39"/>
      <c r="B24" s="45"/>
      <c r="C24" s="39"/>
      <c r="D24" s="144" t="s">
        <v>35</v>
      </c>
      <c r="E24" s="39"/>
      <c r="F24" s="39"/>
      <c r="G24" s="39"/>
      <c r="H24" s="39"/>
      <c r="I24" s="144" t="s">
        <v>30</v>
      </c>
      <c r="J24" s="134" t="s">
        <v>20</v>
      </c>
      <c r="K24" s="39"/>
      <c r="L24" s="146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8" customHeight="1">
      <c r="A25" s="39"/>
      <c r="B25" s="45"/>
      <c r="C25" s="39"/>
      <c r="D25" s="39"/>
      <c r="E25" s="134" t="s">
        <v>36</v>
      </c>
      <c r="F25" s="39"/>
      <c r="G25" s="39"/>
      <c r="H25" s="39"/>
      <c r="I25" s="144" t="s">
        <v>32</v>
      </c>
      <c r="J25" s="134" t="s">
        <v>20</v>
      </c>
      <c r="K25" s="39"/>
      <c r="L25" s="146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6.95" customHeight="1">
      <c r="A26" s="39"/>
      <c r="B26" s="45"/>
      <c r="C26" s="39"/>
      <c r="D26" s="39"/>
      <c r="E26" s="39"/>
      <c r="F26" s="39"/>
      <c r="G26" s="39"/>
      <c r="H26" s="39"/>
      <c r="I26" s="39"/>
      <c r="J26" s="39"/>
      <c r="K26" s="39"/>
      <c r="L26" s="146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12" customHeight="1">
      <c r="A27" s="39"/>
      <c r="B27" s="45"/>
      <c r="C27" s="39"/>
      <c r="D27" s="144" t="s">
        <v>38</v>
      </c>
      <c r="E27" s="39"/>
      <c r="F27" s="39"/>
      <c r="G27" s="39"/>
      <c r="H27" s="39"/>
      <c r="I27" s="144" t="s">
        <v>30</v>
      </c>
      <c r="J27" s="134" t="str">
        <f>IF('Rekapitulace stavby'!AN19="","",'Rekapitulace stavby'!AN19)</f>
        <v/>
      </c>
      <c r="K27" s="39"/>
      <c r="L27" s="146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8" customHeight="1">
      <c r="A28" s="39"/>
      <c r="B28" s="45"/>
      <c r="C28" s="39"/>
      <c r="D28" s="39"/>
      <c r="E28" s="134" t="str">
        <f>IF('Rekapitulace stavby'!E20="","",'Rekapitulace stavby'!E20)</f>
        <v xml:space="preserve"> </v>
      </c>
      <c r="F28" s="39"/>
      <c r="G28" s="39"/>
      <c r="H28" s="39"/>
      <c r="I28" s="144" t="s">
        <v>32</v>
      </c>
      <c r="J28" s="134" t="str">
        <f>IF('Rekapitulace stavby'!AN20="","",'Rekapitulace stavby'!AN20)</f>
        <v/>
      </c>
      <c r="K28" s="39"/>
      <c r="L28" s="146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39"/>
      <c r="E29" s="39"/>
      <c r="F29" s="39"/>
      <c r="G29" s="39"/>
      <c r="H29" s="39"/>
      <c r="I29" s="39"/>
      <c r="J29" s="39"/>
      <c r="K29" s="39"/>
      <c r="L29" s="146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12" customHeight="1">
      <c r="A30" s="39"/>
      <c r="B30" s="45"/>
      <c r="C30" s="39"/>
      <c r="D30" s="144" t="s">
        <v>40</v>
      </c>
      <c r="E30" s="39"/>
      <c r="F30" s="39"/>
      <c r="G30" s="39"/>
      <c r="H30" s="39"/>
      <c r="I30" s="39"/>
      <c r="J30" s="39"/>
      <c r="K30" s="39"/>
      <c r="L30" s="146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8" customFormat="1" ht="71.25" customHeight="1">
      <c r="A31" s="149"/>
      <c r="B31" s="150"/>
      <c r="C31" s="149"/>
      <c r="D31" s="149"/>
      <c r="E31" s="151" t="s">
        <v>41</v>
      </c>
      <c r="F31" s="151"/>
      <c r="G31" s="151"/>
      <c r="H31" s="151"/>
      <c r="I31" s="149"/>
      <c r="J31" s="149"/>
      <c r="K31" s="149"/>
      <c r="L31" s="152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  <c r="AE31" s="149"/>
    </row>
    <row r="32" spans="1:31" s="2" customFormat="1" ht="6.95" customHeight="1">
      <c r="A32" s="39"/>
      <c r="B32" s="45"/>
      <c r="C32" s="39"/>
      <c r="D32" s="39"/>
      <c r="E32" s="39"/>
      <c r="F32" s="39"/>
      <c r="G32" s="39"/>
      <c r="H32" s="39"/>
      <c r="I32" s="39"/>
      <c r="J32" s="39"/>
      <c r="K32" s="39"/>
      <c r="L32" s="146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3"/>
      <c r="E33" s="153"/>
      <c r="F33" s="153"/>
      <c r="G33" s="153"/>
      <c r="H33" s="153"/>
      <c r="I33" s="153"/>
      <c r="J33" s="153"/>
      <c r="K33" s="153"/>
      <c r="L33" s="146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25.4" customHeight="1">
      <c r="A34" s="39"/>
      <c r="B34" s="45"/>
      <c r="C34" s="39"/>
      <c r="D34" s="154" t="s">
        <v>42</v>
      </c>
      <c r="E34" s="39"/>
      <c r="F34" s="39"/>
      <c r="G34" s="39"/>
      <c r="H34" s="39"/>
      <c r="I34" s="39"/>
      <c r="J34" s="155">
        <f>ROUND(J102,2)</f>
        <v>0</v>
      </c>
      <c r="K34" s="39"/>
      <c r="L34" s="146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6.95" customHeight="1">
      <c r="A35" s="39"/>
      <c r="B35" s="45"/>
      <c r="C35" s="39"/>
      <c r="D35" s="153"/>
      <c r="E35" s="153"/>
      <c r="F35" s="153"/>
      <c r="G35" s="153"/>
      <c r="H35" s="153"/>
      <c r="I35" s="153"/>
      <c r="J35" s="153"/>
      <c r="K35" s="153"/>
      <c r="L35" s="146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39"/>
      <c r="F36" s="156" t="s">
        <v>44</v>
      </c>
      <c r="G36" s="39"/>
      <c r="H36" s="39"/>
      <c r="I36" s="156" t="s">
        <v>43</v>
      </c>
      <c r="J36" s="156" t="s">
        <v>45</v>
      </c>
      <c r="K36" s="39"/>
      <c r="L36" s="146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>
      <c r="A37" s="39"/>
      <c r="B37" s="45"/>
      <c r="C37" s="39"/>
      <c r="D37" s="157" t="s">
        <v>46</v>
      </c>
      <c r="E37" s="144" t="s">
        <v>47</v>
      </c>
      <c r="F37" s="158">
        <f>ROUND((SUM(BE102:BE393)),2)</f>
        <v>0</v>
      </c>
      <c r="G37" s="39"/>
      <c r="H37" s="39"/>
      <c r="I37" s="159">
        <v>0.21</v>
      </c>
      <c r="J37" s="158">
        <f>ROUND(((SUM(BE102:BE393))*I37),2)</f>
        <v>0</v>
      </c>
      <c r="K37" s="39"/>
      <c r="L37" s="146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>
      <c r="A38" s="39"/>
      <c r="B38" s="45"/>
      <c r="C38" s="39"/>
      <c r="D38" s="39"/>
      <c r="E38" s="144" t="s">
        <v>48</v>
      </c>
      <c r="F38" s="158">
        <f>ROUND((SUM(BF102:BF393)),2)</f>
        <v>0</v>
      </c>
      <c r="G38" s="39"/>
      <c r="H38" s="39"/>
      <c r="I38" s="159">
        <v>0.15</v>
      </c>
      <c r="J38" s="158">
        <f>ROUND(((SUM(BF102:BF393))*I38),2)</f>
        <v>0</v>
      </c>
      <c r="K38" s="39"/>
      <c r="L38" s="146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4" t="s">
        <v>49</v>
      </c>
      <c r="F39" s="158">
        <f>ROUND((SUM(BG102:BG393)),2)</f>
        <v>0</v>
      </c>
      <c r="G39" s="39"/>
      <c r="H39" s="39"/>
      <c r="I39" s="159">
        <v>0.21</v>
      </c>
      <c r="J39" s="158">
        <f>0</f>
        <v>0</v>
      </c>
      <c r="K39" s="39"/>
      <c r="L39" s="146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 hidden="1">
      <c r="A40" s="39"/>
      <c r="B40" s="45"/>
      <c r="C40" s="39"/>
      <c r="D40" s="39"/>
      <c r="E40" s="144" t="s">
        <v>50</v>
      </c>
      <c r="F40" s="158">
        <f>ROUND((SUM(BH102:BH393)),2)</f>
        <v>0</v>
      </c>
      <c r="G40" s="39"/>
      <c r="H40" s="39"/>
      <c r="I40" s="159">
        <v>0.15</v>
      </c>
      <c r="J40" s="158">
        <f>0</f>
        <v>0</v>
      </c>
      <c r="K40" s="39"/>
      <c r="L40" s="146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14.4" customHeight="1" hidden="1">
      <c r="A41" s="39"/>
      <c r="B41" s="45"/>
      <c r="C41" s="39"/>
      <c r="D41" s="39"/>
      <c r="E41" s="144" t="s">
        <v>51</v>
      </c>
      <c r="F41" s="158">
        <f>ROUND((SUM(BI102:BI393)),2)</f>
        <v>0</v>
      </c>
      <c r="G41" s="39"/>
      <c r="H41" s="39"/>
      <c r="I41" s="159">
        <v>0</v>
      </c>
      <c r="J41" s="158">
        <f>0</f>
        <v>0</v>
      </c>
      <c r="K41" s="39"/>
      <c r="L41" s="146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6.95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146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1:31" s="2" customFormat="1" ht="25.4" customHeight="1">
      <c r="A43" s="39"/>
      <c r="B43" s="45"/>
      <c r="C43" s="160"/>
      <c r="D43" s="161" t="s">
        <v>52</v>
      </c>
      <c r="E43" s="162"/>
      <c r="F43" s="162"/>
      <c r="G43" s="163" t="s">
        <v>53</v>
      </c>
      <c r="H43" s="164" t="s">
        <v>54</v>
      </c>
      <c r="I43" s="162"/>
      <c r="J43" s="165">
        <f>SUM(J34:J41)</f>
        <v>0</v>
      </c>
      <c r="K43" s="166"/>
      <c r="L43" s="146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</row>
    <row r="44" spans="1:31" s="2" customFormat="1" ht="14.4" customHeight="1">
      <c r="A44" s="39"/>
      <c r="B44" s="167"/>
      <c r="C44" s="168"/>
      <c r="D44" s="168"/>
      <c r="E44" s="168"/>
      <c r="F44" s="168"/>
      <c r="G44" s="168"/>
      <c r="H44" s="168"/>
      <c r="I44" s="168"/>
      <c r="J44" s="168"/>
      <c r="K44" s="168"/>
      <c r="L44" s="146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8" spans="1:31" s="2" customFormat="1" ht="6.95" customHeight="1">
      <c r="A48" s="39"/>
      <c r="B48" s="169"/>
      <c r="C48" s="170"/>
      <c r="D48" s="170"/>
      <c r="E48" s="170"/>
      <c r="F48" s="170"/>
      <c r="G48" s="170"/>
      <c r="H48" s="170"/>
      <c r="I48" s="170"/>
      <c r="J48" s="170"/>
      <c r="K48" s="170"/>
      <c r="L48" s="146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24.95" customHeight="1">
      <c r="A49" s="39"/>
      <c r="B49" s="40"/>
      <c r="C49" s="24" t="s">
        <v>145</v>
      </c>
      <c r="D49" s="41"/>
      <c r="E49" s="41"/>
      <c r="F49" s="41"/>
      <c r="G49" s="41"/>
      <c r="H49" s="41"/>
      <c r="I49" s="41"/>
      <c r="J49" s="41"/>
      <c r="K49" s="41"/>
      <c r="L49" s="146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6.95" customHeight="1">
      <c r="A50" s="39"/>
      <c r="B50" s="40"/>
      <c r="C50" s="41"/>
      <c r="D50" s="41"/>
      <c r="E50" s="41"/>
      <c r="F50" s="41"/>
      <c r="G50" s="41"/>
      <c r="H50" s="41"/>
      <c r="I50" s="41"/>
      <c r="J50" s="41"/>
      <c r="K50" s="41"/>
      <c r="L50" s="146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12" customHeight="1">
      <c r="A51" s="39"/>
      <c r="B51" s="40"/>
      <c r="C51" s="33" t="s">
        <v>16</v>
      </c>
      <c r="D51" s="41"/>
      <c r="E51" s="41"/>
      <c r="F51" s="41"/>
      <c r="G51" s="41"/>
      <c r="H51" s="41"/>
      <c r="I51" s="41"/>
      <c r="J51" s="41"/>
      <c r="K51" s="41"/>
      <c r="L51" s="146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6.5" customHeight="1">
      <c r="A52" s="39"/>
      <c r="B52" s="40"/>
      <c r="C52" s="41"/>
      <c r="D52" s="41"/>
      <c r="E52" s="171" t="str">
        <f>E7</f>
        <v>Rekonstrukce komunikace II/605, úsek č.3 - aktualizace (2023)</v>
      </c>
      <c r="F52" s="33"/>
      <c r="G52" s="33"/>
      <c r="H52" s="33"/>
      <c r="I52" s="41"/>
      <c r="J52" s="41"/>
      <c r="K52" s="41"/>
      <c r="L52" s="146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2:12" s="1" customFormat="1" ht="12" customHeight="1">
      <c r="B53" s="22"/>
      <c r="C53" s="33" t="s">
        <v>141</v>
      </c>
      <c r="D53" s="23"/>
      <c r="E53" s="23"/>
      <c r="F53" s="23"/>
      <c r="G53" s="23"/>
      <c r="H53" s="23"/>
      <c r="I53" s="23"/>
      <c r="J53" s="23"/>
      <c r="K53" s="23"/>
      <c r="L53" s="21"/>
    </row>
    <row r="54" spans="2:12" s="1" customFormat="1" ht="16.5" customHeight="1">
      <c r="B54" s="22"/>
      <c r="C54" s="23"/>
      <c r="D54" s="23"/>
      <c r="E54" s="171" t="s">
        <v>142</v>
      </c>
      <c r="F54" s="23"/>
      <c r="G54" s="23"/>
      <c r="H54" s="23"/>
      <c r="I54" s="23"/>
      <c r="J54" s="23"/>
      <c r="K54" s="23"/>
      <c r="L54" s="21"/>
    </row>
    <row r="55" spans="2:12" s="1" customFormat="1" ht="12" customHeight="1">
      <c r="B55" s="22"/>
      <c r="C55" s="33" t="s">
        <v>143</v>
      </c>
      <c r="D55" s="23"/>
      <c r="E55" s="23"/>
      <c r="F55" s="23"/>
      <c r="G55" s="23"/>
      <c r="H55" s="23"/>
      <c r="I55" s="23"/>
      <c r="J55" s="23"/>
      <c r="K55" s="23"/>
      <c r="L55" s="21"/>
    </row>
    <row r="56" spans="1:31" s="2" customFormat="1" ht="23.25" customHeight="1">
      <c r="A56" s="39"/>
      <c r="B56" s="40"/>
      <c r="C56" s="41"/>
      <c r="D56" s="41"/>
      <c r="E56" s="270" t="s">
        <v>965</v>
      </c>
      <c r="F56" s="41"/>
      <c r="G56" s="41"/>
      <c r="H56" s="41"/>
      <c r="I56" s="41"/>
      <c r="J56" s="41"/>
      <c r="K56" s="41"/>
      <c r="L56" s="146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12" customHeight="1">
      <c r="A57" s="39"/>
      <c r="B57" s="40"/>
      <c r="C57" s="33" t="s">
        <v>966</v>
      </c>
      <c r="D57" s="41"/>
      <c r="E57" s="41"/>
      <c r="F57" s="41"/>
      <c r="G57" s="41"/>
      <c r="H57" s="41"/>
      <c r="I57" s="41"/>
      <c r="J57" s="41"/>
      <c r="K57" s="41"/>
      <c r="L57" s="146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30" customHeight="1">
      <c r="A58" s="39"/>
      <c r="B58" s="40"/>
      <c r="C58" s="41"/>
      <c r="D58" s="41"/>
      <c r="E58" s="70" t="str">
        <f>E13</f>
        <v>SO 103.32 - Rámový propustek v km 62,307 (1,174 01 km)</v>
      </c>
      <c r="F58" s="41"/>
      <c r="G58" s="41"/>
      <c r="H58" s="41"/>
      <c r="I58" s="41"/>
      <c r="J58" s="41"/>
      <c r="K58" s="41"/>
      <c r="L58" s="146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s="2" customFormat="1" ht="6.95" customHeight="1">
      <c r="A59" s="39"/>
      <c r="B59" s="40"/>
      <c r="C59" s="41"/>
      <c r="D59" s="41"/>
      <c r="E59" s="41"/>
      <c r="F59" s="41"/>
      <c r="G59" s="41"/>
      <c r="H59" s="41"/>
      <c r="I59" s="41"/>
      <c r="J59" s="41"/>
      <c r="K59" s="41"/>
      <c r="L59" s="146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s="2" customFormat="1" ht="12" customHeight="1">
      <c r="A60" s="39"/>
      <c r="B60" s="40"/>
      <c r="C60" s="33" t="s">
        <v>23</v>
      </c>
      <c r="D60" s="41"/>
      <c r="E60" s="41"/>
      <c r="F60" s="28" t="str">
        <f>F16</f>
        <v>sil. II/605</v>
      </c>
      <c r="G60" s="41"/>
      <c r="H60" s="41"/>
      <c r="I60" s="33" t="s">
        <v>25</v>
      </c>
      <c r="J60" s="73" t="str">
        <f>IF(J16="","",J16)</f>
        <v>13. 12. 2023</v>
      </c>
      <c r="K60" s="41"/>
      <c r="L60" s="146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31" s="2" customFormat="1" ht="6.95" customHeight="1">
      <c r="A61" s="39"/>
      <c r="B61" s="40"/>
      <c r="C61" s="41"/>
      <c r="D61" s="41"/>
      <c r="E61" s="41"/>
      <c r="F61" s="41"/>
      <c r="G61" s="41"/>
      <c r="H61" s="41"/>
      <c r="I61" s="41"/>
      <c r="J61" s="41"/>
      <c r="K61" s="41"/>
      <c r="L61" s="146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15.15" customHeight="1">
      <c r="A62" s="39"/>
      <c r="B62" s="40"/>
      <c r="C62" s="33" t="s">
        <v>29</v>
      </c>
      <c r="D62" s="41"/>
      <c r="E62" s="41"/>
      <c r="F62" s="28" t="str">
        <f>E19</f>
        <v>Správa a údržba silnic Plzeňského kraje, p.o.</v>
      </c>
      <c r="G62" s="41"/>
      <c r="H62" s="41"/>
      <c r="I62" s="33" t="s">
        <v>35</v>
      </c>
      <c r="J62" s="37" t="str">
        <f>E25</f>
        <v>Sweco a.s.</v>
      </c>
      <c r="K62" s="41"/>
      <c r="L62" s="146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31" s="2" customFormat="1" ht="15.15" customHeight="1">
      <c r="A63" s="39"/>
      <c r="B63" s="40"/>
      <c r="C63" s="33" t="s">
        <v>33</v>
      </c>
      <c r="D63" s="41"/>
      <c r="E63" s="41"/>
      <c r="F63" s="28" t="str">
        <f>IF(E22="","",E22)</f>
        <v>Vyplň údaj</v>
      </c>
      <c r="G63" s="41"/>
      <c r="H63" s="41"/>
      <c r="I63" s="33" t="s">
        <v>38</v>
      </c>
      <c r="J63" s="37" t="str">
        <f>E28</f>
        <v xml:space="preserve"> </v>
      </c>
      <c r="K63" s="41"/>
      <c r="L63" s="146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</row>
    <row r="64" spans="1:31" s="2" customFormat="1" ht="10.3" customHeight="1">
      <c r="A64" s="39"/>
      <c r="B64" s="40"/>
      <c r="C64" s="41"/>
      <c r="D64" s="41"/>
      <c r="E64" s="41"/>
      <c r="F64" s="41"/>
      <c r="G64" s="41"/>
      <c r="H64" s="41"/>
      <c r="I64" s="41"/>
      <c r="J64" s="41"/>
      <c r="K64" s="41"/>
      <c r="L64" s="146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</row>
    <row r="65" spans="1:31" s="2" customFormat="1" ht="29.25" customHeight="1">
      <c r="A65" s="39"/>
      <c r="B65" s="40"/>
      <c r="C65" s="172" t="s">
        <v>146</v>
      </c>
      <c r="D65" s="173"/>
      <c r="E65" s="173"/>
      <c r="F65" s="173"/>
      <c r="G65" s="173"/>
      <c r="H65" s="173"/>
      <c r="I65" s="173"/>
      <c r="J65" s="174" t="s">
        <v>147</v>
      </c>
      <c r="K65" s="173"/>
      <c r="L65" s="146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1:31" s="2" customFormat="1" ht="10.3" customHeight="1">
      <c r="A66" s="39"/>
      <c r="B66" s="40"/>
      <c r="C66" s="41"/>
      <c r="D66" s="41"/>
      <c r="E66" s="41"/>
      <c r="F66" s="41"/>
      <c r="G66" s="41"/>
      <c r="H66" s="41"/>
      <c r="I66" s="41"/>
      <c r="J66" s="41"/>
      <c r="K66" s="41"/>
      <c r="L66" s="146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</row>
    <row r="67" spans="1:47" s="2" customFormat="1" ht="22.8" customHeight="1">
      <c r="A67" s="39"/>
      <c r="B67" s="40"/>
      <c r="C67" s="175" t="s">
        <v>74</v>
      </c>
      <c r="D67" s="41"/>
      <c r="E67" s="41"/>
      <c r="F67" s="41"/>
      <c r="G67" s="41"/>
      <c r="H67" s="41"/>
      <c r="I67" s="41"/>
      <c r="J67" s="103">
        <f>J102</f>
        <v>0</v>
      </c>
      <c r="K67" s="41"/>
      <c r="L67" s="146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U67" s="18" t="s">
        <v>148</v>
      </c>
    </row>
    <row r="68" spans="1:31" s="9" customFormat="1" ht="24.95" customHeight="1">
      <c r="A68" s="9"/>
      <c r="B68" s="176"/>
      <c r="C68" s="177"/>
      <c r="D68" s="178" t="s">
        <v>149</v>
      </c>
      <c r="E68" s="179"/>
      <c r="F68" s="179"/>
      <c r="G68" s="179"/>
      <c r="H68" s="179"/>
      <c r="I68" s="179"/>
      <c r="J68" s="180">
        <f>J103</f>
        <v>0</v>
      </c>
      <c r="K68" s="177"/>
      <c r="L68" s="181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10" customFormat="1" ht="19.9" customHeight="1">
      <c r="A69" s="10"/>
      <c r="B69" s="182"/>
      <c r="C69" s="126"/>
      <c r="D69" s="183" t="s">
        <v>150</v>
      </c>
      <c r="E69" s="184"/>
      <c r="F69" s="184"/>
      <c r="G69" s="184"/>
      <c r="H69" s="184"/>
      <c r="I69" s="184"/>
      <c r="J69" s="185">
        <f>J104</f>
        <v>0</v>
      </c>
      <c r="K69" s="126"/>
      <c r="L69" s="186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2"/>
      <c r="C70" s="126"/>
      <c r="D70" s="183" t="s">
        <v>968</v>
      </c>
      <c r="E70" s="184"/>
      <c r="F70" s="184"/>
      <c r="G70" s="184"/>
      <c r="H70" s="184"/>
      <c r="I70" s="184"/>
      <c r="J70" s="185">
        <f>J163</f>
        <v>0</v>
      </c>
      <c r="K70" s="126"/>
      <c r="L70" s="186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82"/>
      <c r="C71" s="126"/>
      <c r="D71" s="183" t="s">
        <v>1147</v>
      </c>
      <c r="E71" s="184"/>
      <c r="F71" s="184"/>
      <c r="G71" s="184"/>
      <c r="H71" s="184"/>
      <c r="I71" s="184"/>
      <c r="J71" s="185">
        <f>J210</f>
        <v>0</v>
      </c>
      <c r="K71" s="126"/>
      <c r="L71" s="186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82"/>
      <c r="C72" s="126"/>
      <c r="D72" s="183" t="s">
        <v>969</v>
      </c>
      <c r="E72" s="184"/>
      <c r="F72" s="184"/>
      <c r="G72" s="184"/>
      <c r="H72" s="184"/>
      <c r="I72" s="184"/>
      <c r="J72" s="185">
        <f>J232</f>
        <v>0</v>
      </c>
      <c r="K72" s="126"/>
      <c r="L72" s="186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82"/>
      <c r="C73" s="126"/>
      <c r="D73" s="183" t="s">
        <v>151</v>
      </c>
      <c r="E73" s="184"/>
      <c r="F73" s="184"/>
      <c r="G73" s="184"/>
      <c r="H73" s="184"/>
      <c r="I73" s="184"/>
      <c r="J73" s="185">
        <f>J302</f>
        <v>0</v>
      </c>
      <c r="K73" s="126"/>
      <c r="L73" s="186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82"/>
      <c r="C74" s="126"/>
      <c r="D74" s="183" t="s">
        <v>153</v>
      </c>
      <c r="E74" s="184"/>
      <c r="F74" s="184"/>
      <c r="G74" s="184"/>
      <c r="H74" s="184"/>
      <c r="I74" s="184"/>
      <c r="J74" s="185">
        <f>J319</f>
        <v>0</v>
      </c>
      <c r="K74" s="126"/>
      <c r="L74" s="186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82"/>
      <c r="C75" s="126"/>
      <c r="D75" s="183" t="s">
        <v>154</v>
      </c>
      <c r="E75" s="184"/>
      <c r="F75" s="184"/>
      <c r="G75" s="184"/>
      <c r="H75" s="184"/>
      <c r="I75" s="184"/>
      <c r="J75" s="185">
        <f>J358</f>
        <v>0</v>
      </c>
      <c r="K75" s="126"/>
      <c r="L75" s="186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10" customFormat="1" ht="19.9" customHeight="1">
      <c r="A76" s="10"/>
      <c r="B76" s="182"/>
      <c r="C76" s="126"/>
      <c r="D76" s="183" t="s">
        <v>155</v>
      </c>
      <c r="E76" s="184"/>
      <c r="F76" s="184"/>
      <c r="G76" s="184"/>
      <c r="H76" s="184"/>
      <c r="I76" s="184"/>
      <c r="J76" s="185">
        <f>J377</f>
        <v>0</v>
      </c>
      <c r="K76" s="126"/>
      <c r="L76" s="186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9" customFormat="1" ht="24.95" customHeight="1">
      <c r="A77" s="9"/>
      <c r="B77" s="176"/>
      <c r="C77" s="177"/>
      <c r="D77" s="178" t="s">
        <v>1148</v>
      </c>
      <c r="E77" s="179"/>
      <c r="F77" s="179"/>
      <c r="G77" s="179"/>
      <c r="H77" s="179"/>
      <c r="I77" s="179"/>
      <c r="J77" s="180">
        <f>J381</f>
        <v>0</v>
      </c>
      <c r="K77" s="177"/>
      <c r="L77" s="181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</row>
    <row r="78" spans="1:31" s="10" customFormat="1" ht="19.9" customHeight="1">
      <c r="A78" s="10"/>
      <c r="B78" s="182"/>
      <c r="C78" s="126"/>
      <c r="D78" s="183" t="s">
        <v>1149</v>
      </c>
      <c r="E78" s="184"/>
      <c r="F78" s="184"/>
      <c r="G78" s="184"/>
      <c r="H78" s="184"/>
      <c r="I78" s="184"/>
      <c r="J78" s="185">
        <f>J382</f>
        <v>0</v>
      </c>
      <c r="K78" s="126"/>
      <c r="L78" s="186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s="2" customFormat="1" ht="21.8" customHeight="1">
      <c r="A79" s="39"/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146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6.95" customHeight="1">
      <c r="A80" s="39"/>
      <c r="B80" s="60"/>
      <c r="C80" s="61"/>
      <c r="D80" s="61"/>
      <c r="E80" s="61"/>
      <c r="F80" s="61"/>
      <c r="G80" s="61"/>
      <c r="H80" s="61"/>
      <c r="I80" s="61"/>
      <c r="J80" s="61"/>
      <c r="K80" s="61"/>
      <c r="L80" s="146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4" spans="1:31" s="2" customFormat="1" ht="6.95" customHeight="1">
      <c r="A84" s="39"/>
      <c r="B84" s="62"/>
      <c r="C84" s="63"/>
      <c r="D84" s="63"/>
      <c r="E84" s="63"/>
      <c r="F84" s="63"/>
      <c r="G84" s="63"/>
      <c r="H84" s="63"/>
      <c r="I84" s="63"/>
      <c r="J84" s="63"/>
      <c r="K84" s="63"/>
      <c r="L84" s="146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24.95" customHeight="1">
      <c r="A85" s="39"/>
      <c r="B85" s="40"/>
      <c r="C85" s="24" t="s">
        <v>156</v>
      </c>
      <c r="D85" s="41"/>
      <c r="E85" s="41"/>
      <c r="F85" s="41"/>
      <c r="G85" s="41"/>
      <c r="H85" s="41"/>
      <c r="I85" s="41"/>
      <c r="J85" s="41"/>
      <c r="K85" s="41"/>
      <c r="L85" s="146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6.95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146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2" customHeight="1">
      <c r="A87" s="39"/>
      <c r="B87" s="40"/>
      <c r="C87" s="33" t="s">
        <v>16</v>
      </c>
      <c r="D87" s="41"/>
      <c r="E87" s="41"/>
      <c r="F87" s="41"/>
      <c r="G87" s="41"/>
      <c r="H87" s="41"/>
      <c r="I87" s="41"/>
      <c r="J87" s="41"/>
      <c r="K87" s="41"/>
      <c r="L87" s="146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6.5" customHeight="1">
      <c r="A88" s="39"/>
      <c r="B88" s="40"/>
      <c r="C88" s="41"/>
      <c r="D88" s="41"/>
      <c r="E88" s="171" t="str">
        <f>E7</f>
        <v>Rekonstrukce komunikace II/605, úsek č.3 - aktualizace (2023)</v>
      </c>
      <c r="F88" s="33"/>
      <c r="G88" s="33"/>
      <c r="H88" s="33"/>
      <c r="I88" s="41"/>
      <c r="J88" s="41"/>
      <c r="K88" s="41"/>
      <c r="L88" s="146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2:12" s="1" customFormat="1" ht="12" customHeight="1">
      <c r="B89" s="22"/>
      <c r="C89" s="33" t="s">
        <v>141</v>
      </c>
      <c r="D89" s="23"/>
      <c r="E89" s="23"/>
      <c r="F89" s="23"/>
      <c r="G89" s="23"/>
      <c r="H89" s="23"/>
      <c r="I89" s="23"/>
      <c r="J89" s="23"/>
      <c r="K89" s="23"/>
      <c r="L89" s="21"/>
    </row>
    <row r="90" spans="2:12" s="1" customFormat="1" ht="16.5" customHeight="1">
      <c r="B90" s="22"/>
      <c r="C90" s="23"/>
      <c r="D90" s="23"/>
      <c r="E90" s="171" t="s">
        <v>142</v>
      </c>
      <c r="F90" s="23"/>
      <c r="G90" s="23"/>
      <c r="H90" s="23"/>
      <c r="I90" s="23"/>
      <c r="J90" s="23"/>
      <c r="K90" s="23"/>
      <c r="L90" s="21"/>
    </row>
    <row r="91" spans="2:12" s="1" customFormat="1" ht="12" customHeight="1">
      <c r="B91" s="22"/>
      <c r="C91" s="33" t="s">
        <v>143</v>
      </c>
      <c r="D91" s="23"/>
      <c r="E91" s="23"/>
      <c r="F91" s="23"/>
      <c r="G91" s="23"/>
      <c r="H91" s="23"/>
      <c r="I91" s="23"/>
      <c r="J91" s="23"/>
      <c r="K91" s="23"/>
      <c r="L91" s="21"/>
    </row>
    <row r="92" spans="1:31" s="2" customFormat="1" ht="23.25" customHeight="1">
      <c r="A92" s="39"/>
      <c r="B92" s="40"/>
      <c r="C92" s="41"/>
      <c r="D92" s="41"/>
      <c r="E92" s="270" t="s">
        <v>965</v>
      </c>
      <c r="F92" s="41"/>
      <c r="G92" s="41"/>
      <c r="H92" s="41"/>
      <c r="I92" s="41"/>
      <c r="J92" s="41"/>
      <c r="K92" s="41"/>
      <c r="L92" s="146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2" customHeight="1">
      <c r="A93" s="39"/>
      <c r="B93" s="40"/>
      <c r="C93" s="33" t="s">
        <v>966</v>
      </c>
      <c r="D93" s="41"/>
      <c r="E93" s="41"/>
      <c r="F93" s="41"/>
      <c r="G93" s="41"/>
      <c r="H93" s="41"/>
      <c r="I93" s="41"/>
      <c r="J93" s="41"/>
      <c r="K93" s="41"/>
      <c r="L93" s="146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30" customHeight="1">
      <c r="A94" s="39"/>
      <c r="B94" s="40"/>
      <c r="C94" s="41"/>
      <c r="D94" s="41"/>
      <c r="E94" s="70" t="str">
        <f>E13</f>
        <v>SO 103.32 - Rámový propustek v km 62,307 (1,174 01 km)</v>
      </c>
      <c r="F94" s="41"/>
      <c r="G94" s="41"/>
      <c r="H94" s="41"/>
      <c r="I94" s="41"/>
      <c r="J94" s="41"/>
      <c r="K94" s="41"/>
      <c r="L94" s="146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6.95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146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12" customHeight="1">
      <c r="A96" s="39"/>
      <c r="B96" s="40"/>
      <c r="C96" s="33" t="s">
        <v>23</v>
      </c>
      <c r="D96" s="41"/>
      <c r="E96" s="41"/>
      <c r="F96" s="28" t="str">
        <f>F16</f>
        <v>sil. II/605</v>
      </c>
      <c r="G96" s="41"/>
      <c r="H96" s="41"/>
      <c r="I96" s="33" t="s">
        <v>25</v>
      </c>
      <c r="J96" s="73" t="str">
        <f>IF(J16="","",J16)</f>
        <v>13. 12. 2023</v>
      </c>
      <c r="K96" s="41"/>
      <c r="L96" s="146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6.95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146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31" s="2" customFormat="1" ht="15.15" customHeight="1">
      <c r="A98" s="39"/>
      <c r="B98" s="40"/>
      <c r="C98" s="33" t="s">
        <v>29</v>
      </c>
      <c r="D98" s="41"/>
      <c r="E98" s="41"/>
      <c r="F98" s="28" t="str">
        <f>E19</f>
        <v>Správa a údržba silnic Plzeňského kraje, p.o.</v>
      </c>
      <c r="G98" s="41"/>
      <c r="H98" s="41"/>
      <c r="I98" s="33" t="s">
        <v>35</v>
      </c>
      <c r="J98" s="37" t="str">
        <f>E25</f>
        <v>Sweco a.s.</v>
      </c>
      <c r="K98" s="41"/>
      <c r="L98" s="146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</row>
    <row r="99" spans="1:31" s="2" customFormat="1" ht="15.15" customHeight="1">
      <c r="A99" s="39"/>
      <c r="B99" s="40"/>
      <c r="C99" s="33" t="s">
        <v>33</v>
      </c>
      <c r="D99" s="41"/>
      <c r="E99" s="41"/>
      <c r="F99" s="28" t="str">
        <f>IF(E22="","",E22)</f>
        <v>Vyplň údaj</v>
      </c>
      <c r="G99" s="41"/>
      <c r="H99" s="41"/>
      <c r="I99" s="33" t="s">
        <v>38</v>
      </c>
      <c r="J99" s="37" t="str">
        <f>E28</f>
        <v xml:space="preserve"> </v>
      </c>
      <c r="K99" s="41"/>
      <c r="L99" s="146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</row>
    <row r="100" spans="1:31" s="2" customFormat="1" ht="10.3" customHeight="1">
      <c r="A100" s="39"/>
      <c r="B100" s="40"/>
      <c r="C100" s="41"/>
      <c r="D100" s="41"/>
      <c r="E100" s="41"/>
      <c r="F100" s="41"/>
      <c r="G100" s="41"/>
      <c r="H100" s="41"/>
      <c r="I100" s="41"/>
      <c r="J100" s="41"/>
      <c r="K100" s="41"/>
      <c r="L100" s="146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</row>
    <row r="101" spans="1:31" s="11" customFormat="1" ht="29.25" customHeight="1">
      <c r="A101" s="187"/>
      <c r="B101" s="188"/>
      <c r="C101" s="189" t="s">
        <v>157</v>
      </c>
      <c r="D101" s="190" t="s">
        <v>61</v>
      </c>
      <c r="E101" s="190" t="s">
        <v>57</v>
      </c>
      <c r="F101" s="190" t="s">
        <v>58</v>
      </c>
      <c r="G101" s="190" t="s">
        <v>158</v>
      </c>
      <c r="H101" s="190" t="s">
        <v>159</v>
      </c>
      <c r="I101" s="190" t="s">
        <v>160</v>
      </c>
      <c r="J101" s="190" t="s">
        <v>147</v>
      </c>
      <c r="K101" s="191" t="s">
        <v>161</v>
      </c>
      <c r="L101" s="192"/>
      <c r="M101" s="93" t="s">
        <v>20</v>
      </c>
      <c r="N101" s="94" t="s">
        <v>46</v>
      </c>
      <c r="O101" s="94" t="s">
        <v>162</v>
      </c>
      <c r="P101" s="94" t="s">
        <v>163</v>
      </c>
      <c r="Q101" s="94" t="s">
        <v>164</v>
      </c>
      <c r="R101" s="94" t="s">
        <v>165</v>
      </c>
      <c r="S101" s="94" t="s">
        <v>166</v>
      </c>
      <c r="T101" s="95" t="s">
        <v>167</v>
      </c>
      <c r="U101" s="187"/>
      <c r="V101" s="187"/>
      <c r="W101" s="187"/>
      <c r="X101" s="187"/>
      <c r="Y101" s="187"/>
      <c r="Z101" s="187"/>
      <c r="AA101" s="187"/>
      <c r="AB101" s="187"/>
      <c r="AC101" s="187"/>
      <c r="AD101" s="187"/>
      <c r="AE101" s="187"/>
    </row>
    <row r="102" spans="1:63" s="2" customFormat="1" ht="22.8" customHeight="1">
      <c r="A102" s="39"/>
      <c r="B102" s="40"/>
      <c r="C102" s="100" t="s">
        <v>168</v>
      </c>
      <c r="D102" s="41"/>
      <c r="E102" s="41"/>
      <c r="F102" s="41"/>
      <c r="G102" s="41"/>
      <c r="H102" s="41"/>
      <c r="I102" s="41"/>
      <c r="J102" s="193">
        <f>BK102</f>
        <v>0</v>
      </c>
      <c r="K102" s="41"/>
      <c r="L102" s="45"/>
      <c r="M102" s="96"/>
      <c r="N102" s="194"/>
      <c r="O102" s="97"/>
      <c r="P102" s="195">
        <f>P103+P381</f>
        <v>0</v>
      </c>
      <c r="Q102" s="97"/>
      <c r="R102" s="195">
        <f>R103+R381</f>
        <v>3247.29031223776</v>
      </c>
      <c r="S102" s="97"/>
      <c r="T102" s="196">
        <f>T103+T381</f>
        <v>282.09499999999997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T102" s="18" t="s">
        <v>75</v>
      </c>
      <c r="AU102" s="18" t="s">
        <v>148</v>
      </c>
      <c r="BK102" s="197">
        <f>BK103+BK381</f>
        <v>0</v>
      </c>
    </row>
    <row r="103" spans="1:63" s="12" customFormat="1" ht="25.9" customHeight="1">
      <c r="A103" s="12"/>
      <c r="B103" s="198"/>
      <c r="C103" s="199"/>
      <c r="D103" s="200" t="s">
        <v>75</v>
      </c>
      <c r="E103" s="201" t="s">
        <v>169</v>
      </c>
      <c r="F103" s="201" t="s">
        <v>170</v>
      </c>
      <c r="G103" s="199"/>
      <c r="H103" s="199"/>
      <c r="I103" s="202"/>
      <c r="J103" s="203">
        <f>BK103</f>
        <v>0</v>
      </c>
      <c r="K103" s="199"/>
      <c r="L103" s="204"/>
      <c r="M103" s="205"/>
      <c r="N103" s="206"/>
      <c r="O103" s="206"/>
      <c r="P103" s="207">
        <f>P104+P163+P210+P232+P302+P319+P358+P377</f>
        <v>0</v>
      </c>
      <c r="Q103" s="206"/>
      <c r="R103" s="207">
        <f>R104+R163+R210+R232+R302+R319+R358+R377</f>
        <v>3246.00170348776</v>
      </c>
      <c r="S103" s="206"/>
      <c r="T103" s="208">
        <f>T104+T163+T210+T232+T302+T319+T358+T377</f>
        <v>282.09499999999997</v>
      </c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R103" s="209" t="s">
        <v>22</v>
      </c>
      <c r="AT103" s="210" t="s">
        <v>75</v>
      </c>
      <c r="AU103" s="210" t="s">
        <v>76</v>
      </c>
      <c r="AY103" s="209" t="s">
        <v>171</v>
      </c>
      <c r="BK103" s="211">
        <f>BK104+BK163+BK210+BK232+BK302+BK319+BK358+BK377</f>
        <v>0</v>
      </c>
    </row>
    <row r="104" spans="1:63" s="12" customFormat="1" ht="22.8" customHeight="1">
      <c r="A104" s="12"/>
      <c r="B104" s="198"/>
      <c r="C104" s="199"/>
      <c r="D104" s="200" t="s">
        <v>75</v>
      </c>
      <c r="E104" s="212" t="s">
        <v>22</v>
      </c>
      <c r="F104" s="212" t="s">
        <v>172</v>
      </c>
      <c r="G104" s="199"/>
      <c r="H104" s="199"/>
      <c r="I104" s="202"/>
      <c r="J104" s="213">
        <f>BK104</f>
        <v>0</v>
      </c>
      <c r="K104" s="199"/>
      <c r="L104" s="204"/>
      <c r="M104" s="205"/>
      <c r="N104" s="206"/>
      <c r="O104" s="206"/>
      <c r="P104" s="207">
        <f>SUM(P105:P162)</f>
        <v>0</v>
      </c>
      <c r="Q104" s="206"/>
      <c r="R104" s="207">
        <f>SUM(R105:R162)</f>
        <v>2991.634644786</v>
      </c>
      <c r="S104" s="206"/>
      <c r="T104" s="208">
        <f>SUM(T105:T162)</f>
        <v>96.14</v>
      </c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R104" s="209" t="s">
        <v>22</v>
      </c>
      <c r="AT104" s="210" t="s">
        <v>75</v>
      </c>
      <c r="AU104" s="210" t="s">
        <v>22</v>
      </c>
      <c r="AY104" s="209" t="s">
        <v>171</v>
      </c>
      <c r="BK104" s="211">
        <f>SUM(BK105:BK162)</f>
        <v>0</v>
      </c>
    </row>
    <row r="105" spans="1:65" s="2" customFormat="1" ht="24.15" customHeight="1">
      <c r="A105" s="39"/>
      <c r="B105" s="40"/>
      <c r="C105" s="214" t="s">
        <v>22</v>
      </c>
      <c r="D105" s="214" t="s">
        <v>173</v>
      </c>
      <c r="E105" s="215" t="s">
        <v>1150</v>
      </c>
      <c r="F105" s="216" t="s">
        <v>1151</v>
      </c>
      <c r="G105" s="217" t="s">
        <v>176</v>
      </c>
      <c r="H105" s="218">
        <v>218.5</v>
      </c>
      <c r="I105" s="219"/>
      <c r="J105" s="220">
        <f>ROUND(I105*H105,2)</f>
        <v>0</v>
      </c>
      <c r="K105" s="216" t="s">
        <v>177</v>
      </c>
      <c r="L105" s="45"/>
      <c r="M105" s="221" t="s">
        <v>20</v>
      </c>
      <c r="N105" s="222" t="s">
        <v>47</v>
      </c>
      <c r="O105" s="85"/>
      <c r="P105" s="223">
        <f>O105*H105</f>
        <v>0</v>
      </c>
      <c r="Q105" s="223">
        <v>0</v>
      </c>
      <c r="R105" s="223">
        <f>Q105*H105</f>
        <v>0</v>
      </c>
      <c r="S105" s="223">
        <v>0.44</v>
      </c>
      <c r="T105" s="224">
        <f>S105*H105</f>
        <v>96.14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225" t="s">
        <v>178</v>
      </c>
      <c r="AT105" s="225" t="s">
        <v>173</v>
      </c>
      <c r="AU105" s="225" t="s">
        <v>84</v>
      </c>
      <c r="AY105" s="18" t="s">
        <v>171</v>
      </c>
      <c r="BE105" s="226">
        <f>IF(N105="základní",J105,0)</f>
        <v>0</v>
      </c>
      <c r="BF105" s="226">
        <f>IF(N105="snížená",J105,0)</f>
        <v>0</v>
      </c>
      <c r="BG105" s="226">
        <f>IF(N105="zákl. přenesená",J105,0)</f>
        <v>0</v>
      </c>
      <c r="BH105" s="226">
        <f>IF(N105="sníž. přenesená",J105,0)</f>
        <v>0</v>
      </c>
      <c r="BI105" s="226">
        <f>IF(N105="nulová",J105,0)</f>
        <v>0</v>
      </c>
      <c r="BJ105" s="18" t="s">
        <v>22</v>
      </c>
      <c r="BK105" s="226">
        <f>ROUND(I105*H105,2)</f>
        <v>0</v>
      </c>
      <c r="BL105" s="18" t="s">
        <v>178</v>
      </c>
      <c r="BM105" s="225" t="s">
        <v>1152</v>
      </c>
    </row>
    <row r="106" spans="1:47" s="2" customFormat="1" ht="12">
      <c r="A106" s="39"/>
      <c r="B106" s="40"/>
      <c r="C106" s="41"/>
      <c r="D106" s="227" t="s">
        <v>180</v>
      </c>
      <c r="E106" s="41"/>
      <c r="F106" s="228" t="s">
        <v>1153</v>
      </c>
      <c r="G106" s="41"/>
      <c r="H106" s="41"/>
      <c r="I106" s="229"/>
      <c r="J106" s="41"/>
      <c r="K106" s="41"/>
      <c r="L106" s="45"/>
      <c r="M106" s="230"/>
      <c r="N106" s="231"/>
      <c r="O106" s="85"/>
      <c r="P106" s="85"/>
      <c r="Q106" s="85"/>
      <c r="R106" s="85"/>
      <c r="S106" s="85"/>
      <c r="T106" s="86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T106" s="18" t="s">
        <v>180</v>
      </c>
      <c r="AU106" s="18" t="s">
        <v>84</v>
      </c>
    </row>
    <row r="107" spans="1:47" s="2" customFormat="1" ht="12">
      <c r="A107" s="39"/>
      <c r="B107" s="40"/>
      <c r="C107" s="41"/>
      <c r="D107" s="232" t="s">
        <v>182</v>
      </c>
      <c r="E107" s="41"/>
      <c r="F107" s="233" t="s">
        <v>1154</v>
      </c>
      <c r="G107" s="41"/>
      <c r="H107" s="41"/>
      <c r="I107" s="229"/>
      <c r="J107" s="41"/>
      <c r="K107" s="41"/>
      <c r="L107" s="45"/>
      <c r="M107" s="230"/>
      <c r="N107" s="231"/>
      <c r="O107" s="85"/>
      <c r="P107" s="85"/>
      <c r="Q107" s="85"/>
      <c r="R107" s="85"/>
      <c r="S107" s="85"/>
      <c r="T107" s="86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T107" s="18" t="s">
        <v>182</v>
      </c>
      <c r="AU107" s="18" t="s">
        <v>84</v>
      </c>
    </row>
    <row r="108" spans="1:51" s="13" customFormat="1" ht="12">
      <c r="A108" s="13"/>
      <c r="B108" s="234"/>
      <c r="C108" s="235"/>
      <c r="D108" s="227" t="s">
        <v>184</v>
      </c>
      <c r="E108" s="236" t="s">
        <v>20</v>
      </c>
      <c r="F108" s="237" t="s">
        <v>975</v>
      </c>
      <c r="G108" s="235"/>
      <c r="H108" s="236" t="s">
        <v>20</v>
      </c>
      <c r="I108" s="238"/>
      <c r="J108" s="235"/>
      <c r="K108" s="235"/>
      <c r="L108" s="239"/>
      <c r="M108" s="240"/>
      <c r="N108" s="241"/>
      <c r="O108" s="241"/>
      <c r="P108" s="241"/>
      <c r="Q108" s="241"/>
      <c r="R108" s="241"/>
      <c r="S108" s="241"/>
      <c r="T108" s="242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43" t="s">
        <v>184</v>
      </c>
      <c r="AU108" s="243" t="s">
        <v>84</v>
      </c>
      <c r="AV108" s="13" t="s">
        <v>22</v>
      </c>
      <c r="AW108" s="13" t="s">
        <v>37</v>
      </c>
      <c r="AX108" s="13" t="s">
        <v>76</v>
      </c>
      <c r="AY108" s="243" t="s">
        <v>171</v>
      </c>
    </row>
    <row r="109" spans="1:51" s="13" customFormat="1" ht="12">
      <c r="A109" s="13"/>
      <c r="B109" s="234"/>
      <c r="C109" s="235"/>
      <c r="D109" s="227" t="s">
        <v>184</v>
      </c>
      <c r="E109" s="236" t="s">
        <v>20</v>
      </c>
      <c r="F109" s="237" t="s">
        <v>1155</v>
      </c>
      <c r="G109" s="235"/>
      <c r="H109" s="236" t="s">
        <v>20</v>
      </c>
      <c r="I109" s="238"/>
      <c r="J109" s="235"/>
      <c r="K109" s="235"/>
      <c r="L109" s="239"/>
      <c r="M109" s="240"/>
      <c r="N109" s="241"/>
      <c r="O109" s="241"/>
      <c r="P109" s="241"/>
      <c r="Q109" s="241"/>
      <c r="R109" s="241"/>
      <c r="S109" s="241"/>
      <c r="T109" s="242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43" t="s">
        <v>184</v>
      </c>
      <c r="AU109" s="243" t="s">
        <v>84</v>
      </c>
      <c r="AV109" s="13" t="s">
        <v>22</v>
      </c>
      <c r="AW109" s="13" t="s">
        <v>37</v>
      </c>
      <c r="AX109" s="13" t="s">
        <v>76</v>
      </c>
      <c r="AY109" s="243" t="s">
        <v>171</v>
      </c>
    </row>
    <row r="110" spans="1:51" s="14" customFormat="1" ht="12">
      <c r="A110" s="14"/>
      <c r="B110" s="244"/>
      <c r="C110" s="245"/>
      <c r="D110" s="227" t="s">
        <v>184</v>
      </c>
      <c r="E110" s="246" t="s">
        <v>20</v>
      </c>
      <c r="F110" s="247" t="s">
        <v>1156</v>
      </c>
      <c r="G110" s="245"/>
      <c r="H110" s="248">
        <v>218.5</v>
      </c>
      <c r="I110" s="249"/>
      <c r="J110" s="245"/>
      <c r="K110" s="245"/>
      <c r="L110" s="250"/>
      <c r="M110" s="251"/>
      <c r="N110" s="252"/>
      <c r="O110" s="252"/>
      <c r="P110" s="252"/>
      <c r="Q110" s="252"/>
      <c r="R110" s="252"/>
      <c r="S110" s="252"/>
      <c r="T110" s="253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54" t="s">
        <v>184</v>
      </c>
      <c r="AU110" s="254" t="s">
        <v>84</v>
      </c>
      <c r="AV110" s="14" t="s">
        <v>84</v>
      </c>
      <c r="AW110" s="14" t="s">
        <v>37</v>
      </c>
      <c r="AX110" s="14" t="s">
        <v>76</v>
      </c>
      <c r="AY110" s="254" t="s">
        <v>171</v>
      </c>
    </row>
    <row r="111" spans="1:65" s="2" customFormat="1" ht="16.5" customHeight="1">
      <c r="A111" s="39"/>
      <c r="B111" s="40"/>
      <c r="C111" s="214" t="s">
        <v>84</v>
      </c>
      <c r="D111" s="214" t="s">
        <v>173</v>
      </c>
      <c r="E111" s="215" t="s">
        <v>1157</v>
      </c>
      <c r="F111" s="216" t="s">
        <v>1158</v>
      </c>
      <c r="G111" s="217" t="s">
        <v>391</v>
      </c>
      <c r="H111" s="218">
        <v>40</v>
      </c>
      <c r="I111" s="219"/>
      <c r="J111" s="220">
        <f>ROUND(I111*H111,2)</f>
        <v>0</v>
      </c>
      <c r="K111" s="216" t="s">
        <v>177</v>
      </c>
      <c r="L111" s="45"/>
      <c r="M111" s="221" t="s">
        <v>20</v>
      </c>
      <c r="N111" s="222" t="s">
        <v>47</v>
      </c>
      <c r="O111" s="85"/>
      <c r="P111" s="223">
        <f>O111*H111</f>
        <v>0</v>
      </c>
      <c r="Q111" s="223">
        <v>0.0269812134</v>
      </c>
      <c r="R111" s="223">
        <f>Q111*H111</f>
        <v>1.079248536</v>
      </c>
      <c r="S111" s="223">
        <v>0</v>
      </c>
      <c r="T111" s="224">
        <f>S111*H111</f>
        <v>0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25" t="s">
        <v>178</v>
      </c>
      <c r="AT111" s="225" t="s">
        <v>173</v>
      </c>
      <c r="AU111" s="225" t="s">
        <v>84</v>
      </c>
      <c r="AY111" s="18" t="s">
        <v>171</v>
      </c>
      <c r="BE111" s="226">
        <f>IF(N111="základní",J111,0)</f>
        <v>0</v>
      </c>
      <c r="BF111" s="226">
        <f>IF(N111="snížená",J111,0)</f>
        <v>0</v>
      </c>
      <c r="BG111" s="226">
        <f>IF(N111="zákl. přenesená",J111,0)</f>
        <v>0</v>
      </c>
      <c r="BH111" s="226">
        <f>IF(N111="sníž. přenesená",J111,0)</f>
        <v>0</v>
      </c>
      <c r="BI111" s="226">
        <f>IF(N111="nulová",J111,0)</f>
        <v>0</v>
      </c>
      <c r="BJ111" s="18" t="s">
        <v>22</v>
      </c>
      <c r="BK111" s="226">
        <f>ROUND(I111*H111,2)</f>
        <v>0</v>
      </c>
      <c r="BL111" s="18" t="s">
        <v>178</v>
      </c>
      <c r="BM111" s="225" t="s">
        <v>1159</v>
      </c>
    </row>
    <row r="112" spans="1:47" s="2" customFormat="1" ht="12">
      <c r="A112" s="39"/>
      <c r="B112" s="40"/>
      <c r="C112" s="41"/>
      <c r="D112" s="227" t="s">
        <v>180</v>
      </c>
      <c r="E112" s="41"/>
      <c r="F112" s="228" t="s">
        <v>1160</v>
      </c>
      <c r="G112" s="41"/>
      <c r="H112" s="41"/>
      <c r="I112" s="229"/>
      <c r="J112" s="41"/>
      <c r="K112" s="41"/>
      <c r="L112" s="45"/>
      <c r="M112" s="230"/>
      <c r="N112" s="231"/>
      <c r="O112" s="85"/>
      <c r="P112" s="85"/>
      <c r="Q112" s="85"/>
      <c r="R112" s="85"/>
      <c r="S112" s="85"/>
      <c r="T112" s="86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T112" s="18" t="s">
        <v>180</v>
      </c>
      <c r="AU112" s="18" t="s">
        <v>84</v>
      </c>
    </row>
    <row r="113" spans="1:47" s="2" customFormat="1" ht="12">
      <c r="A113" s="39"/>
      <c r="B113" s="40"/>
      <c r="C113" s="41"/>
      <c r="D113" s="232" t="s">
        <v>182</v>
      </c>
      <c r="E113" s="41"/>
      <c r="F113" s="233" t="s">
        <v>1161</v>
      </c>
      <c r="G113" s="41"/>
      <c r="H113" s="41"/>
      <c r="I113" s="229"/>
      <c r="J113" s="41"/>
      <c r="K113" s="41"/>
      <c r="L113" s="45"/>
      <c r="M113" s="230"/>
      <c r="N113" s="231"/>
      <c r="O113" s="85"/>
      <c r="P113" s="85"/>
      <c r="Q113" s="85"/>
      <c r="R113" s="85"/>
      <c r="S113" s="85"/>
      <c r="T113" s="86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T113" s="18" t="s">
        <v>182</v>
      </c>
      <c r="AU113" s="18" t="s">
        <v>84</v>
      </c>
    </row>
    <row r="114" spans="1:47" s="2" customFormat="1" ht="12">
      <c r="A114" s="39"/>
      <c r="B114" s="40"/>
      <c r="C114" s="41"/>
      <c r="D114" s="227" t="s">
        <v>224</v>
      </c>
      <c r="E114" s="41"/>
      <c r="F114" s="255" t="s">
        <v>1162</v>
      </c>
      <c r="G114" s="41"/>
      <c r="H114" s="41"/>
      <c r="I114" s="229"/>
      <c r="J114" s="41"/>
      <c r="K114" s="41"/>
      <c r="L114" s="45"/>
      <c r="M114" s="230"/>
      <c r="N114" s="231"/>
      <c r="O114" s="85"/>
      <c r="P114" s="85"/>
      <c r="Q114" s="85"/>
      <c r="R114" s="85"/>
      <c r="S114" s="85"/>
      <c r="T114" s="86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T114" s="18" t="s">
        <v>224</v>
      </c>
      <c r="AU114" s="18" t="s">
        <v>84</v>
      </c>
    </row>
    <row r="115" spans="1:51" s="13" customFormat="1" ht="12">
      <c r="A115" s="13"/>
      <c r="B115" s="234"/>
      <c r="C115" s="235"/>
      <c r="D115" s="227" t="s">
        <v>184</v>
      </c>
      <c r="E115" s="236" t="s">
        <v>20</v>
      </c>
      <c r="F115" s="237" t="s">
        <v>984</v>
      </c>
      <c r="G115" s="235"/>
      <c r="H115" s="236" t="s">
        <v>20</v>
      </c>
      <c r="I115" s="238"/>
      <c r="J115" s="235"/>
      <c r="K115" s="235"/>
      <c r="L115" s="239"/>
      <c r="M115" s="240"/>
      <c r="N115" s="241"/>
      <c r="O115" s="241"/>
      <c r="P115" s="241"/>
      <c r="Q115" s="241"/>
      <c r="R115" s="241"/>
      <c r="S115" s="241"/>
      <c r="T115" s="242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43" t="s">
        <v>184</v>
      </c>
      <c r="AU115" s="243" t="s">
        <v>84</v>
      </c>
      <c r="AV115" s="13" t="s">
        <v>22</v>
      </c>
      <c r="AW115" s="13" t="s">
        <v>37</v>
      </c>
      <c r="AX115" s="13" t="s">
        <v>76</v>
      </c>
      <c r="AY115" s="243" t="s">
        <v>171</v>
      </c>
    </row>
    <row r="116" spans="1:51" s="14" customFormat="1" ht="12">
      <c r="A116" s="14"/>
      <c r="B116" s="244"/>
      <c r="C116" s="245"/>
      <c r="D116" s="227" t="s">
        <v>184</v>
      </c>
      <c r="E116" s="246" t="s">
        <v>20</v>
      </c>
      <c r="F116" s="247" t="s">
        <v>1163</v>
      </c>
      <c r="G116" s="245"/>
      <c r="H116" s="248">
        <v>40</v>
      </c>
      <c r="I116" s="249"/>
      <c r="J116" s="245"/>
      <c r="K116" s="245"/>
      <c r="L116" s="250"/>
      <c r="M116" s="251"/>
      <c r="N116" s="252"/>
      <c r="O116" s="252"/>
      <c r="P116" s="252"/>
      <c r="Q116" s="252"/>
      <c r="R116" s="252"/>
      <c r="S116" s="252"/>
      <c r="T116" s="253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54" t="s">
        <v>184</v>
      </c>
      <c r="AU116" s="254" t="s">
        <v>84</v>
      </c>
      <c r="AV116" s="14" t="s">
        <v>84</v>
      </c>
      <c r="AW116" s="14" t="s">
        <v>37</v>
      </c>
      <c r="AX116" s="14" t="s">
        <v>76</v>
      </c>
      <c r="AY116" s="254" t="s">
        <v>171</v>
      </c>
    </row>
    <row r="117" spans="1:65" s="2" customFormat="1" ht="24.15" customHeight="1">
      <c r="A117" s="39"/>
      <c r="B117" s="40"/>
      <c r="C117" s="214" t="s">
        <v>107</v>
      </c>
      <c r="D117" s="214" t="s">
        <v>173</v>
      </c>
      <c r="E117" s="215" t="s">
        <v>1164</v>
      </c>
      <c r="F117" s="216" t="s">
        <v>1165</v>
      </c>
      <c r="G117" s="217" t="s">
        <v>980</v>
      </c>
      <c r="H117" s="218">
        <v>500</v>
      </c>
      <c r="I117" s="219"/>
      <c r="J117" s="220">
        <f>ROUND(I117*H117,2)</f>
        <v>0</v>
      </c>
      <c r="K117" s="216" t="s">
        <v>177</v>
      </c>
      <c r="L117" s="45"/>
      <c r="M117" s="221" t="s">
        <v>20</v>
      </c>
      <c r="N117" s="222" t="s">
        <v>47</v>
      </c>
      <c r="O117" s="85"/>
      <c r="P117" s="223">
        <f>O117*H117</f>
        <v>0</v>
      </c>
      <c r="Q117" s="223">
        <v>4.07925E-05</v>
      </c>
      <c r="R117" s="223">
        <f>Q117*H117</f>
        <v>0.02039625</v>
      </c>
      <c r="S117" s="223">
        <v>0</v>
      </c>
      <c r="T117" s="224">
        <f>S117*H117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R117" s="225" t="s">
        <v>178</v>
      </c>
      <c r="AT117" s="225" t="s">
        <v>173</v>
      </c>
      <c r="AU117" s="225" t="s">
        <v>84</v>
      </c>
      <c r="AY117" s="18" t="s">
        <v>171</v>
      </c>
      <c r="BE117" s="226">
        <f>IF(N117="základní",J117,0)</f>
        <v>0</v>
      </c>
      <c r="BF117" s="226">
        <f>IF(N117="snížená",J117,0)</f>
        <v>0</v>
      </c>
      <c r="BG117" s="226">
        <f>IF(N117="zákl. přenesená",J117,0)</f>
        <v>0</v>
      </c>
      <c r="BH117" s="226">
        <f>IF(N117="sníž. přenesená",J117,0)</f>
        <v>0</v>
      </c>
      <c r="BI117" s="226">
        <f>IF(N117="nulová",J117,0)</f>
        <v>0</v>
      </c>
      <c r="BJ117" s="18" t="s">
        <v>22</v>
      </c>
      <c r="BK117" s="226">
        <f>ROUND(I117*H117,2)</f>
        <v>0</v>
      </c>
      <c r="BL117" s="18" t="s">
        <v>178</v>
      </c>
      <c r="BM117" s="225" t="s">
        <v>1166</v>
      </c>
    </row>
    <row r="118" spans="1:47" s="2" customFormat="1" ht="12">
      <c r="A118" s="39"/>
      <c r="B118" s="40"/>
      <c r="C118" s="41"/>
      <c r="D118" s="227" t="s">
        <v>180</v>
      </c>
      <c r="E118" s="41"/>
      <c r="F118" s="228" t="s">
        <v>1167</v>
      </c>
      <c r="G118" s="41"/>
      <c r="H118" s="41"/>
      <c r="I118" s="229"/>
      <c r="J118" s="41"/>
      <c r="K118" s="41"/>
      <c r="L118" s="45"/>
      <c r="M118" s="230"/>
      <c r="N118" s="231"/>
      <c r="O118" s="85"/>
      <c r="P118" s="85"/>
      <c r="Q118" s="85"/>
      <c r="R118" s="85"/>
      <c r="S118" s="85"/>
      <c r="T118" s="86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T118" s="18" t="s">
        <v>180</v>
      </c>
      <c r="AU118" s="18" t="s">
        <v>84</v>
      </c>
    </row>
    <row r="119" spans="1:47" s="2" customFormat="1" ht="12">
      <c r="A119" s="39"/>
      <c r="B119" s="40"/>
      <c r="C119" s="41"/>
      <c r="D119" s="232" t="s">
        <v>182</v>
      </c>
      <c r="E119" s="41"/>
      <c r="F119" s="233" t="s">
        <v>1168</v>
      </c>
      <c r="G119" s="41"/>
      <c r="H119" s="41"/>
      <c r="I119" s="229"/>
      <c r="J119" s="41"/>
      <c r="K119" s="41"/>
      <c r="L119" s="45"/>
      <c r="M119" s="230"/>
      <c r="N119" s="231"/>
      <c r="O119" s="85"/>
      <c r="P119" s="85"/>
      <c r="Q119" s="85"/>
      <c r="R119" s="85"/>
      <c r="S119" s="85"/>
      <c r="T119" s="86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T119" s="18" t="s">
        <v>182</v>
      </c>
      <c r="AU119" s="18" t="s">
        <v>84</v>
      </c>
    </row>
    <row r="120" spans="1:51" s="13" customFormat="1" ht="12">
      <c r="A120" s="13"/>
      <c r="B120" s="234"/>
      <c r="C120" s="235"/>
      <c r="D120" s="227" t="s">
        <v>184</v>
      </c>
      <c r="E120" s="236" t="s">
        <v>20</v>
      </c>
      <c r="F120" s="237" t="s">
        <v>984</v>
      </c>
      <c r="G120" s="235"/>
      <c r="H120" s="236" t="s">
        <v>20</v>
      </c>
      <c r="I120" s="238"/>
      <c r="J120" s="235"/>
      <c r="K120" s="235"/>
      <c r="L120" s="239"/>
      <c r="M120" s="240"/>
      <c r="N120" s="241"/>
      <c r="O120" s="241"/>
      <c r="P120" s="241"/>
      <c r="Q120" s="241"/>
      <c r="R120" s="241"/>
      <c r="S120" s="241"/>
      <c r="T120" s="242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43" t="s">
        <v>184</v>
      </c>
      <c r="AU120" s="243" t="s">
        <v>84</v>
      </c>
      <c r="AV120" s="13" t="s">
        <v>22</v>
      </c>
      <c r="AW120" s="13" t="s">
        <v>37</v>
      </c>
      <c r="AX120" s="13" t="s">
        <v>76</v>
      </c>
      <c r="AY120" s="243" t="s">
        <v>171</v>
      </c>
    </row>
    <row r="121" spans="1:51" s="14" customFormat="1" ht="12">
      <c r="A121" s="14"/>
      <c r="B121" s="244"/>
      <c r="C121" s="245"/>
      <c r="D121" s="227" t="s">
        <v>184</v>
      </c>
      <c r="E121" s="246" t="s">
        <v>20</v>
      </c>
      <c r="F121" s="247" t="s">
        <v>1169</v>
      </c>
      <c r="G121" s="245"/>
      <c r="H121" s="248">
        <v>500</v>
      </c>
      <c r="I121" s="249"/>
      <c r="J121" s="245"/>
      <c r="K121" s="245"/>
      <c r="L121" s="250"/>
      <c r="M121" s="251"/>
      <c r="N121" s="252"/>
      <c r="O121" s="252"/>
      <c r="P121" s="252"/>
      <c r="Q121" s="252"/>
      <c r="R121" s="252"/>
      <c r="S121" s="252"/>
      <c r="T121" s="253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54" t="s">
        <v>184</v>
      </c>
      <c r="AU121" s="254" t="s">
        <v>84</v>
      </c>
      <c r="AV121" s="14" t="s">
        <v>84</v>
      </c>
      <c r="AW121" s="14" t="s">
        <v>37</v>
      </c>
      <c r="AX121" s="14" t="s">
        <v>76</v>
      </c>
      <c r="AY121" s="254" t="s">
        <v>171</v>
      </c>
    </row>
    <row r="122" spans="1:65" s="2" customFormat="1" ht="24.15" customHeight="1">
      <c r="A122" s="39"/>
      <c r="B122" s="40"/>
      <c r="C122" s="214" t="s">
        <v>178</v>
      </c>
      <c r="D122" s="214" t="s">
        <v>173</v>
      </c>
      <c r="E122" s="215" t="s">
        <v>1170</v>
      </c>
      <c r="F122" s="216" t="s">
        <v>1171</v>
      </c>
      <c r="G122" s="217" t="s">
        <v>1172</v>
      </c>
      <c r="H122" s="218">
        <v>30</v>
      </c>
      <c r="I122" s="219"/>
      <c r="J122" s="220">
        <f>ROUND(I122*H122,2)</f>
        <v>0</v>
      </c>
      <c r="K122" s="216" t="s">
        <v>177</v>
      </c>
      <c r="L122" s="45"/>
      <c r="M122" s="221" t="s">
        <v>20</v>
      </c>
      <c r="N122" s="222" t="s">
        <v>47</v>
      </c>
      <c r="O122" s="85"/>
      <c r="P122" s="223">
        <f>O122*H122</f>
        <v>0</v>
      </c>
      <c r="Q122" s="223">
        <v>0</v>
      </c>
      <c r="R122" s="223">
        <f>Q122*H122</f>
        <v>0</v>
      </c>
      <c r="S122" s="223">
        <v>0</v>
      </c>
      <c r="T122" s="224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25" t="s">
        <v>178</v>
      </c>
      <c r="AT122" s="225" t="s">
        <v>173</v>
      </c>
      <c r="AU122" s="225" t="s">
        <v>84</v>
      </c>
      <c r="AY122" s="18" t="s">
        <v>171</v>
      </c>
      <c r="BE122" s="226">
        <f>IF(N122="základní",J122,0)</f>
        <v>0</v>
      </c>
      <c r="BF122" s="226">
        <f>IF(N122="snížená",J122,0)</f>
        <v>0</v>
      </c>
      <c r="BG122" s="226">
        <f>IF(N122="zákl. přenesená",J122,0)</f>
        <v>0</v>
      </c>
      <c r="BH122" s="226">
        <f>IF(N122="sníž. přenesená",J122,0)</f>
        <v>0</v>
      </c>
      <c r="BI122" s="226">
        <f>IF(N122="nulová",J122,0)</f>
        <v>0</v>
      </c>
      <c r="BJ122" s="18" t="s">
        <v>22</v>
      </c>
      <c r="BK122" s="226">
        <f>ROUND(I122*H122,2)</f>
        <v>0</v>
      </c>
      <c r="BL122" s="18" t="s">
        <v>178</v>
      </c>
      <c r="BM122" s="225" t="s">
        <v>1173</v>
      </c>
    </row>
    <row r="123" spans="1:47" s="2" customFormat="1" ht="12">
      <c r="A123" s="39"/>
      <c r="B123" s="40"/>
      <c r="C123" s="41"/>
      <c r="D123" s="227" t="s">
        <v>180</v>
      </c>
      <c r="E123" s="41"/>
      <c r="F123" s="228" t="s">
        <v>1174</v>
      </c>
      <c r="G123" s="41"/>
      <c r="H123" s="41"/>
      <c r="I123" s="229"/>
      <c r="J123" s="41"/>
      <c r="K123" s="41"/>
      <c r="L123" s="45"/>
      <c r="M123" s="230"/>
      <c r="N123" s="231"/>
      <c r="O123" s="85"/>
      <c r="P123" s="85"/>
      <c r="Q123" s="85"/>
      <c r="R123" s="85"/>
      <c r="S123" s="85"/>
      <c r="T123" s="86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8" t="s">
        <v>180</v>
      </c>
      <c r="AU123" s="18" t="s">
        <v>84</v>
      </c>
    </row>
    <row r="124" spans="1:47" s="2" customFormat="1" ht="12">
      <c r="A124" s="39"/>
      <c r="B124" s="40"/>
      <c r="C124" s="41"/>
      <c r="D124" s="232" t="s">
        <v>182</v>
      </c>
      <c r="E124" s="41"/>
      <c r="F124" s="233" t="s">
        <v>1175</v>
      </c>
      <c r="G124" s="41"/>
      <c r="H124" s="41"/>
      <c r="I124" s="229"/>
      <c r="J124" s="41"/>
      <c r="K124" s="41"/>
      <c r="L124" s="45"/>
      <c r="M124" s="230"/>
      <c r="N124" s="231"/>
      <c r="O124" s="85"/>
      <c r="P124" s="85"/>
      <c r="Q124" s="85"/>
      <c r="R124" s="85"/>
      <c r="S124" s="85"/>
      <c r="T124" s="86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18" t="s">
        <v>182</v>
      </c>
      <c r="AU124" s="18" t="s">
        <v>84</v>
      </c>
    </row>
    <row r="125" spans="1:51" s="13" customFormat="1" ht="12">
      <c r="A125" s="13"/>
      <c r="B125" s="234"/>
      <c r="C125" s="235"/>
      <c r="D125" s="227" t="s">
        <v>184</v>
      </c>
      <c r="E125" s="236" t="s">
        <v>20</v>
      </c>
      <c r="F125" s="237" t="s">
        <v>984</v>
      </c>
      <c r="G125" s="235"/>
      <c r="H125" s="236" t="s">
        <v>20</v>
      </c>
      <c r="I125" s="238"/>
      <c r="J125" s="235"/>
      <c r="K125" s="235"/>
      <c r="L125" s="239"/>
      <c r="M125" s="240"/>
      <c r="N125" s="241"/>
      <c r="O125" s="241"/>
      <c r="P125" s="241"/>
      <c r="Q125" s="241"/>
      <c r="R125" s="241"/>
      <c r="S125" s="241"/>
      <c r="T125" s="242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43" t="s">
        <v>184</v>
      </c>
      <c r="AU125" s="243" t="s">
        <v>84</v>
      </c>
      <c r="AV125" s="13" t="s">
        <v>22</v>
      </c>
      <c r="AW125" s="13" t="s">
        <v>37</v>
      </c>
      <c r="AX125" s="13" t="s">
        <v>76</v>
      </c>
      <c r="AY125" s="243" t="s">
        <v>171</v>
      </c>
    </row>
    <row r="126" spans="1:51" s="14" customFormat="1" ht="12">
      <c r="A126" s="14"/>
      <c r="B126" s="244"/>
      <c r="C126" s="245"/>
      <c r="D126" s="227" t="s">
        <v>184</v>
      </c>
      <c r="E126" s="246" t="s">
        <v>20</v>
      </c>
      <c r="F126" s="247" t="s">
        <v>1176</v>
      </c>
      <c r="G126" s="245"/>
      <c r="H126" s="248">
        <v>30</v>
      </c>
      <c r="I126" s="249"/>
      <c r="J126" s="245"/>
      <c r="K126" s="245"/>
      <c r="L126" s="250"/>
      <c r="M126" s="251"/>
      <c r="N126" s="252"/>
      <c r="O126" s="252"/>
      <c r="P126" s="252"/>
      <c r="Q126" s="252"/>
      <c r="R126" s="252"/>
      <c r="S126" s="252"/>
      <c r="T126" s="253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54" t="s">
        <v>184</v>
      </c>
      <c r="AU126" s="254" t="s">
        <v>84</v>
      </c>
      <c r="AV126" s="14" t="s">
        <v>84</v>
      </c>
      <c r="AW126" s="14" t="s">
        <v>37</v>
      </c>
      <c r="AX126" s="14" t="s">
        <v>76</v>
      </c>
      <c r="AY126" s="254" t="s">
        <v>171</v>
      </c>
    </row>
    <row r="127" spans="1:65" s="2" customFormat="1" ht="33" customHeight="1">
      <c r="A127" s="39"/>
      <c r="B127" s="40"/>
      <c r="C127" s="214" t="s">
        <v>210</v>
      </c>
      <c r="D127" s="214" t="s">
        <v>173</v>
      </c>
      <c r="E127" s="215" t="s">
        <v>1177</v>
      </c>
      <c r="F127" s="216" t="s">
        <v>1178</v>
      </c>
      <c r="G127" s="217" t="s">
        <v>230</v>
      </c>
      <c r="H127" s="218">
        <v>1402.413</v>
      </c>
      <c r="I127" s="219"/>
      <c r="J127" s="220">
        <f>ROUND(I127*H127,2)</f>
        <v>0</v>
      </c>
      <c r="K127" s="216" t="s">
        <v>177</v>
      </c>
      <c r="L127" s="45"/>
      <c r="M127" s="221" t="s">
        <v>20</v>
      </c>
      <c r="N127" s="222" t="s">
        <v>47</v>
      </c>
      <c r="O127" s="85"/>
      <c r="P127" s="223">
        <f>O127*H127</f>
        <v>0</v>
      </c>
      <c r="Q127" s="223">
        <v>0</v>
      </c>
      <c r="R127" s="223">
        <f>Q127*H127</f>
        <v>0</v>
      </c>
      <c r="S127" s="223">
        <v>0</v>
      </c>
      <c r="T127" s="224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25" t="s">
        <v>178</v>
      </c>
      <c r="AT127" s="225" t="s">
        <v>173</v>
      </c>
      <c r="AU127" s="225" t="s">
        <v>84</v>
      </c>
      <c r="AY127" s="18" t="s">
        <v>171</v>
      </c>
      <c r="BE127" s="226">
        <f>IF(N127="základní",J127,0)</f>
        <v>0</v>
      </c>
      <c r="BF127" s="226">
        <f>IF(N127="snížená",J127,0)</f>
        <v>0</v>
      </c>
      <c r="BG127" s="226">
        <f>IF(N127="zákl. přenesená",J127,0)</f>
        <v>0</v>
      </c>
      <c r="BH127" s="226">
        <f>IF(N127="sníž. přenesená",J127,0)</f>
        <v>0</v>
      </c>
      <c r="BI127" s="226">
        <f>IF(N127="nulová",J127,0)</f>
        <v>0</v>
      </c>
      <c r="BJ127" s="18" t="s">
        <v>22</v>
      </c>
      <c r="BK127" s="226">
        <f>ROUND(I127*H127,2)</f>
        <v>0</v>
      </c>
      <c r="BL127" s="18" t="s">
        <v>178</v>
      </c>
      <c r="BM127" s="225" t="s">
        <v>988</v>
      </c>
    </row>
    <row r="128" spans="1:47" s="2" customFormat="1" ht="12">
      <c r="A128" s="39"/>
      <c r="B128" s="40"/>
      <c r="C128" s="41"/>
      <c r="D128" s="227" t="s">
        <v>180</v>
      </c>
      <c r="E128" s="41"/>
      <c r="F128" s="228" t="s">
        <v>1179</v>
      </c>
      <c r="G128" s="41"/>
      <c r="H128" s="41"/>
      <c r="I128" s="229"/>
      <c r="J128" s="41"/>
      <c r="K128" s="41"/>
      <c r="L128" s="45"/>
      <c r="M128" s="230"/>
      <c r="N128" s="231"/>
      <c r="O128" s="85"/>
      <c r="P128" s="85"/>
      <c r="Q128" s="85"/>
      <c r="R128" s="85"/>
      <c r="S128" s="85"/>
      <c r="T128" s="86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18" t="s">
        <v>180</v>
      </c>
      <c r="AU128" s="18" t="s">
        <v>84</v>
      </c>
    </row>
    <row r="129" spans="1:47" s="2" customFormat="1" ht="12">
      <c r="A129" s="39"/>
      <c r="B129" s="40"/>
      <c r="C129" s="41"/>
      <c r="D129" s="232" t="s">
        <v>182</v>
      </c>
      <c r="E129" s="41"/>
      <c r="F129" s="233" t="s">
        <v>1180</v>
      </c>
      <c r="G129" s="41"/>
      <c r="H129" s="41"/>
      <c r="I129" s="229"/>
      <c r="J129" s="41"/>
      <c r="K129" s="41"/>
      <c r="L129" s="45"/>
      <c r="M129" s="230"/>
      <c r="N129" s="231"/>
      <c r="O129" s="85"/>
      <c r="P129" s="85"/>
      <c r="Q129" s="85"/>
      <c r="R129" s="85"/>
      <c r="S129" s="85"/>
      <c r="T129" s="86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182</v>
      </c>
      <c r="AU129" s="18" t="s">
        <v>84</v>
      </c>
    </row>
    <row r="130" spans="1:47" s="2" customFormat="1" ht="12">
      <c r="A130" s="39"/>
      <c r="B130" s="40"/>
      <c r="C130" s="41"/>
      <c r="D130" s="227" t="s">
        <v>224</v>
      </c>
      <c r="E130" s="41"/>
      <c r="F130" s="255" t="s">
        <v>1181</v>
      </c>
      <c r="G130" s="41"/>
      <c r="H130" s="41"/>
      <c r="I130" s="229"/>
      <c r="J130" s="41"/>
      <c r="K130" s="41"/>
      <c r="L130" s="45"/>
      <c r="M130" s="230"/>
      <c r="N130" s="231"/>
      <c r="O130" s="85"/>
      <c r="P130" s="85"/>
      <c r="Q130" s="85"/>
      <c r="R130" s="85"/>
      <c r="S130" s="85"/>
      <c r="T130" s="86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T130" s="18" t="s">
        <v>224</v>
      </c>
      <c r="AU130" s="18" t="s">
        <v>84</v>
      </c>
    </row>
    <row r="131" spans="1:51" s="13" customFormat="1" ht="12">
      <c r="A131" s="13"/>
      <c r="B131" s="234"/>
      <c r="C131" s="235"/>
      <c r="D131" s="227" t="s">
        <v>184</v>
      </c>
      <c r="E131" s="236" t="s">
        <v>20</v>
      </c>
      <c r="F131" s="237" t="s">
        <v>992</v>
      </c>
      <c r="G131" s="235"/>
      <c r="H131" s="236" t="s">
        <v>20</v>
      </c>
      <c r="I131" s="238"/>
      <c r="J131" s="235"/>
      <c r="K131" s="235"/>
      <c r="L131" s="239"/>
      <c r="M131" s="240"/>
      <c r="N131" s="241"/>
      <c r="O131" s="241"/>
      <c r="P131" s="241"/>
      <c r="Q131" s="241"/>
      <c r="R131" s="241"/>
      <c r="S131" s="241"/>
      <c r="T131" s="242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3" t="s">
        <v>184</v>
      </c>
      <c r="AU131" s="243" t="s">
        <v>84</v>
      </c>
      <c r="AV131" s="13" t="s">
        <v>22</v>
      </c>
      <c r="AW131" s="13" t="s">
        <v>37</v>
      </c>
      <c r="AX131" s="13" t="s">
        <v>76</v>
      </c>
      <c r="AY131" s="243" t="s">
        <v>171</v>
      </c>
    </row>
    <row r="132" spans="1:51" s="13" customFormat="1" ht="12">
      <c r="A132" s="13"/>
      <c r="B132" s="234"/>
      <c r="C132" s="235"/>
      <c r="D132" s="227" t="s">
        <v>184</v>
      </c>
      <c r="E132" s="236" t="s">
        <v>20</v>
      </c>
      <c r="F132" s="237" t="s">
        <v>1182</v>
      </c>
      <c r="G132" s="235"/>
      <c r="H132" s="236" t="s">
        <v>20</v>
      </c>
      <c r="I132" s="238"/>
      <c r="J132" s="235"/>
      <c r="K132" s="235"/>
      <c r="L132" s="239"/>
      <c r="M132" s="240"/>
      <c r="N132" s="241"/>
      <c r="O132" s="241"/>
      <c r="P132" s="241"/>
      <c r="Q132" s="241"/>
      <c r="R132" s="241"/>
      <c r="S132" s="241"/>
      <c r="T132" s="242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3" t="s">
        <v>184</v>
      </c>
      <c r="AU132" s="243" t="s">
        <v>84</v>
      </c>
      <c r="AV132" s="13" t="s">
        <v>22</v>
      </c>
      <c r="AW132" s="13" t="s">
        <v>37</v>
      </c>
      <c r="AX132" s="13" t="s">
        <v>76</v>
      </c>
      <c r="AY132" s="243" t="s">
        <v>171</v>
      </c>
    </row>
    <row r="133" spans="1:51" s="14" customFormat="1" ht="12">
      <c r="A133" s="14"/>
      <c r="B133" s="244"/>
      <c r="C133" s="245"/>
      <c r="D133" s="227" t="s">
        <v>184</v>
      </c>
      <c r="E133" s="246" t="s">
        <v>20</v>
      </c>
      <c r="F133" s="247" t="s">
        <v>1183</v>
      </c>
      <c r="G133" s="245"/>
      <c r="H133" s="248">
        <v>1078.779</v>
      </c>
      <c r="I133" s="249"/>
      <c r="J133" s="245"/>
      <c r="K133" s="245"/>
      <c r="L133" s="250"/>
      <c r="M133" s="251"/>
      <c r="N133" s="252"/>
      <c r="O133" s="252"/>
      <c r="P133" s="252"/>
      <c r="Q133" s="252"/>
      <c r="R133" s="252"/>
      <c r="S133" s="252"/>
      <c r="T133" s="253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54" t="s">
        <v>184</v>
      </c>
      <c r="AU133" s="254" t="s">
        <v>84</v>
      </c>
      <c r="AV133" s="14" t="s">
        <v>84</v>
      </c>
      <c r="AW133" s="14" t="s">
        <v>37</v>
      </c>
      <c r="AX133" s="14" t="s">
        <v>76</v>
      </c>
      <c r="AY133" s="254" t="s">
        <v>171</v>
      </c>
    </row>
    <row r="134" spans="1:51" s="14" customFormat="1" ht="12">
      <c r="A134" s="14"/>
      <c r="B134" s="244"/>
      <c r="C134" s="245"/>
      <c r="D134" s="227" t="s">
        <v>184</v>
      </c>
      <c r="E134" s="246" t="s">
        <v>20</v>
      </c>
      <c r="F134" s="247" t="s">
        <v>1184</v>
      </c>
      <c r="G134" s="245"/>
      <c r="H134" s="248">
        <v>323.634</v>
      </c>
      <c r="I134" s="249"/>
      <c r="J134" s="245"/>
      <c r="K134" s="245"/>
      <c r="L134" s="250"/>
      <c r="M134" s="251"/>
      <c r="N134" s="252"/>
      <c r="O134" s="252"/>
      <c r="P134" s="252"/>
      <c r="Q134" s="252"/>
      <c r="R134" s="252"/>
      <c r="S134" s="252"/>
      <c r="T134" s="253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54" t="s">
        <v>184</v>
      </c>
      <c r="AU134" s="254" t="s">
        <v>84</v>
      </c>
      <c r="AV134" s="14" t="s">
        <v>84</v>
      </c>
      <c r="AW134" s="14" t="s">
        <v>37</v>
      </c>
      <c r="AX134" s="14" t="s">
        <v>76</v>
      </c>
      <c r="AY134" s="254" t="s">
        <v>171</v>
      </c>
    </row>
    <row r="135" spans="1:65" s="2" customFormat="1" ht="44.25" customHeight="1">
      <c r="A135" s="39"/>
      <c r="B135" s="40"/>
      <c r="C135" s="214" t="s">
        <v>218</v>
      </c>
      <c r="D135" s="214" t="s">
        <v>173</v>
      </c>
      <c r="E135" s="215" t="s">
        <v>236</v>
      </c>
      <c r="F135" s="216" t="s">
        <v>237</v>
      </c>
      <c r="G135" s="217" t="s">
        <v>230</v>
      </c>
      <c r="H135" s="218">
        <v>1402.413</v>
      </c>
      <c r="I135" s="219"/>
      <c r="J135" s="220">
        <f>ROUND(I135*H135,2)</f>
        <v>0</v>
      </c>
      <c r="K135" s="216" t="s">
        <v>20</v>
      </c>
      <c r="L135" s="45"/>
      <c r="M135" s="221" t="s">
        <v>20</v>
      </c>
      <c r="N135" s="222" t="s">
        <v>47</v>
      </c>
      <c r="O135" s="85"/>
      <c r="P135" s="223">
        <f>O135*H135</f>
        <v>0</v>
      </c>
      <c r="Q135" s="223">
        <v>0</v>
      </c>
      <c r="R135" s="223">
        <f>Q135*H135</f>
        <v>0</v>
      </c>
      <c r="S135" s="223">
        <v>0</v>
      </c>
      <c r="T135" s="224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25" t="s">
        <v>178</v>
      </c>
      <c r="AT135" s="225" t="s">
        <v>173</v>
      </c>
      <c r="AU135" s="225" t="s">
        <v>84</v>
      </c>
      <c r="AY135" s="18" t="s">
        <v>171</v>
      </c>
      <c r="BE135" s="226">
        <f>IF(N135="základní",J135,0)</f>
        <v>0</v>
      </c>
      <c r="BF135" s="226">
        <f>IF(N135="snížená",J135,0)</f>
        <v>0</v>
      </c>
      <c r="BG135" s="226">
        <f>IF(N135="zákl. přenesená",J135,0)</f>
        <v>0</v>
      </c>
      <c r="BH135" s="226">
        <f>IF(N135="sníž. přenesená",J135,0)</f>
        <v>0</v>
      </c>
      <c r="BI135" s="226">
        <f>IF(N135="nulová",J135,0)</f>
        <v>0</v>
      </c>
      <c r="BJ135" s="18" t="s">
        <v>22</v>
      </c>
      <c r="BK135" s="226">
        <f>ROUND(I135*H135,2)</f>
        <v>0</v>
      </c>
      <c r="BL135" s="18" t="s">
        <v>178</v>
      </c>
      <c r="BM135" s="225" t="s">
        <v>995</v>
      </c>
    </row>
    <row r="136" spans="1:47" s="2" customFormat="1" ht="12">
      <c r="A136" s="39"/>
      <c r="B136" s="40"/>
      <c r="C136" s="41"/>
      <c r="D136" s="227" t="s">
        <v>180</v>
      </c>
      <c r="E136" s="41"/>
      <c r="F136" s="228" t="s">
        <v>239</v>
      </c>
      <c r="G136" s="41"/>
      <c r="H136" s="41"/>
      <c r="I136" s="229"/>
      <c r="J136" s="41"/>
      <c r="K136" s="41"/>
      <c r="L136" s="45"/>
      <c r="M136" s="230"/>
      <c r="N136" s="231"/>
      <c r="O136" s="85"/>
      <c r="P136" s="85"/>
      <c r="Q136" s="85"/>
      <c r="R136" s="85"/>
      <c r="S136" s="85"/>
      <c r="T136" s="86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T136" s="18" t="s">
        <v>180</v>
      </c>
      <c r="AU136" s="18" t="s">
        <v>84</v>
      </c>
    </row>
    <row r="137" spans="1:51" s="14" customFormat="1" ht="12">
      <c r="A137" s="14"/>
      <c r="B137" s="244"/>
      <c r="C137" s="245"/>
      <c r="D137" s="227" t="s">
        <v>184</v>
      </c>
      <c r="E137" s="246" t="s">
        <v>20</v>
      </c>
      <c r="F137" s="247" t="s">
        <v>1185</v>
      </c>
      <c r="G137" s="245"/>
      <c r="H137" s="248">
        <v>1402.413</v>
      </c>
      <c r="I137" s="249"/>
      <c r="J137" s="245"/>
      <c r="K137" s="245"/>
      <c r="L137" s="250"/>
      <c r="M137" s="251"/>
      <c r="N137" s="252"/>
      <c r="O137" s="252"/>
      <c r="P137" s="252"/>
      <c r="Q137" s="252"/>
      <c r="R137" s="252"/>
      <c r="S137" s="252"/>
      <c r="T137" s="253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54" t="s">
        <v>184</v>
      </c>
      <c r="AU137" s="254" t="s">
        <v>84</v>
      </c>
      <c r="AV137" s="14" t="s">
        <v>84</v>
      </c>
      <c r="AW137" s="14" t="s">
        <v>37</v>
      </c>
      <c r="AX137" s="14" t="s">
        <v>76</v>
      </c>
      <c r="AY137" s="254" t="s">
        <v>171</v>
      </c>
    </row>
    <row r="138" spans="1:65" s="2" customFormat="1" ht="24.15" customHeight="1">
      <c r="A138" s="39"/>
      <c r="B138" s="40"/>
      <c r="C138" s="214" t="s">
        <v>227</v>
      </c>
      <c r="D138" s="214" t="s">
        <v>173</v>
      </c>
      <c r="E138" s="215" t="s">
        <v>834</v>
      </c>
      <c r="F138" s="216" t="s">
        <v>835</v>
      </c>
      <c r="G138" s="217" t="s">
        <v>230</v>
      </c>
      <c r="H138" s="218">
        <v>1359.334</v>
      </c>
      <c r="I138" s="219"/>
      <c r="J138" s="220">
        <f>ROUND(I138*H138,2)</f>
        <v>0</v>
      </c>
      <c r="K138" s="216" t="s">
        <v>177</v>
      </c>
      <c r="L138" s="45"/>
      <c r="M138" s="221" t="s">
        <v>20</v>
      </c>
      <c r="N138" s="222" t="s">
        <v>47</v>
      </c>
      <c r="O138" s="85"/>
      <c r="P138" s="223">
        <f>O138*H138</f>
        <v>0</v>
      </c>
      <c r="Q138" s="223">
        <v>0</v>
      </c>
      <c r="R138" s="223">
        <f>Q138*H138</f>
        <v>0</v>
      </c>
      <c r="S138" s="223">
        <v>0</v>
      </c>
      <c r="T138" s="224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25" t="s">
        <v>178</v>
      </c>
      <c r="AT138" s="225" t="s">
        <v>173</v>
      </c>
      <c r="AU138" s="225" t="s">
        <v>84</v>
      </c>
      <c r="AY138" s="18" t="s">
        <v>171</v>
      </c>
      <c r="BE138" s="226">
        <f>IF(N138="základní",J138,0)</f>
        <v>0</v>
      </c>
      <c r="BF138" s="226">
        <f>IF(N138="snížená",J138,0)</f>
        <v>0</v>
      </c>
      <c r="BG138" s="226">
        <f>IF(N138="zákl. přenesená",J138,0)</f>
        <v>0</v>
      </c>
      <c r="BH138" s="226">
        <f>IF(N138="sníž. přenesená",J138,0)</f>
        <v>0</v>
      </c>
      <c r="BI138" s="226">
        <f>IF(N138="nulová",J138,0)</f>
        <v>0</v>
      </c>
      <c r="BJ138" s="18" t="s">
        <v>22</v>
      </c>
      <c r="BK138" s="226">
        <f>ROUND(I138*H138,2)</f>
        <v>0</v>
      </c>
      <c r="BL138" s="18" t="s">
        <v>178</v>
      </c>
      <c r="BM138" s="225" t="s">
        <v>1001</v>
      </c>
    </row>
    <row r="139" spans="1:47" s="2" customFormat="1" ht="12">
      <c r="A139" s="39"/>
      <c r="B139" s="40"/>
      <c r="C139" s="41"/>
      <c r="D139" s="227" t="s">
        <v>180</v>
      </c>
      <c r="E139" s="41"/>
      <c r="F139" s="228" t="s">
        <v>837</v>
      </c>
      <c r="G139" s="41"/>
      <c r="H139" s="41"/>
      <c r="I139" s="229"/>
      <c r="J139" s="41"/>
      <c r="K139" s="41"/>
      <c r="L139" s="45"/>
      <c r="M139" s="230"/>
      <c r="N139" s="231"/>
      <c r="O139" s="85"/>
      <c r="P139" s="85"/>
      <c r="Q139" s="85"/>
      <c r="R139" s="85"/>
      <c r="S139" s="85"/>
      <c r="T139" s="86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T139" s="18" t="s">
        <v>180</v>
      </c>
      <c r="AU139" s="18" t="s">
        <v>84</v>
      </c>
    </row>
    <row r="140" spans="1:47" s="2" customFormat="1" ht="12">
      <c r="A140" s="39"/>
      <c r="B140" s="40"/>
      <c r="C140" s="41"/>
      <c r="D140" s="232" t="s">
        <v>182</v>
      </c>
      <c r="E140" s="41"/>
      <c r="F140" s="233" t="s">
        <v>838</v>
      </c>
      <c r="G140" s="41"/>
      <c r="H140" s="41"/>
      <c r="I140" s="229"/>
      <c r="J140" s="41"/>
      <c r="K140" s="41"/>
      <c r="L140" s="45"/>
      <c r="M140" s="230"/>
      <c r="N140" s="231"/>
      <c r="O140" s="85"/>
      <c r="P140" s="85"/>
      <c r="Q140" s="85"/>
      <c r="R140" s="85"/>
      <c r="S140" s="85"/>
      <c r="T140" s="86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T140" s="18" t="s">
        <v>182</v>
      </c>
      <c r="AU140" s="18" t="s">
        <v>84</v>
      </c>
    </row>
    <row r="141" spans="1:51" s="13" customFormat="1" ht="12">
      <c r="A141" s="13"/>
      <c r="B141" s="234"/>
      <c r="C141" s="235"/>
      <c r="D141" s="227" t="s">
        <v>184</v>
      </c>
      <c r="E141" s="236" t="s">
        <v>20</v>
      </c>
      <c r="F141" s="237" t="s">
        <v>992</v>
      </c>
      <c r="G141" s="235"/>
      <c r="H141" s="236" t="s">
        <v>20</v>
      </c>
      <c r="I141" s="238"/>
      <c r="J141" s="235"/>
      <c r="K141" s="235"/>
      <c r="L141" s="239"/>
      <c r="M141" s="240"/>
      <c r="N141" s="241"/>
      <c r="O141" s="241"/>
      <c r="P141" s="241"/>
      <c r="Q141" s="241"/>
      <c r="R141" s="241"/>
      <c r="S141" s="241"/>
      <c r="T141" s="242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3" t="s">
        <v>184</v>
      </c>
      <c r="AU141" s="243" t="s">
        <v>84</v>
      </c>
      <c r="AV141" s="13" t="s">
        <v>22</v>
      </c>
      <c r="AW141" s="13" t="s">
        <v>37</v>
      </c>
      <c r="AX141" s="13" t="s">
        <v>76</v>
      </c>
      <c r="AY141" s="243" t="s">
        <v>171</v>
      </c>
    </row>
    <row r="142" spans="1:51" s="14" customFormat="1" ht="12">
      <c r="A142" s="14"/>
      <c r="B142" s="244"/>
      <c r="C142" s="245"/>
      <c r="D142" s="227" t="s">
        <v>184</v>
      </c>
      <c r="E142" s="246" t="s">
        <v>20</v>
      </c>
      <c r="F142" s="247" t="s">
        <v>1186</v>
      </c>
      <c r="G142" s="245"/>
      <c r="H142" s="248">
        <v>84.7</v>
      </c>
      <c r="I142" s="249"/>
      <c r="J142" s="245"/>
      <c r="K142" s="245"/>
      <c r="L142" s="250"/>
      <c r="M142" s="251"/>
      <c r="N142" s="252"/>
      <c r="O142" s="252"/>
      <c r="P142" s="252"/>
      <c r="Q142" s="252"/>
      <c r="R142" s="252"/>
      <c r="S142" s="252"/>
      <c r="T142" s="253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54" t="s">
        <v>184</v>
      </c>
      <c r="AU142" s="254" t="s">
        <v>84</v>
      </c>
      <c r="AV142" s="14" t="s">
        <v>84</v>
      </c>
      <c r="AW142" s="14" t="s">
        <v>37</v>
      </c>
      <c r="AX142" s="14" t="s">
        <v>76</v>
      </c>
      <c r="AY142" s="254" t="s">
        <v>171</v>
      </c>
    </row>
    <row r="143" spans="1:51" s="14" customFormat="1" ht="12">
      <c r="A143" s="14"/>
      <c r="B143" s="244"/>
      <c r="C143" s="245"/>
      <c r="D143" s="227" t="s">
        <v>184</v>
      </c>
      <c r="E143" s="246" t="s">
        <v>20</v>
      </c>
      <c r="F143" s="247" t="s">
        <v>1187</v>
      </c>
      <c r="G143" s="245"/>
      <c r="H143" s="248">
        <v>951</v>
      </c>
      <c r="I143" s="249"/>
      <c r="J143" s="245"/>
      <c r="K143" s="245"/>
      <c r="L143" s="250"/>
      <c r="M143" s="251"/>
      <c r="N143" s="252"/>
      <c r="O143" s="252"/>
      <c r="P143" s="252"/>
      <c r="Q143" s="252"/>
      <c r="R143" s="252"/>
      <c r="S143" s="252"/>
      <c r="T143" s="253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54" t="s">
        <v>184</v>
      </c>
      <c r="AU143" s="254" t="s">
        <v>84</v>
      </c>
      <c r="AV143" s="14" t="s">
        <v>84</v>
      </c>
      <c r="AW143" s="14" t="s">
        <v>37</v>
      </c>
      <c r="AX143" s="14" t="s">
        <v>76</v>
      </c>
      <c r="AY143" s="254" t="s">
        <v>171</v>
      </c>
    </row>
    <row r="144" spans="1:51" s="14" customFormat="1" ht="12">
      <c r="A144" s="14"/>
      <c r="B144" s="244"/>
      <c r="C144" s="245"/>
      <c r="D144" s="227" t="s">
        <v>184</v>
      </c>
      <c r="E144" s="246" t="s">
        <v>20</v>
      </c>
      <c r="F144" s="247" t="s">
        <v>1188</v>
      </c>
      <c r="G144" s="245"/>
      <c r="H144" s="248">
        <v>323.634</v>
      </c>
      <c r="I144" s="249"/>
      <c r="J144" s="245"/>
      <c r="K144" s="245"/>
      <c r="L144" s="250"/>
      <c r="M144" s="251"/>
      <c r="N144" s="252"/>
      <c r="O144" s="252"/>
      <c r="P144" s="252"/>
      <c r="Q144" s="252"/>
      <c r="R144" s="252"/>
      <c r="S144" s="252"/>
      <c r="T144" s="253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54" t="s">
        <v>184</v>
      </c>
      <c r="AU144" s="254" t="s">
        <v>84</v>
      </c>
      <c r="AV144" s="14" t="s">
        <v>84</v>
      </c>
      <c r="AW144" s="14" t="s">
        <v>37</v>
      </c>
      <c r="AX144" s="14" t="s">
        <v>76</v>
      </c>
      <c r="AY144" s="254" t="s">
        <v>171</v>
      </c>
    </row>
    <row r="145" spans="1:65" s="2" customFormat="1" ht="16.5" customHeight="1">
      <c r="A145" s="39"/>
      <c r="B145" s="40"/>
      <c r="C145" s="256" t="s">
        <v>235</v>
      </c>
      <c r="D145" s="256" t="s">
        <v>286</v>
      </c>
      <c r="E145" s="257" t="s">
        <v>839</v>
      </c>
      <c r="F145" s="258" t="s">
        <v>840</v>
      </c>
      <c r="G145" s="259" t="s">
        <v>244</v>
      </c>
      <c r="H145" s="260">
        <v>1427.301</v>
      </c>
      <c r="I145" s="261"/>
      <c r="J145" s="262">
        <f>ROUND(I145*H145,2)</f>
        <v>0</v>
      </c>
      <c r="K145" s="258" t="s">
        <v>177</v>
      </c>
      <c r="L145" s="263"/>
      <c r="M145" s="264" t="s">
        <v>20</v>
      </c>
      <c r="N145" s="265" t="s">
        <v>47</v>
      </c>
      <c r="O145" s="85"/>
      <c r="P145" s="223">
        <f>O145*H145</f>
        <v>0</v>
      </c>
      <c r="Q145" s="223">
        <v>1</v>
      </c>
      <c r="R145" s="223">
        <f>Q145*H145</f>
        <v>1427.301</v>
      </c>
      <c r="S145" s="223">
        <v>0</v>
      </c>
      <c r="T145" s="224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25" t="s">
        <v>235</v>
      </c>
      <c r="AT145" s="225" t="s">
        <v>286</v>
      </c>
      <c r="AU145" s="225" t="s">
        <v>84</v>
      </c>
      <c r="AY145" s="18" t="s">
        <v>171</v>
      </c>
      <c r="BE145" s="226">
        <f>IF(N145="základní",J145,0)</f>
        <v>0</v>
      </c>
      <c r="BF145" s="226">
        <f>IF(N145="snížená",J145,0)</f>
        <v>0</v>
      </c>
      <c r="BG145" s="226">
        <f>IF(N145="zákl. přenesená",J145,0)</f>
        <v>0</v>
      </c>
      <c r="BH145" s="226">
        <f>IF(N145="sníž. přenesená",J145,0)</f>
        <v>0</v>
      </c>
      <c r="BI145" s="226">
        <f>IF(N145="nulová",J145,0)</f>
        <v>0</v>
      </c>
      <c r="BJ145" s="18" t="s">
        <v>22</v>
      </c>
      <c r="BK145" s="226">
        <f>ROUND(I145*H145,2)</f>
        <v>0</v>
      </c>
      <c r="BL145" s="18" t="s">
        <v>178</v>
      </c>
      <c r="BM145" s="225" t="s">
        <v>1011</v>
      </c>
    </row>
    <row r="146" spans="1:47" s="2" customFormat="1" ht="12">
      <c r="A146" s="39"/>
      <c r="B146" s="40"/>
      <c r="C146" s="41"/>
      <c r="D146" s="227" t="s">
        <v>180</v>
      </c>
      <c r="E146" s="41"/>
      <c r="F146" s="228" t="s">
        <v>840</v>
      </c>
      <c r="G146" s="41"/>
      <c r="H146" s="41"/>
      <c r="I146" s="229"/>
      <c r="J146" s="41"/>
      <c r="K146" s="41"/>
      <c r="L146" s="45"/>
      <c r="M146" s="230"/>
      <c r="N146" s="231"/>
      <c r="O146" s="85"/>
      <c r="P146" s="85"/>
      <c r="Q146" s="85"/>
      <c r="R146" s="85"/>
      <c r="S146" s="85"/>
      <c r="T146" s="86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T146" s="18" t="s">
        <v>180</v>
      </c>
      <c r="AU146" s="18" t="s">
        <v>84</v>
      </c>
    </row>
    <row r="147" spans="1:51" s="14" customFormat="1" ht="12">
      <c r="A147" s="14"/>
      <c r="B147" s="244"/>
      <c r="C147" s="245"/>
      <c r="D147" s="227" t="s">
        <v>184</v>
      </c>
      <c r="E147" s="246" t="s">
        <v>20</v>
      </c>
      <c r="F147" s="247" t="s">
        <v>1189</v>
      </c>
      <c r="G147" s="245"/>
      <c r="H147" s="248">
        <v>679.667</v>
      </c>
      <c r="I147" s="249"/>
      <c r="J147" s="245"/>
      <c r="K147" s="245"/>
      <c r="L147" s="250"/>
      <c r="M147" s="251"/>
      <c r="N147" s="252"/>
      <c r="O147" s="252"/>
      <c r="P147" s="252"/>
      <c r="Q147" s="252"/>
      <c r="R147" s="252"/>
      <c r="S147" s="252"/>
      <c r="T147" s="253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54" t="s">
        <v>184</v>
      </c>
      <c r="AU147" s="254" t="s">
        <v>84</v>
      </c>
      <c r="AV147" s="14" t="s">
        <v>84</v>
      </c>
      <c r="AW147" s="14" t="s">
        <v>37</v>
      </c>
      <c r="AX147" s="14" t="s">
        <v>76</v>
      </c>
      <c r="AY147" s="254" t="s">
        <v>171</v>
      </c>
    </row>
    <row r="148" spans="1:51" s="14" customFormat="1" ht="12">
      <c r="A148" s="14"/>
      <c r="B148" s="244"/>
      <c r="C148" s="245"/>
      <c r="D148" s="227" t="s">
        <v>184</v>
      </c>
      <c r="E148" s="245"/>
      <c r="F148" s="247" t="s">
        <v>1190</v>
      </c>
      <c r="G148" s="245"/>
      <c r="H148" s="248">
        <v>1427.301</v>
      </c>
      <c r="I148" s="249"/>
      <c r="J148" s="245"/>
      <c r="K148" s="245"/>
      <c r="L148" s="250"/>
      <c r="M148" s="251"/>
      <c r="N148" s="252"/>
      <c r="O148" s="252"/>
      <c r="P148" s="252"/>
      <c r="Q148" s="252"/>
      <c r="R148" s="252"/>
      <c r="S148" s="252"/>
      <c r="T148" s="253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54" t="s">
        <v>184</v>
      </c>
      <c r="AU148" s="254" t="s">
        <v>84</v>
      </c>
      <c r="AV148" s="14" t="s">
        <v>84</v>
      </c>
      <c r="AW148" s="14" t="s">
        <v>4</v>
      </c>
      <c r="AX148" s="14" t="s">
        <v>22</v>
      </c>
      <c r="AY148" s="254" t="s">
        <v>171</v>
      </c>
    </row>
    <row r="149" spans="1:65" s="2" customFormat="1" ht="21.75" customHeight="1">
      <c r="A149" s="39"/>
      <c r="B149" s="40"/>
      <c r="C149" s="256" t="s">
        <v>241</v>
      </c>
      <c r="D149" s="256" t="s">
        <v>286</v>
      </c>
      <c r="E149" s="257" t="s">
        <v>845</v>
      </c>
      <c r="F149" s="258" t="s">
        <v>846</v>
      </c>
      <c r="G149" s="259" t="s">
        <v>244</v>
      </c>
      <c r="H149" s="260">
        <v>1563.234</v>
      </c>
      <c r="I149" s="261"/>
      <c r="J149" s="262">
        <f>ROUND(I149*H149,2)</f>
        <v>0</v>
      </c>
      <c r="K149" s="258" t="s">
        <v>20</v>
      </c>
      <c r="L149" s="263"/>
      <c r="M149" s="264" t="s">
        <v>20</v>
      </c>
      <c r="N149" s="265" t="s">
        <v>47</v>
      </c>
      <c r="O149" s="85"/>
      <c r="P149" s="223">
        <f>O149*H149</f>
        <v>0</v>
      </c>
      <c r="Q149" s="223">
        <v>1</v>
      </c>
      <c r="R149" s="223">
        <f>Q149*H149</f>
        <v>1563.234</v>
      </c>
      <c r="S149" s="223">
        <v>0</v>
      </c>
      <c r="T149" s="224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25" t="s">
        <v>235</v>
      </c>
      <c r="AT149" s="225" t="s">
        <v>286</v>
      </c>
      <c r="AU149" s="225" t="s">
        <v>84</v>
      </c>
      <c r="AY149" s="18" t="s">
        <v>171</v>
      </c>
      <c r="BE149" s="226">
        <f>IF(N149="základní",J149,0)</f>
        <v>0</v>
      </c>
      <c r="BF149" s="226">
        <f>IF(N149="snížená",J149,0)</f>
        <v>0</v>
      </c>
      <c r="BG149" s="226">
        <f>IF(N149="zákl. přenesená",J149,0)</f>
        <v>0</v>
      </c>
      <c r="BH149" s="226">
        <f>IF(N149="sníž. přenesená",J149,0)</f>
        <v>0</v>
      </c>
      <c r="BI149" s="226">
        <f>IF(N149="nulová",J149,0)</f>
        <v>0</v>
      </c>
      <c r="BJ149" s="18" t="s">
        <v>22</v>
      </c>
      <c r="BK149" s="226">
        <f>ROUND(I149*H149,2)</f>
        <v>0</v>
      </c>
      <c r="BL149" s="18" t="s">
        <v>178</v>
      </c>
      <c r="BM149" s="225" t="s">
        <v>1191</v>
      </c>
    </row>
    <row r="150" spans="1:47" s="2" customFormat="1" ht="12">
      <c r="A150" s="39"/>
      <c r="B150" s="40"/>
      <c r="C150" s="41"/>
      <c r="D150" s="227" t="s">
        <v>180</v>
      </c>
      <c r="E150" s="41"/>
      <c r="F150" s="228" t="s">
        <v>846</v>
      </c>
      <c r="G150" s="41"/>
      <c r="H150" s="41"/>
      <c r="I150" s="229"/>
      <c r="J150" s="41"/>
      <c r="K150" s="41"/>
      <c r="L150" s="45"/>
      <c r="M150" s="230"/>
      <c r="N150" s="231"/>
      <c r="O150" s="85"/>
      <c r="P150" s="85"/>
      <c r="Q150" s="85"/>
      <c r="R150" s="85"/>
      <c r="S150" s="85"/>
      <c r="T150" s="86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T150" s="18" t="s">
        <v>180</v>
      </c>
      <c r="AU150" s="18" t="s">
        <v>84</v>
      </c>
    </row>
    <row r="151" spans="1:51" s="14" customFormat="1" ht="12">
      <c r="A151" s="14"/>
      <c r="B151" s="244"/>
      <c r="C151" s="245"/>
      <c r="D151" s="227" t="s">
        <v>184</v>
      </c>
      <c r="E151" s="246" t="s">
        <v>20</v>
      </c>
      <c r="F151" s="247" t="s">
        <v>1192</v>
      </c>
      <c r="G151" s="245"/>
      <c r="H151" s="248">
        <v>679.667</v>
      </c>
      <c r="I151" s="249"/>
      <c r="J151" s="245"/>
      <c r="K151" s="245"/>
      <c r="L151" s="250"/>
      <c r="M151" s="251"/>
      <c r="N151" s="252"/>
      <c r="O151" s="252"/>
      <c r="P151" s="252"/>
      <c r="Q151" s="252"/>
      <c r="R151" s="252"/>
      <c r="S151" s="252"/>
      <c r="T151" s="253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54" t="s">
        <v>184</v>
      </c>
      <c r="AU151" s="254" t="s">
        <v>84</v>
      </c>
      <c r="AV151" s="14" t="s">
        <v>84</v>
      </c>
      <c r="AW151" s="14" t="s">
        <v>37</v>
      </c>
      <c r="AX151" s="14" t="s">
        <v>76</v>
      </c>
      <c r="AY151" s="254" t="s">
        <v>171</v>
      </c>
    </row>
    <row r="152" spans="1:51" s="14" customFormat="1" ht="12">
      <c r="A152" s="14"/>
      <c r="B152" s="244"/>
      <c r="C152" s="245"/>
      <c r="D152" s="227" t="s">
        <v>184</v>
      </c>
      <c r="E152" s="245"/>
      <c r="F152" s="247" t="s">
        <v>1193</v>
      </c>
      <c r="G152" s="245"/>
      <c r="H152" s="248">
        <v>1563.234</v>
      </c>
      <c r="I152" s="249"/>
      <c r="J152" s="245"/>
      <c r="K152" s="245"/>
      <c r="L152" s="250"/>
      <c r="M152" s="251"/>
      <c r="N152" s="252"/>
      <c r="O152" s="252"/>
      <c r="P152" s="252"/>
      <c r="Q152" s="252"/>
      <c r="R152" s="252"/>
      <c r="S152" s="252"/>
      <c r="T152" s="253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54" t="s">
        <v>184</v>
      </c>
      <c r="AU152" s="254" t="s">
        <v>84</v>
      </c>
      <c r="AV152" s="14" t="s">
        <v>84</v>
      </c>
      <c r="AW152" s="14" t="s">
        <v>4</v>
      </c>
      <c r="AX152" s="14" t="s">
        <v>22</v>
      </c>
      <c r="AY152" s="254" t="s">
        <v>171</v>
      </c>
    </row>
    <row r="153" spans="1:65" s="2" customFormat="1" ht="33" customHeight="1">
      <c r="A153" s="39"/>
      <c r="B153" s="40"/>
      <c r="C153" s="214" t="s">
        <v>27</v>
      </c>
      <c r="D153" s="214" t="s">
        <v>173</v>
      </c>
      <c r="E153" s="215" t="s">
        <v>242</v>
      </c>
      <c r="F153" s="216" t="s">
        <v>243</v>
      </c>
      <c r="G153" s="217" t="s">
        <v>244</v>
      </c>
      <c r="H153" s="218">
        <v>2524.343</v>
      </c>
      <c r="I153" s="219"/>
      <c r="J153" s="220">
        <f>ROUND(I153*H153,2)</f>
        <v>0</v>
      </c>
      <c r="K153" s="216" t="s">
        <v>177</v>
      </c>
      <c r="L153" s="45"/>
      <c r="M153" s="221" t="s">
        <v>20</v>
      </c>
      <c r="N153" s="222" t="s">
        <v>47</v>
      </c>
      <c r="O153" s="85"/>
      <c r="P153" s="223">
        <f>O153*H153</f>
        <v>0</v>
      </c>
      <c r="Q153" s="223">
        <v>0</v>
      </c>
      <c r="R153" s="223">
        <f>Q153*H153</f>
        <v>0</v>
      </c>
      <c r="S153" s="223">
        <v>0</v>
      </c>
      <c r="T153" s="224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25" t="s">
        <v>178</v>
      </c>
      <c r="AT153" s="225" t="s">
        <v>173</v>
      </c>
      <c r="AU153" s="225" t="s">
        <v>84</v>
      </c>
      <c r="AY153" s="18" t="s">
        <v>171</v>
      </c>
      <c r="BE153" s="226">
        <f>IF(N153="základní",J153,0)</f>
        <v>0</v>
      </c>
      <c r="BF153" s="226">
        <f>IF(N153="snížená",J153,0)</f>
        <v>0</v>
      </c>
      <c r="BG153" s="226">
        <f>IF(N153="zákl. přenesená",J153,0)</f>
        <v>0</v>
      </c>
      <c r="BH153" s="226">
        <f>IF(N153="sníž. přenesená",J153,0)</f>
        <v>0</v>
      </c>
      <c r="BI153" s="226">
        <f>IF(N153="nulová",J153,0)</f>
        <v>0</v>
      </c>
      <c r="BJ153" s="18" t="s">
        <v>22</v>
      </c>
      <c r="BK153" s="226">
        <f>ROUND(I153*H153,2)</f>
        <v>0</v>
      </c>
      <c r="BL153" s="18" t="s">
        <v>178</v>
      </c>
      <c r="BM153" s="225" t="s">
        <v>997</v>
      </c>
    </row>
    <row r="154" spans="1:47" s="2" customFormat="1" ht="12">
      <c r="A154" s="39"/>
      <c r="B154" s="40"/>
      <c r="C154" s="41"/>
      <c r="D154" s="227" t="s">
        <v>180</v>
      </c>
      <c r="E154" s="41"/>
      <c r="F154" s="228" t="s">
        <v>246</v>
      </c>
      <c r="G154" s="41"/>
      <c r="H154" s="41"/>
      <c r="I154" s="229"/>
      <c r="J154" s="41"/>
      <c r="K154" s="41"/>
      <c r="L154" s="45"/>
      <c r="M154" s="230"/>
      <c r="N154" s="231"/>
      <c r="O154" s="85"/>
      <c r="P154" s="85"/>
      <c r="Q154" s="85"/>
      <c r="R154" s="85"/>
      <c r="S154" s="85"/>
      <c r="T154" s="86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T154" s="18" t="s">
        <v>180</v>
      </c>
      <c r="AU154" s="18" t="s">
        <v>84</v>
      </c>
    </row>
    <row r="155" spans="1:47" s="2" customFormat="1" ht="12">
      <c r="A155" s="39"/>
      <c r="B155" s="40"/>
      <c r="C155" s="41"/>
      <c r="D155" s="232" t="s">
        <v>182</v>
      </c>
      <c r="E155" s="41"/>
      <c r="F155" s="233" t="s">
        <v>247</v>
      </c>
      <c r="G155" s="41"/>
      <c r="H155" s="41"/>
      <c r="I155" s="229"/>
      <c r="J155" s="41"/>
      <c r="K155" s="41"/>
      <c r="L155" s="45"/>
      <c r="M155" s="230"/>
      <c r="N155" s="231"/>
      <c r="O155" s="85"/>
      <c r="P155" s="85"/>
      <c r="Q155" s="85"/>
      <c r="R155" s="85"/>
      <c r="S155" s="85"/>
      <c r="T155" s="86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T155" s="18" t="s">
        <v>182</v>
      </c>
      <c r="AU155" s="18" t="s">
        <v>84</v>
      </c>
    </row>
    <row r="156" spans="1:51" s="14" customFormat="1" ht="12">
      <c r="A156" s="14"/>
      <c r="B156" s="244"/>
      <c r="C156" s="245"/>
      <c r="D156" s="227" t="s">
        <v>184</v>
      </c>
      <c r="E156" s="246" t="s">
        <v>20</v>
      </c>
      <c r="F156" s="247" t="s">
        <v>1185</v>
      </c>
      <c r="G156" s="245"/>
      <c r="H156" s="248">
        <v>1402.413</v>
      </c>
      <c r="I156" s="249"/>
      <c r="J156" s="245"/>
      <c r="K156" s="245"/>
      <c r="L156" s="250"/>
      <c r="M156" s="251"/>
      <c r="N156" s="252"/>
      <c r="O156" s="252"/>
      <c r="P156" s="252"/>
      <c r="Q156" s="252"/>
      <c r="R156" s="252"/>
      <c r="S156" s="252"/>
      <c r="T156" s="253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54" t="s">
        <v>184</v>
      </c>
      <c r="AU156" s="254" t="s">
        <v>84</v>
      </c>
      <c r="AV156" s="14" t="s">
        <v>84</v>
      </c>
      <c r="AW156" s="14" t="s">
        <v>37</v>
      </c>
      <c r="AX156" s="14" t="s">
        <v>76</v>
      </c>
      <c r="AY156" s="254" t="s">
        <v>171</v>
      </c>
    </row>
    <row r="157" spans="1:51" s="14" customFormat="1" ht="12">
      <c r="A157" s="14"/>
      <c r="B157" s="244"/>
      <c r="C157" s="245"/>
      <c r="D157" s="227" t="s">
        <v>184</v>
      </c>
      <c r="E157" s="245"/>
      <c r="F157" s="247" t="s">
        <v>1194</v>
      </c>
      <c r="G157" s="245"/>
      <c r="H157" s="248">
        <v>2524.343</v>
      </c>
      <c r="I157" s="249"/>
      <c r="J157" s="245"/>
      <c r="K157" s="245"/>
      <c r="L157" s="250"/>
      <c r="M157" s="251"/>
      <c r="N157" s="252"/>
      <c r="O157" s="252"/>
      <c r="P157" s="252"/>
      <c r="Q157" s="252"/>
      <c r="R157" s="252"/>
      <c r="S157" s="252"/>
      <c r="T157" s="253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54" t="s">
        <v>184</v>
      </c>
      <c r="AU157" s="254" t="s">
        <v>84</v>
      </c>
      <c r="AV157" s="14" t="s">
        <v>84</v>
      </c>
      <c r="AW157" s="14" t="s">
        <v>4</v>
      </c>
      <c r="AX157" s="14" t="s">
        <v>22</v>
      </c>
      <c r="AY157" s="254" t="s">
        <v>171</v>
      </c>
    </row>
    <row r="158" spans="1:65" s="2" customFormat="1" ht="24.15" customHeight="1">
      <c r="A158" s="39"/>
      <c r="B158" s="40"/>
      <c r="C158" s="214" t="s">
        <v>259</v>
      </c>
      <c r="D158" s="214" t="s">
        <v>173</v>
      </c>
      <c r="E158" s="215" t="s">
        <v>692</v>
      </c>
      <c r="F158" s="216" t="s">
        <v>693</v>
      </c>
      <c r="G158" s="217" t="s">
        <v>176</v>
      </c>
      <c r="H158" s="218">
        <v>249.43</v>
      </c>
      <c r="I158" s="219"/>
      <c r="J158" s="220">
        <f>ROUND(I158*H158,2)</f>
        <v>0</v>
      </c>
      <c r="K158" s="216" t="s">
        <v>177</v>
      </c>
      <c r="L158" s="45"/>
      <c r="M158" s="221" t="s">
        <v>20</v>
      </c>
      <c r="N158" s="222" t="s">
        <v>47</v>
      </c>
      <c r="O158" s="85"/>
      <c r="P158" s="223">
        <f>O158*H158</f>
        <v>0</v>
      </c>
      <c r="Q158" s="223">
        <v>0</v>
      </c>
      <c r="R158" s="223">
        <f>Q158*H158</f>
        <v>0</v>
      </c>
      <c r="S158" s="223">
        <v>0</v>
      </c>
      <c r="T158" s="224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25" t="s">
        <v>178</v>
      </c>
      <c r="AT158" s="225" t="s">
        <v>173</v>
      </c>
      <c r="AU158" s="225" t="s">
        <v>84</v>
      </c>
      <c r="AY158" s="18" t="s">
        <v>171</v>
      </c>
      <c r="BE158" s="226">
        <f>IF(N158="základní",J158,0)</f>
        <v>0</v>
      </c>
      <c r="BF158" s="226">
        <f>IF(N158="snížená",J158,0)</f>
        <v>0</v>
      </c>
      <c r="BG158" s="226">
        <f>IF(N158="zákl. přenesená",J158,0)</f>
        <v>0</v>
      </c>
      <c r="BH158" s="226">
        <f>IF(N158="sníž. přenesená",J158,0)</f>
        <v>0</v>
      </c>
      <c r="BI158" s="226">
        <f>IF(N158="nulová",J158,0)</f>
        <v>0</v>
      </c>
      <c r="BJ158" s="18" t="s">
        <v>22</v>
      </c>
      <c r="BK158" s="226">
        <f>ROUND(I158*H158,2)</f>
        <v>0</v>
      </c>
      <c r="BL158" s="18" t="s">
        <v>178</v>
      </c>
      <c r="BM158" s="225" t="s">
        <v>1013</v>
      </c>
    </row>
    <row r="159" spans="1:47" s="2" customFormat="1" ht="12">
      <c r="A159" s="39"/>
      <c r="B159" s="40"/>
      <c r="C159" s="41"/>
      <c r="D159" s="227" t="s">
        <v>180</v>
      </c>
      <c r="E159" s="41"/>
      <c r="F159" s="228" t="s">
        <v>695</v>
      </c>
      <c r="G159" s="41"/>
      <c r="H159" s="41"/>
      <c r="I159" s="229"/>
      <c r="J159" s="41"/>
      <c r="K159" s="41"/>
      <c r="L159" s="45"/>
      <c r="M159" s="230"/>
      <c r="N159" s="231"/>
      <c r="O159" s="85"/>
      <c r="P159" s="85"/>
      <c r="Q159" s="85"/>
      <c r="R159" s="85"/>
      <c r="S159" s="85"/>
      <c r="T159" s="86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T159" s="18" t="s">
        <v>180</v>
      </c>
      <c r="AU159" s="18" t="s">
        <v>84</v>
      </c>
    </row>
    <row r="160" spans="1:47" s="2" customFormat="1" ht="12">
      <c r="A160" s="39"/>
      <c r="B160" s="40"/>
      <c r="C160" s="41"/>
      <c r="D160" s="232" t="s">
        <v>182</v>
      </c>
      <c r="E160" s="41"/>
      <c r="F160" s="233" t="s">
        <v>696</v>
      </c>
      <c r="G160" s="41"/>
      <c r="H160" s="41"/>
      <c r="I160" s="229"/>
      <c r="J160" s="41"/>
      <c r="K160" s="41"/>
      <c r="L160" s="45"/>
      <c r="M160" s="230"/>
      <c r="N160" s="231"/>
      <c r="O160" s="85"/>
      <c r="P160" s="85"/>
      <c r="Q160" s="85"/>
      <c r="R160" s="85"/>
      <c r="S160" s="85"/>
      <c r="T160" s="86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T160" s="18" t="s">
        <v>182</v>
      </c>
      <c r="AU160" s="18" t="s">
        <v>84</v>
      </c>
    </row>
    <row r="161" spans="1:51" s="13" customFormat="1" ht="12">
      <c r="A161" s="13"/>
      <c r="B161" s="234"/>
      <c r="C161" s="235"/>
      <c r="D161" s="227" t="s">
        <v>184</v>
      </c>
      <c r="E161" s="236" t="s">
        <v>20</v>
      </c>
      <c r="F161" s="237" t="s">
        <v>1014</v>
      </c>
      <c r="G161" s="235"/>
      <c r="H161" s="236" t="s">
        <v>20</v>
      </c>
      <c r="I161" s="238"/>
      <c r="J161" s="235"/>
      <c r="K161" s="235"/>
      <c r="L161" s="239"/>
      <c r="M161" s="240"/>
      <c r="N161" s="241"/>
      <c r="O161" s="241"/>
      <c r="P161" s="241"/>
      <c r="Q161" s="241"/>
      <c r="R161" s="241"/>
      <c r="S161" s="241"/>
      <c r="T161" s="242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3" t="s">
        <v>184</v>
      </c>
      <c r="AU161" s="243" t="s">
        <v>84</v>
      </c>
      <c r="AV161" s="13" t="s">
        <v>22</v>
      </c>
      <c r="AW161" s="13" t="s">
        <v>37</v>
      </c>
      <c r="AX161" s="13" t="s">
        <v>76</v>
      </c>
      <c r="AY161" s="243" t="s">
        <v>171</v>
      </c>
    </row>
    <row r="162" spans="1:51" s="14" customFormat="1" ht="12">
      <c r="A162" s="14"/>
      <c r="B162" s="244"/>
      <c r="C162" s="245"/>
      <c r="D162" s="227" t="s">
        <v>184</v>
      </c>
      <c r="E162" s="246" t="s">
        <v>20</v>
      </c>
      <c r="F162" s="247" t="s">
        <v>1195</v>
      </c>
      <c r="G162" s="245"/>
      <c r="H162" s="248">
        <v>249.43</v>
      </c>
      <c r="I162" s="249"/>
      <c r="J162" s="245"/>
      <c r="K162" s="245"/>
      <c r="L162" s="250"/>
      <c r="M162" s="251"/>
      <c r="N162" s="252"/>
      <c r="O162" s="252"/>
      <c r="P162" s="252"/>
      <c r="Q162" s="252"/>
      <c r="R162" s="252"/>
      <c r="S162" s="252"/>
      <c r="T162" s="253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54" t="s">
        <v>184</v>
      </c>
      <c r="AU162" s="254" t="s">
        <v>84</v>
      </c>
      <c r="AV162" s="14" t="s">
        <v>84</v>
      </c>
      <c r="AW162" s="14" t="s">
        <v>37</v>
      </c>
      <c r="AX162" s="14" t="s">
        <v>76</v>
      </c>
      <c r="AY162" s="254" t="s">
        <v>171</v>
      </c>
    </row>
    <row r="163" spans="1:63" s="12" customFormat="1" ht="22.8" customHeight="1">
      <c r="A163" s="12"/>
      <c r="B163" s="198"/>
      <c r="C163" s="199"/>
      <c r="D163" s="200" t="s">
        <v>75</v>
      </c>
      <c r="E163" s="212" t="s">
        <v>84</v>
      </c>
      <c r="F163" s="212" t="s">
        <v>1016</v>
      </c>
      <c r="G163" s="199"/>
      <c r="H163" s="199"/>
      <c r="I163" s="202"/>
      <c r="J163" s="213">
        <f>BK163</f>
        <v>0</v>
      </c>
      <c r="K163" s="199"/>
      <c r="L163" s="204"/>
      <c r="M163" s="205"/>
      <c r="N163" s="206"/>
      <c r="O163" s="206"/>
      <c r="P163" s="207">
        <f>SUM(P164:P209)</f>
        <v>0</v>
      </c>
      <c r="Q163" s="206"/>
      <c r="R163" s="207">
        <f>SUM(R164:R209)</f>
        <v>26.75637171296</v>
      </c>
      <c r="S163" s="206"/>
      <c r="T163" s="208">
        <f>SUM(T164:T209)</f>
        <v>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209" t="s">
        <v>22</v>
      </c>
      <c r="AT163" s="210" t="s">
        <v>75</v>
      </c>
      <c r="AU163" s="210" t="s">
        <v>22</v>
      </c>
      <c r="AY163" s="209" t="s">
        <v>171</v>
      </c>
      <c r="BK163" s="211">
        <f>SUM(BK164:BK209)</f>
        <v>0</v>
      </c>
    </row>
    <row r="164" spans="1:65" s="2" customFormat="1" ht="21.75" customHeight="1">
      <c r="A164" s="39"/>
      <c r="B164" s="40"/>
      <c r="C164" s="214" t="s">
        <v>269</v>
      </c>
      <c r="D164" s="214" t="s">
        <v>173</v>
      </c>
      <c r="E164" s="215" t="s">
        <v>1196</v>
      </c>
      <c r="F164" s="216" t="s">
        <v>1197</v>
      </c>
      <c r="G164" s="217" t="s">
        <v>230</v>
      </c>
      <c r="H164" s="218">
        <v>2.867</v>
      </c>
      <c r="I164" s="219"/>
      <c r="J164" s="220">
        <f>ROUND(I164*H164,2)</f>
        <v>0</v>
      </c>
      <c r="K164" s="216" t="s">
        <v>177</v>
      </c>
      <c r="L164" s="45"/>
      <c r="M164" s="221" t="s">
        <v>20</v>
      </c>
      <c r="N164" s="222" t="s">
        <v>47</v>
      </c>
      <c r="O164" s="85"/>
      <c r="P164" s="223">
        <f>O164*H164</f>
        <v>0</v>
      </c>
      <c r="Q164" s="223">
        <v>0</v>
      </c>
      <c r="R164" s="223">
        <f>Q164*H164</f>
        <v>0</v>
      </c>
      <c r="S164" s="223">
        <v>0</v>
      </c>
      <c r="T164" s="224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25" t="s">
        <v>178</v>
      </c>
      <c r="AT164" s="225" t="s">
        <v>173</v>
      </c>
      <c r="AU164" s="225" t="s">
        <v>84</v>
      </c>
      <c r="AY164" s="18" t="s">
        <v>171</v>
      </c>
      <c r="BE164" s="226">
        <f>IF(N164="základní",J164,0)</f>
        <v>0</v>
      </c>
      <c r="BF164" s="226">
        <f>IF(N164="snížená",J164,0)</f>
        <v>0</v>
      </c>
      <c r="BG164" s="226">
        <f>IF(N164="zákl. přenesená",J164,0)</f>
        <v>0</v>
      </c>
      <c r="BH164" s="226">
        <f>IF(N164="sníž. přenesená",J164,0)</f>
        <v>0</v>
      </c>
      <c r="BI164" s="226">
        <f>IF(N164="nulová",J164,0)</f>
        <v>0</v>
      </c>
      <c r="BJ164" s="18" t="s">
        <v>22</v>
      </c>
      <c r="BK164" s="226">
        <f>ROUND(I164*H164,2)</f>
        <v>0</v>
      </c>
      <c r="BL164" s="18" t="s">
        <v>178</v>
      </c>
      <c r="BM164" s="225" t="s">
        <v>1198</v>
      </c>
    </row>
    <row r="165" spans="1:47" s="2" customFormat="1" ht="12">
      <c r="A165" s="39"/>
      <c r="B165" s="40"/>
      <c r="C165" s="41"/>
      <c r="D165" s="227" t="s">
        <v>180</v>
      </c>
      <c r="E165" s="41"/>
      <c r="F165" s="228" t="s">
        <v>1197</v>
      </c>
      <c r="G165" s="41"/>
      <c r="H165" s="41"/>
      <c r="I165" s="229"/>
      <c r="J165" s="41"/>
      <c r="K165" s="41"/>
      <c r="L165" s="45"/>
      <c r="M165" s="230"/>
      <c r="N165" s="231"/>
      <c r="O165" s="85"/>
      <c r="P165" s="85"/>
      <c r="Q165" s="85"/>
      <c r="R165" s="85"/>
      <c r="S165" s="85"/>
      <c r="T165" s="86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T165" s="18" t="s">
        <v>180</v>
      </c>
      <c r="AU165" s="18" t="s">
        <v>84</v>
      </c>
    </row>
    <row r="166" spans="1:47" s="2" customFormat="1" ht="12">
      <c r="A166" s="39"/>
      <c r="B166" s="40"/>
      <c r="C166" s="41"/>
      <c r="D166" s="232" t="s">
        <v>182</v>
      </c>
      <c r="E166" s="41"/>
      <c r="F166" s="233" t="s">
        <v>1199</v>
      </c>
      <c r="G166" s="41"/>
      <c r="H166" s="41"/>
      <c r="I166" s="229"/>
      <c r="J166" s="41"/>
      <c r="K166" s="41"/>
      <c r="L166" s="45"/>
      <c r="M166" s="230"/>
      <c r="N166" s="231"/>
      <c r="O166" s="85"/>
      <c r="P166" s="85"/>
      <c r="Q166" s="85"/>
      <c r="R166" s="85"/>
      <c r="S166" s="85"/>
      <c r="T166" s="86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T166" s="18" t="s">
        <v>182</v>
      </c>
      <c r="AU166" s="18" t="s">
        <v>84</v>
      </c>
    </row>
    <row r="167" spans="1:51" s="13" customFormat="1" ht="12">
      <c r="A167" s="13"/>
      <c r="B167" s="234"/>
      <c r="C167" s="235"/>
      <c r="D167" s="227" t="s">
        <v>184</v>
      </c>
      <c r="E167" s="236" t="s">
        <v>20</v>
      </c>
      <c r="F167" s="237" t="s">
        <v>1022</v>
      </c>
      <c r="G167" s="235"/>
      <c r="H167" s="236" t="s">
        <v>20</v>
      </c>
      <c r="I167" s="238"/>
      <c r="J167" s="235"/>
      <c r="K167" s="235"/>
      <c r="L167" s="239"/>
      <c r="M167" s="240"/>
      <c r="N167" s="241"/>
      <c r="O167" s="241"/>
      <c r="P167" s="241"/>
      <c r="Q167" s="241"/>
      <c r="R167" s="241"/>
      <c r="S167" s="241"/>
      <c r="T167" s="242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3" t="s">
        <v>184</v>
      </c>
      <c r="AU167" s="243" t="s">
        <v>84</v>
      </c>
      <c r="AV167" s="13" t="s">
        <v>22</v>
      </c>
      <c r="AW167" s="13" t="s">
        <v>37</v>
      </c>
      <c r="AX167" s="13" t="s">
        <v>76</v>
      </c>
      <c r="AY167" s="243" t="s">
        <v>171</v>
      </c>
    </row>
    <row r="168" spans="1:51" s="13" customFormat="1" ht="12">
      <c r="A168" s="13"/>
      <c r="B168" s="234"/>
      <c r="C168" s="235"/>
      <c r="D168" s="227" t="s">
        <v>184</v>
      </c>
      <c r="E168" s="236" t="s">
        <v>20</v>
      </c>
      <c r="F168" s="237" t="s">
        <v>1200</v>
      </c>
      <c r="G168" s="235"/>
      <c r="H168" s="236" t="s">
        <v>20</v>
      </c>
      <c r="I168" s="238"/>
      <c r="J168" s="235"/>
      <c r="K168" s="235"/>
      <c r="L168" s="239"/>
      <c r="M168" s="240"/>
      <c r="N168" s="241"/>
      <c r="O168" s="241"/>
      <c r="P168" s="241"/>
      <c r="Q168" s="241"/>
      <c r="R168" s="241"/>
      <c r="S168" s="241"/>
      <c r="T168" s="242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3" t="s">
        <v>184</v>
      </c>
      <c r="AU168" s="243" t="s">
        <v>84</v>
      </c>
      <c r="AV168" s="13" t="s">
        <v>22</v>
      </c>
      <c r="AW168" s="13" t="s">
        <v>37</v>
      </c>
      <c r="AX168" s="13" t="s">
        <v>76</v>
      </c>
      <c r="AY168" s="243" t="s">
        <v>171</v>
      </c>
    </row>
    <row r="169" spans="1:51" s="14" customFormat="1" ht="12">
      <c r="A169" s="14"/>
      <c r="B169" s="244"/>
      <c r="C169" s="245"/>
      <c r="D169" s="227" t="s">
        <v>184</v>
      </c>
      <c r="E169" s="246" t="s">
        <v>20</v>
      </c>
      <c r="F169" s="247" t="s">
        <v>1201</v>
      </c>
      <c r="G169" s="245"/>
      <c r="H169" s="248">
        <v>2.867</v>
      </c>
      <c r="I169" s="249"/>
      <c r="J169" s="245"/>
      <c r="K169" s="245"/>
      <c r="L169" s="250"/>
      <c r="M169" s="251"/>
      <c r="N169" s="252"/>
      <c r="O169" s="252"/>
      <c r="P169" s="252"/>
      <c r="Q169" s="252"/>
      <c r="R169" s="252"/>
      <c r="S169" s="252"/>
      <c r="T169" s="253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54" t="s">
        <v>184</v>
      </c>
      <c r="AU169" s="254" t="s">
        <v>84</v>
      </c>
      <c r="AV169" s="14" t="s">
        <v>84</v>
      </c>
      <c r="AW169" s="14" t="s">
        <v>37</v>
      </c>
      <c r="AX169" s="14" t="s">
        <v>76</v>
      </c>
      <c r="AY169" s="254" t="s">
        <v>171</v>
      </c>
    </row>
    <row r="170" spans="1:65" s="2" customFormat="1" ht="24.15" customHeight="1">
      <c r="A170" s="39"/>
      <c r="B170" s="40"/>
      <c r="C170" s="214" t="s">
        <v>276</v>
      </c>
      <c r="D170" s="214" t="s">
        <v>173</v>
      </c>
      <c r="E170" s="215" t="s">
        <v>1202</v>
      </c>
      <c r="F170" s="216" t="s">
        <v>1203</v>
      </c>
      <c r="G170" s="217" t="s">
        <v>391</v>
      </c>
      <c r="H170" s="218">
        <v>56.32</v>
      </c>
      <c r="I170" s="219"/>
      <c r="J170" s="220">
        <f>ROUND(I170*H170,2)</f>
        <v>0</v>
      </c>
      <c r="K170" s="216" t="s">
        <v>177</v>
      </c>
      <c r="L170" s="45"/>
      <c r="M170" s="221" t="s">
        <v>20</v>
      </c>
      <c r="N170" s="222" t="s">
        <v>47</v>
      </c>
      <c r="O170" s="85"/>
      <c r="P170" s="223">
        <f>O170*H170</f>
        <v>0</v>
      </c>
      <c r="Q170" s="223">
        <v>0.00114</v>
      </c>
      <c r="R170" s="223">
        <f>Q170*H170</f>
        <v>0.06420479999999999</v>
      </c>
      <c r="S170" s="223">
        <v>0</v>
      </c>
      <c r="T170" s="224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25" t="s">
        <v>178</v>
      </c>
      <c r="AT170" s="225" t="s">
        <v>173</v>
      </c>
      <c r="AU170" s="225" t="s">
        <v>84</v>
      </c>
      <c r="AY170" s="18" t="s">
        <v>171</v>
      </c>
      <c r="BE170" s="226">
        <f>IF(N170="základní",J170,0)</f>
        <v>0</v>
      </c>
      <c r="BF170" s="226">
        <f>IF(N170="snížená",J170,0)</f>
        <v>0</v>
      </c>
      <c r="BG170" s="226">
        <f>IF(N170="zákl. přenesená",J170,0)</f>
        <v>0</v>
      </c>
      <c r="BH170" s="226">
        <f>IF(N170="sníž. přenesená",J170,0)</f>
        <v>0</v>
      </c>
      <c r="BI170" s="226">
        <f>IF(N170="nulová",J170,0)</f>
        <v>0</v>
      </c>
      <c r="BJ170" s="18" t="s">
        <v>22</v>
      </c>
      <c r="BK170" s="226">
        <f>ROUND(I170*H170,2)</f>
        <v>0</v>
      </c>
      <c r="BL170" s="18" t="s">
        <v>178</v>
      </c>
      <c r="BM170" s="225" t="s">
        <v>1204</v>
      </c>
    </row>
    <row r="171" spans="1:47" s="2" customFormat="1" ht="12">
      <c r="A171" s="39"/>
      <c r="B171" s="40"/>
      <c r="C171" s="41"/>
      <c r="D171" s="227" t="s">
        <v>180</v>
      </c>
      <c r="E171" s="41"/>
      <c r="F171" s="228" t="s">
        <v>1205</v>
      </c>
      <c r="G171" s="41"/>
      <c r="H171" s="41"/>
      <c r="I171" s="229"/>
      <c r="J171" s="41"/>
      <c r="K171" s="41"/>
      <c r="L171" s="45"/>
      <c r="M171" s="230"/>
      <c r="N171" s="231"/>
      <c r="O171" s="85"/>
      <c r="P171" s="85"/>
      <c r="Q171" s="85"/>
      <c r="R171" s="85"/>
      <c r="S171" s="85"/>
      <c r="T171" s="86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T171" s="18" t="s">
        <v>180</v>
      </c>
      <c r="AU171" s="18" t="s">
        <v>84</v>
      </c>
    </row>
    <row r="172" spans="1:47" s="2" customFormat="1" ht="12">
      <c r="A172" s="39"/>
      <c r="B172" s="40"/>
      <c r="C172" s="41"/>
      <c r="D172" s="232" t="s">
        <v>182</v>
      </c>
      <c r="E172" s="41"/>
      <c r="F172" s="233" t="s">
        <v>1206</v>
      </c>
      <c r="G172" s="41"/>
      <c r="H172" s="41"/>
      <c r="I172" s="229"/>
      <c r="J172" s="41"/>
      <c r="K172" s="41"/>
      <c r="L172" s="45"/>
      <c r="M172" s="230"/>
      <c r="N172" s="231"/>
      <c r="O172" s="85"/>
      <c r="P172" s="85"/>
      <c r="Q172" s="85"/>
      <c r="R172" s="85"/>
      <c r="S172" s="85"/>
      <c r="T172" s="86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T172" s="18" t="s">
        <v>182</v>
      </c>
      <c r="AU172" s="18" t="s">
        <v>84</v>
      </c>
    </row>
    <row r="173" spans="1:51" s="13" customFormat="1" ht="12">
      <c r="A173" s="13"/>
      <c r="B173" s="234"/>
      <c r="C173" s="235"/>
      <c r="D173" s="227" t="s">
        <v>184</v>
      </c>
      <c r="E173" s="236" t="s">
        <v>20</v>
      </c>
      <c r="F173" s="237" t="s">
        <v>1022</v>
      </c>
      <c r="G173" s="235"/>
      <c r="H173" s="236" t="s">
        <v>20</v>
      </c>
      <c r="I173" s="238"/>
      <c r="J173" s="235"/>
      <c r="K173" s="235"/>
      <c r="L173" s="239"/>
      <c r="M173" s="240"/>
      <c r="N173" s="241"/>
      <c r="O173" s="241"/>
      <c r="P173" s="241"/>
      <c r="Q173" s="241"/>
      <c r="R173" s="241"/>
      <c r="S173" s="241"/>
      <c r="T173" s="242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3" t="s">
        <v>184</v>
      </c>
      <c r="AU173" s="243" t="s">
        <v>84</v>
      </c>
      <c r="AV173" s="13" t="s">
        <v>22</v>
      </c>
      <c r="AW173" s="13" t="s">
        <v>37</v>
      </c>
      <c r="AX173" s="13" t="s">
        <v>76</v>
      </c>
      <c r="AY173" s="243" t="s">
        <v>171</v>
      </c>
    </row>
    <row r="174" spans="1:51" s="13" customFormat="1" ht="12">
      <c r="A174" s="13"/>
      <c r="B174" s="234"/>
      <c r="C174" s="235"/>
      <c r="D174" s="227" t="s">
        <v>184</v>
      </c>
      <c r="E174" s="236" t="s">
        <v>20</v>
      </c>
      <c r="F174" s="237" t="s">
        <v>1200</v>
      </c>
      <c r="G174" s="235"/>
      <c r="H174" s="236" t="s">
        <v>20</v>
      </c>
      <c r="I174" s="238"/>
      <c r="J174" s="235"/>
      <c r="K174" s="235"/>
      <c r="L174" s="239"/>
      <c r="M174" s="240"/>
      <c r="N174" s="241"/>
      <c r="O174" s="241"/>
      <c r="P174" s="241"/>
      <c r="Q174" s="241"/>
      <c r="R174" s="241"/>
      <c r="S174" s="241"/>
      <c r="T174" s="242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3" t="s">
        <v>184</v>
      </c>
      <c r="AU174" s="243" t="s">
        <v>84</v>
      </c>
      <c r="AV174" s="13" t="s">
        <v>22</v>
      </c>
      <c r="AW174" s="13" t="s">
        <v>37</v>
      </c>
      <c r="AX174" s="13" t="s">
        <v>76</v>
      </c>
      <c r="AY174" s="243" t="s">
        <v>171</v>
      </c>
    </row>
    <row r="175" spans="1:51" s="14" customFormat="1" ht="12">
      <c r="A175" s="14"/>
      <c r="B175" s="244"/>
      <c r="C175" s="245"/>
      <c r="D175" s="227" t="s">
        <v>184</v>
      </c>
      <c r="E175" s="246" t="s">
        <v>20</v>
      </c>
      <c r="F175" s="247" t="s">
        <v>1207</v>
      </c>
      <c r="G175" s="245"/>
      <c r="H175" s="248">
        <v>56.32</v>
      </c>
      <c r="I175" s="249"/>
      <c r="J175" s="245"/>
      <c r="K175" s="245"/>
      <c r="L175" s="250"/>
      <c r="M175" s="251"/>
      <c r="N175" s="252"/>
      <c r="O175" s="252"/>
      <c r="P175" s="252"/>
      <c r="Q175" s="252"/>
      <c r="R175" s="252"/>
      <c r="S175" s="252"/>
      <c r="T175" s="253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54" t="s">
        <v>184</v>
      </c>
      <c r="AU175" s="254" t="s">
        <v>84</v>
      </c>
      <c r="AV175" s="14" t="s">
        <v>84</v>
      </c>
      <c r="AW175" s="14" t="s">
        <v>37</v>
      </c>
      <c r="AX175" s="14" t="s">
        <v>76</v>
      </c>
      <c r="AY175" s="254" t="s">
        <v>171</v>
      </c>
    </row>
    <row r="176" spans="1:65" s="2" customFormat="1" ht="21.75" customHeight="1">
      <c r="A176" s="39"/>
      <c r="B176" s="40"/>
      <c r="C176" s="214" t="s">
        <v>285</v>
      </c>
      <c r="D176" s="214" t="s">
        <v>173</v>
      </c>
      <c r="E176" s="215" t="s">
        <v>1208</v>
      </c>
      <c r="F176" s="216" t="s">
        <v>1209</v>
      </c>
      <c r="G176" s="217" t="s">
        <v>230</v>
      </c>
      <c r="H176" s="218">
        <v>23.4</v>
      </c>
      <c r="I176" s="219"/>
      <c r="J176" s="220">
        <f>ROUND(I176*H176,2)</f>
        <v>0</v>
      </c>
      <c r="K176" s="216" t="s">
        <v>177</v>
      </c>
      <c r="L176" s="45"/>
      <c r="M176" s="221" t="s">
        <v>20</v>
      </c>
      <c r="N176" s="222" t="s">
        <v>47</v>
      </c>
      <c r="O176" s="85"/>
      <c r="P176" s="223">
        <f>O176*H176</f>
        <v>0</v>
      </c>
      <c r="Q176" s="223">
        <v>0</v>
      </c>
      <c r="R176" s="223">
        <f>Q176*H176</f>
        <v>0</v>
      </c>
      <c r="S176" s="223">
        <v>0</v>
      </c>
      <c r="T176" s="224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25" t="s">
        <v>178</v>
      </c>
      <c r="AT176" s="225" t="s">
        <v>173</v>
      </c>
      <c r="AU176" s="225" t="s">
        <v>84</v>
      </c>
      <c r="AY176" s="18" t="s">
        <v>171</v>
      </c>
      <c r="BE176" s="226">
        <f>IF(N176="základní",J176,0)</f>
        <v>0</v>
      </c>
      <c r="BF176" s="226">
        <f>IF(N176="snížená",J176,0)</f>
        <v>0</v>
      </c>
      <c r="BG176" s="226">
        <f>IF(N176="zákl. přenesená",J176,0)</f>
        <v>0</v>
      </c>
      <c r="BH176" s="226">
        <f>IF(N176="sníž. přenesená",J176,0)</f>
        <v>0</v>
      </c>
      <c r="BI176" s="226">
        <f>IF(N176="nulová",J176,0)</f>
        <v>0</v>
      </c>
      <c r="BJ176" s="18" t="s">
        <v>22</v>
      </c>
      <c r="BK176" s="226">
        <f>ROUND(I176*H176,2)</f>
        <v>0</v>
      </c>
      <c r="BL176" s="18" t="s">
        <v>178</v>
      </c>
      <c r="BM176" s="225" t="s">
        <v>1210</v>
      </c>
    </row>
    <row r="177" spans="1:47" s="2" customFormat="1" ht="12">
      <c r="A177" s="39"/>
      <c r="B177" s="40"/>
      <c r="C177" s="41"/>
      <c r="D177" s="227" t="s">
        <v>180</v>
      </c>
      <c r="E177" s="41"/>
      <c r="F177" s="228" t="s">
        <v>1211</v>
      </c>
      <c r="G177" s="41"/>
      <c r="H177" s="41"/>
      <c r="I177" s="229"/>
      <c r="J177" s="41"/>
      <c r="K177" s="41"/>
      <c r="L177" s="45"/>
      <c r="M177" s="230"/>
      <c r="N177" s="231"/>
      <c r="O177" s="85"/>
      <c r="P177" s="85"/>
      <c r="Q177" s="85"/>
      <c r="R177" s="85"/>
      <c r="S177" s="85"/>
      <c r="T177" s="86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T177" s="18" t="s">
        <v>180</v>
      </c>
      <c r="AU177" s="18" t="s">
        <v>84</v>
      </c>
    </row>
    <row r="178" spans="1:47" s="2" customFormat="1" ht="12">
      <c r="A178" s="39"/>
      <c r="B178" s="40"/>
      <c r="C178" s="41"/>
      <c r="D178" s="232" t="s">
        <v>182</v>
      </c>
      <c r="E178" s="41"/>
      <c r="F178" s="233" t="s">
        <v>1212</v>
      </c>
      <c r="G178" s="41"/>
      <c r="H178" s="41"/>
      <c r="I178" s="229"/>
      <c r="J178" s="41"/>
      <c r="K178" s="41"/>
      <c r="L178" s="45"/>
      <c r="M178" s="230"/>
      <c r="N178" s="231"/>
      <c r="O178" s="85"/>
      <c r="P178" s="85"/>
      <c r="Q178" s="85"/>
      <c r="R178" s="85"/>
      <c r="S178" s="85"/>
      <c r="T178" s="86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T178" s="18" t="s">
        <v>182</v>
      </c>
      <c r="AU178" s="18" t="s">
        <v>84</v>
      </c>
    </row>
    <row r="179" spans="1:51" s="13" customFormat="1" ht="12">
      <c r="A179" s="13"/>
      <c r="B179" s="234"/>
      <c r="C179" s="235"/>
      <c r="D179" s="227" t="s">
        <v>184</v>
      </c>
      <c r="E179" s="236" t="s">
        <v>20</v>
      </c>
      <c r="F179" s="237" t="s">
        <v>1022</v>
      </c>
      <c r="G179" s="235"/>
      <c r="H179" s="236" t="s">
        <v>20</v>
      </c>
      <c r="I179" s="238"/>
      <c r="J179" s="235"/>
      <c r="K179" s="235"/>
      <c r="L179" s="239"/>
      <c r="M179" s="240"/>
      <c r="N179" s="241"/>
      <c r="O179" s="241"/>
      <c r="P179" s="241"/>
      <c r="Q179" s="241"/>
      <c r="R179" s="241"/>
      <c r="S179" s="241"/>
      <c r="T179" s="242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3" t="s">
        <v>184</v>
      </c>
      <c r="AU179" s="243" t="s">
        <v>84</v>
      </c>
      <c r="AV179" s="13" t="s">
        <v>22</v>
      </c>
      <c r="AW179" s="13" t="s">
        <v>37</v>
      </c>
      <c r="AX179" s="13" t="s">
        <v>76</v>
      </c>
      <c r="AY179" s="243" t="s">
        <v>171</v>
      </c>
    </row>
    <row r="180" spans="1:51" s="14" customFormat="1" ht="12">
      <c r="A180" s="14"/>
      <c r="B180" s="244"/>
      <c r="C180" s="245"/>
      <c r="D180" s="227" t="s">
        <v>184</v>
      </c>
      <c r="E180" s="246" t="s">
        <v>20</v>
      </c>
      <c r="F180" s="247" t="s">
        <v>1213</v>
      </c>
      <c r="G180" s="245"/>
      <c r="H180" s="248">
        <v>23.4</v>
      </c>
      <c r="I180" s="249"/>
      <c r="J180" s="245"/>
      <c r="K180" s="245"/>
      <c r="L180" s="250"/>
      <c r="M180" s="251"/>
      <c r="N180" s="252"/>
      <c r="O180" s="252"/>
      <c r="P180" s="252"/>
      <c r="Q180" s="252"/>
      <c r="R180" s="252"/>
      <c r="S180" s="252"/>
      <c r="T180" s="253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54" t="s">
        <v>184</v>
      </c>
      <c r="AU180" s="254" t="s">
        <v>84</v>
      </c>
      <c r="AV180" s="14" t="s">
        <v>84</v>
      </c>
      <c r="AW180" s="14" t="s">
        <v>37</v>
      </c>
      <c r="AX180" s="14" t="s">
        <v>76</v>
      </c>
      <c r="AY180" s="254" t="s">
        <v>171</v>
      </c>
    </row>
    <row r="181" spans="1:65" s="2" customFormat="1" ht="16.5" customHeight="1">
      <c r="A181" s="39"/>
      <c r="B181" s="40"/>
      <c r="C181" s="214" t="s">
        <v>8</v>
      </c>
      <c r="D181" s="214" t="s">
        <v>173</v>
      </c>
      <c r="E181" s="215" t="s">
        <v>1214</v>
      </c>
      <c r="F181" s="216" t="s">
        <v>1215</v>
      </c>
      <c r="G181" s="217" t="s">
        <v>176</v>
      </c>
      <c r="H181" s="218">
        <v>12</v>
      </c>
      <c r="I181" s="219"/>
      <c r="J181" s="220">
        <f>ROUND(I181*H181,2)</f>
        <v>0</v>
      </c>
      <c r="K181" s="216" t="s">
        <v>177</v>
      </c>
      <c r="L181" s="45"/>
      <c r="M181" s="221" t="s">
        <v>20</v>
      </c>
      <c r="N181" s="222" t="s">
        <v>47</v>
      </c>
      <c r="O181" s="85"/>
      <c r="P181" s="223">
        <f>O181*H181</f>
        <v>0</v>
      </c>
      <c r="Q181" s="223">
        <v>0.001298</v>
      </c>
      <c r="R181" s="223">
        <f>Q181*H181</f>
        <v>0.015576</v>
      </c>
      <c r="S181" s="223">
        <v>0</v>
      </c>
      <c r="T181" s="224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25" t="s">
        <v>178</v>
      </c>
      <c r="AT181" s="225" t="s">
        <v>173</v>
      </c>
      <c r="AU181" s="225" t="s">
        <v>84</v>
      </c>
      <c r="AY181" s="18" t="s">
        <v>171</v>
      </c>
      <c r="BE181" s="226">
        <f>IF(N181="základní",J181,0)</f>
        <v>0</v>
      </c>
      <c r="BF181" s="226">
        <f>IF(N181="snížená",J181,0)</f>
        <v>0</v>
      </c>
      <c r="BG181" s="226">
        <f>IF(N181="zákl. přenesená",J181,0)</f>
        <v>0</v>
      </c>
      <c r="BH181" s="226">
        <f>IF(N181="sníž. přenesená",J181,0)</f>
        <v>0</v>
      </c>
      <c r="BI181" s="226">
        <f>IF(N181="nulová",J181,0)</f>
        <v>0</v>
      </c>
      <c r="BJ181" s="18" t="s">
        <v>22</v>
      </c>
      <c r="BK181" s="226">
        <f>ROUND(I181*H181,2)</f>
        <v>0</v>
      </c>
      <c r="BL181" s="18" t="s">
        <v>178</v>
      </c>
      <c r="BM181" s="225" t="s">
        <v>1216</v>
      </c>
    </row>
    <row r="182" spans="1:47" s="2" customFormat="1" ht="12">
      <c r="A182" s="39"/>
      <c r="B182" s="40"/>
      <c r="C182" s="41"/>
      <c r="D182" s="227" t="s">
        <v>180</v>
      </c>
      <c r="E182" s="41"/>
      <c r="F182" s="228" t="s">
        <v>1217</v>
      </c>
      <c r="G182" s="41"/>
      <c r="H182" s="41"/>
      <c r="I182" s="229"/>
      <c r="J182" s="41"/>
      <c r="K182" s="41"/>
      <c r="L182" s="45"/>
      <c r="M182" s="230"/>
      <c r="N182" s="231"/>
      <c r="O182" s="85"/>
      <c r="P182" s="85"/>
      <c r="Q182" s="85"/>
      <c r="R182" s="85"/>
      <c r="S182" s="85"/>
      <c r="T182" s="86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T182" s="18" t="s">
        <v>180</v>
      </c>
      <c r="AU182" s="18" t="s">
        <v>84</v>
      </c>
    </row>
    <row r="183" spans="1:47" s="2" customFormat="1" ht="12">
      <c r="A183" s="39"/>
      <c r="B183" s="40"/>
      <c r="C183" s="41"/>
      <c r="D183" s="232" t="s">
        <v>182</v>
      </c>
      <c r="E183" s="41"/>
      <c r="F183" s="233" t="s">
        <v>1218</v>
      </c>
      <c r="G183" s="41"/>
      <c r="H183" s="41"/>
      <c r="I183" s="229"/>
      <c r="J183" s="41"/>
      <c r="K183" s="41"/>
      <c r="L183" s="45"/>
      <c r="M183" s="230"/>
      <c r="N183" s="231"/>
      <c r="O183" s="85"/>
      <c r="P183" s="85"/>
      <c r="Q183" s="85"/>
      <c r="R183" s="85"/>
      <c r="S183" s="85"/>
      <c r="T183" s="86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T183" s="18" t="s">
        <v>182</v>
      </c>
      <c r="AU183" s="18" t="s">
        <v>84</v>
      </c>
    </row>
    <row r="184" spans="1:51" s="13" customFormat="1" ht="12">
      <c r="A184" s="13"/>
      <c r="B184" s="234"/>
      <c r="C184" s="235"/>
      <c r="D184" s="227" t="s">
        <v>184</v>
      </c>
      <c r="E184" s="236" t="s">
        <v>20</v>
      </c>
      <c r="F184" s="237" t="s">
        <v>1022</v>
      </c>
      <c r="G184" s="235"/>
      <c r="H184" s="236" t="s">
        <v>20</v>
      </c>
      <c r="I184" s="238"/>
      <c r="J184" s="235"/>
      <c r="K184" s="235"/>
      <c r="L184" s="239"/>
      <c r="M184" s="240"/>
      <c r="N184" s="241"/>
      <c r="O184" s="241"/>
      <c r="P184" s="241"/>
      <c r="Q184" s="241"/>
      <c r="R184" s="241"/>
      <c r="S184" s="241"/>
      <c r="T184" s="242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3" t="s">
        <v>184</v>
      </c>
      <c r="AU184" s="243" t="s">
        <v>84</v>
      </c>
      <c r="AV184" s="13" t="s">
        <v>22</v>
      </c>
      <c r="AW184" s="13" t="s">
        <v>37</v>
      </c>
      <c r="AX184" s="13" t="s">
        <v>76</v>
      </c>
      <c r="AY184" s="243" t="s">
        <v>171</v>
      </c>
    </row>
    <row r="185" spans="1:51" s="14" customFormat="1" ht="12">
      <c r="A185" s="14"/>
      <c r="B185" s="244"/>
      <c r="C185" s="245"/>
      <c r="D185" s="227" t="s">
        <v>184</v>
      </c>
      <c r="E185" s="246" t="s">
        <v>20</v>
      </c>
      <c r="F185" s="247" t="s">
        <v>1219</v>
      </c>
      <c r="G185" s="245"/>
      <c r="H185" s="248">
        <v>12</v>
      </c>
      <c r="I185" s="249"/>
      <c r="J185" s="245"/>
      <c r="K185" s="245"/>
      <c r="L185" s="250"/>
      <c r="M185" s="251"/>
      <c r="N185" s="252"/>
      <c r="O185" s="252"/>
      <c r="P185" s="252"/>
      <c r="Q185" s="252"/>
      <c r="R185" s="252"/>
      <c r="S185" s="252"/>
      <c r="T185" s="253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54" t="s">
        <v>184</v>
      </c>
      <c r="AU185" s="254" t="s">
        <v>84</v>
      </c>
      <c r="AV185" s="14" t="s">
        <v>84</v>
      </c>
      <c r="AW185" s="14" t="s">
        <v>37</v>
      </c>
      <c r="AX185" s="14" t="s">
        <v>76</v>
      </c>
      <c r="AY185" s="254" t="s">
        <v>171</v>
      </c>
    </row>
    <row r="186" spans="1:65" s="2" customFormat="1" ht="16.5" customHeight="1">
      <c r="A186" s="39"/>
      <c r="B186" s="40"/>
      <c r="C186" s="214" t="s">
        <v>298</v>
      </c>
      <c r="D186" s="214" t="s">
        <v>173</v>
      </c>
      <c r="E186" s="215" t="s">
        <v>1220</v>
      </c>
      <c r="F186" s="216" t="s">
        <v>1221</v>
      </c>
      <c r="G186" s="217" t="s">
        <v>176</v>
      </c>
      <c r="H186" s="218">
        <v>12</v>
      </c>
      <c r="I186" s="219"/>
      <c r="J186" s="220">
        <f>ROUND(I186*H186,2)</f>
        <v>0</v>
      </c>
      <c r="K186" s="216" t="s">
        <v>177</v>
      </c>
      <c r="L186" s="45"/>
      <c r="M186" s="221" t="s">
        <v>20</v>
      </c>
      <c r="N186" s="222" t="s">
        <v>47</v>
      </c>
      <c r="O186" s="85"/>
      <c r="P186" s="223">
        <f>O186*H186</f>
        <v>0</v>
      </c>
      <c r="Q186" s="223">
        <v>3.6E-05</v>
      </c>
      <c r="R186" s="223">
        <f>Q186*H186</f>
        <v>0.000432</v>
      </c>
      <c r="S186" s="223">
        <v>0</v>
      </c>
      <c r="T186" s="224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25" t="s">
        <v>178</v>
      </c>
      <c r="AT186" s="225" t="s">
        <v>173</v>
      </c>
      <c r="AU186" s="225" t="s">
        <v>84</v>
      </c>
      <c r="AY186" s="18" t="s">
        <v>171</v>
      </c>
      <c r="BE186" s="226">
        <f>IF(N186="základní",J186,0)</f>
        <v>0</v>
      </c>
      <c r="BF186" s="226">
        <f>IF(N186="snížená",J186,0)</f>
        <v>0</v>
      </c>
      <c r="BG186" s="226">
        <f>IF(N186="zákl. přenesená",J186,0)</f>
        <v>0</v>
      </c>
      <c r="BH186" s="226">
        <f>IF(N186="sníž. přenesená",J186,0)</f>
        <v>0</v>
      </c>
      <c r="BI186" s="226">
        <f>IF(N186="nulová",J186,0)</f>
        <v>0</v>
      </c>
      <c r="BJ186" s="18" t="s">
        <v>22</v>
      </c>
      <c r="BK186" s="226">
        <f>ROUND(I186*H186,2)</f>
        <v>0</v>
      </c>
      <c r="BL186" s="18" t="s">
        <v>178</v>
      </c>
      <c r="BM186" s="225" t="s">
        <v>1222</v>
      </c>
    </row>
    <row r="187" spans="1:47" s="2" customFormat="1" ht="12">
      <c r="A187" s="39"/>
      <c r="B187" s="40"/>
      <c r="C187" s="41"/>
      <c r="D187" s="227" t="s">
        <v>180</v>
      </c>
      <c r="E187" s="41"/>
      <c r="F187" s="228" t="s">
        <v>1223</v>
      </c>
      <c r="G187" s="41"/>
      <c r="H187" s="41"/>
      <c r="I187" s="229"/>
      <c r="J187" s="41"/>
      <c r="K187" s="41"/>
      <c r="L187" s="45"/>
      <c r="M187" s="230"/>
      <c r="N187" s="231"/>
      <c r="O187" s="85"/>
      <c r="P187" s="85"/>
      <c r="Q187" s="85"/>
      <c r="R187" s="85"/>
      <c r="S187" s="85"/>
      <c r="T187" s="86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T187" s="18" t="s">
        <v>180</v>
      </c>
      <c r="AU187" s="18" t="s">
        <v>84</v>
      </c>
    </row>
    <row r="188" spans="1:47" s="2" customFormat="1" ht="12">
      <c r="A188" s="39"/>
      <c r="B188" s="40"/>
      <c r="C188" s="41"/>
      <c r="D188" s="232" t="s">
        <v>182</v>
      </c>
      <c r="E188" s="41"/>
      <c r="F188" s="233" t="s">
        <v>1224</v>
      </c>
      <c r="G188" s="41"/>
      <c r="H188" s="41"/>
      <c r="I188" s="229"/>
      <c r="J188" s="41"/>
      <c r="K188" s="41"/>
      <c r="L188" s="45"/>
      <c r="M188" s="230"/>
      <c r="N188" s="231"/>
      <c r="O188" s="85"/>
      <c r="P188" s="85"/>
      <c r="Q188" s="85"/>
      <c r="R188" s="85"/>
      <c r="S188" s="85"/>
      <c r="T188" s="86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T188" s="18" t="s">
        <v>182</v>
      </c>
      <c r="AU188" s="18" t="s">
        <v>84</v>
      </c>
    </row>
    <row r="189" spans="1:65" s="2" customFormat="1" ht="24.15" customHeight="1">
      <c r="A189" s="39"/>
      <c r="B189" s="40"/>
      <c r="C189" s="214" t="s">
        <v>308</v>
      </c>
      <c r="D189" s="214" t="s">
        <v>173</v>
      </c>
      <c r="E189" s="215" t="s">
        <v>1225</v>
      </c>
      <c r="F189" s="216" t="s">
        <v>1226</v>
      </c>
      <c r="G189" s="217" t="s">
        <v>244</v>
      </c>
      <c r="H189" s="218">
        <v>0.956</v>
      </c>
      <c r="I189" s="219"/>
      <c r="J189" s="220">
        <f>ROUND(I189*H189,2)</f>
        <v>0</v>
      </c>
      <c r="K189" s="216" t="s">
        <v>177</v>
      </c>
      <c r="L189" s="45"/>
      <c r="M189" s="221" t="s">
        <v>20</v>
      </c>
      <c r="N189" s="222" t="s">
        <v>47</v>
      </c>
      <c r="O189" s="85"/>
      <c r="P189" s="223">
        <f>O189*H189</f>
        <v>0</v>
      </c>
      <c r="Q189" s="223">
        <v>1.059738</v>
      </c>
      <c r="R189" s="223">
        <f>Q189*H189</f>
        <v>1.013109528</v>
      </c>
      <c r="S189" s="223">
        <v>0</v>
      </c>
      <c r="T189" s="224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25" t="s">
        <v>178</v>
      </c>
      <c r="AT189" s="225" t="s">
        <v>173</v>
      </c>
      <c r="AU189" s="225" t="s">
        <v>84</v>
      </c>
      <c r="AY189" s="18" t="s">
        <v>171</v>
      </c>
      <c r="BE189" s="226">
        <f>IF(N189="základní",J189,0)</f>
        <v>0</v>
      </c>
      <c r="BF189" s="226">
        <f>IF(N189="snížená",J189,0)</f>
        <v>0</v>
      </c>
      <c r="BG189" s="226">
        <f>IF(N189="zákl. přenesená",J189,0)</f>
        <v>0</v>
      </c>
      <c r="BH189" s="226">
        <f>IF(N189="sníž. přenesená",J189,0)</f>
        <v>0</v>
      </c>
      <c r="BI189" s="226">
        <f>IF(N189="nulová",J189,0)</f>
        <v>0</v>
      </c>
      <c r="BJ189" s="18" t="s">
        <v>22</v>
      </c>
      <c r="BK189" s="226">
        <f>ROUND(I189*H189,2)</f>
        <v>0</v>
      </c>
      <c r="BL189" s="18" t="s">
        <v>178</v>
      </c>
      <c r="BM189" s="225" t="s">
        <v>1227</v>
      </c>
    </row>
    <row r="190" spans="1:47" s="2" customFormat="1" ht="12">
      <c r="A190" s="39"/>
      <c r="B190" s="40"/>
      <c r="C190" s="41"/>
      <c r="D190" s="227" t="s">
        <v>180</v>
      </c>
      <c r="E190" s="41"/>
      <c r="F190" s="228" t="s">
        <v>1228</v>
      </c>
      <c r="G190" s="41"/>
      <c r="H190" s="41"/>
      <c r="I190" s="229"/>
      <c r="J190" s="41"/>
      <c r="K190" s="41"/>
      <c r="L190" s="45"/>
      <c r="M190" s="230"/>
      <c r="N190" s="231"/>
      <c r="O190" s="85"/>
      <c r="P190" s="85"/>
      <c r="Q190" s="85"/>
      <c r="R190" s="85"/>
      <c r="S190" s="85"/>
      <c r="T190" s="86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T190" s="18" t="s">
        <v>180</v>
      </c>
      <c r="AU190" s="18" t="s">
        <v>84</v>
      </c>
    </row>
    <row r="191" spans="1:47" s="2" customFormat="1" ht="12">
      <c r="A191" s="39"/>
      <c r="B191" s="40"/>
      <c r="C191" s="41"/>
      <c r="D191" s="232" t="s">
        <v>182</v>
      </c>
      <c r="E191" s="41"/>
      <c r="F191" s="233" t="s">
        <v>1229</v>
      </c>
      <c r="G191" s="41"/>
      <c r="H191" s="41"/>
      <c r="I191" s="229"/>
      <c r="J191" s="41"/>
      <c r="K191" s="41"/>
      <c r="L191" s="45"/>
      <c r="M191" s="230"/>
      <c r="N191" s="231"/>
      <c r="O191" s="85"/>
      <c r="P191" s="85"/>
      <c r="Q191" s="85"/>
      <c r="R191" s="85"/>
      <c r="S191" s="85"/>
      <c r="T191" s="86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T191" s="18" t="s">
        <v>182</v>
      </c>
      <c r="AU191" s="18" t="s">
        <v>84</v>
      </c>
    </row>
    <row r="192" spans="1:51" s="13" customFormat="1" ht="12">
      <c r="A192" s="13"/>
      <c r="B192" s="234"/>
      <c r="C192" s="235"/>
      <c r="D192" s="227" t="s">
        <v>184</v>
      </c>
      <c r="E192" s="236" t="s">
        <v>20</v>
      </c>
      <c r="F192" s="237" t="s">
        <v>1022</v>
      </c>
      <c r="G192" s="235"/>
      <c r="H192" s="236" t="s">
        <v>20</v>
      </c>
      <c r="I192" s="238"/>
      <c r="J192" s="235"/>
      <c r="K192" s="235"/>
      <c r="L192" s="239"/>
      <c r="M192" s="240"/>
      <c r="N192" s="241"/>
      <c r="O192" s="241"/>
      <c r="P192" s="241"/>
      <c r="Q192" s="241"/>
      <c r="R192" s="241"/>
      <c r="S192" s="241"/>
      <c r="T192" s="242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3" t="s">
        <v>184</v>
      </c>
      <c r="AU192" s="243" t="s">
        <v>84</v>
      </c>
      <c r="AV192" s="13" t="s">
        <v>22</v>
      </c>
      <c r="AW192" s="13" t="s">
        <v>37</v>
      </c>
      <c r="AX192" s="13" t="s">
        <v>76</v>
      </c>
      <c r="AY192" s="243" t="s">
        <v>171</v>
      </c>
    </row>
    <row r="193" spans="1:51" s="14" customFormat="1" ht="12">
      <c r="A193" s="14"/>
      <c r="B193" s="244"/>
      <c r="C193" s="245"/>
      <c r="D193" s="227" t="s">
        <v>184</v>
      </c>
      <c r="E193" s="246" t="s">
        <v>20</v>
      </c>
      <c r="F193" s="247" t="s">
        <v>1230</v>
      </c>
      <c r="G193" s="245"/>
      <c r="H193" s="248">
        <v>0.956</v>
      </c>
      <c r="I193" s="249"/>
      <c r="J193" s="245"/>
      <c r="K193" s="245"/>
      <c r="L193" s="250"/>
      <c r="M193" s="251"/>
      <c r="N193" s="252"/>
      <c r="O193" s="252"/>
      <c r="P193" s="252"/>
      <c r="Q193" s="252"/>
      <c r="R193" s="252"/>
      <c r="S193" s="252"/>
      <c r="T193" s="253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54" t="s">
        <v>184</v>
      </c>
      <c r="AU193" s="254" t="s">
        <v>84</v>
      </c>
      <c r="AV193" s="14" t="s">
        <v>84</v>
      </c>
      <c r="AW193" s="14" t="s">
        <v>37</v>
      </c>
      <c r="AX193" s="14" t="s">
        <v>76</v>
      </c>
      <c r="AY193" s="254" t="s">
        <v>171</v>
      </c>
    </row>
    <row r="194" spans="1:65" s="2" customFormat="1" ht="37.8" customHeight="1">
      <c r="A194" s="39"/>
      <c r="B194" s="40"/>
      <c r="C194" s="214" t="s">
        <v>316</v>
      </c>
      <c r="D194" s="214" t="s">
        <v>173</v>
      </c>
      <c r="E194" s="215" t="s">
        <v>1231</v>
      </c>
      <c r="F194" s="216" t="s">
        <v>1232</v>
      </c>
      <c r="G194" s="217" t="s">
        <v>230</v>
      </c>
      <c r="H194" s="218">
        <v>23.4</v>
      </c>
      <c r="I194" s="219"/>
      <c r="J194" s="220">
        <f>ROUND(I194*H194,2)</f>
        <v>0</v>
      </c>
      <c r="K194" s="216" t="s">
        <v>177</v>
      </c>
      <c r="L194" s="45"/>
      <c r="M194" s="221" t="s">
        <v>20</v>
      </c>
      <c r="N194" s="222" t="s">
        <v>47</v>
      </c>
      <c r="O194" s="85"/>
      <c r="P194" s="223">
        <f>O194*H194</f>
        <v>0</v>
      </c>
      <c r="Q194" s="223">
        <v>0</v>
      </c>
      <c r="R194" s="223">
        <f>Q194*H194</f>
        <v>0</v>
      </c>
      <c r="S194" s="223">
        <v>0</v>
      </c>
      <c r="T194" s="224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25" t="s">
        <v>178</v>
      </c>
      <c r="AT194" s="225" t="s">
        <v>173</v>
      </c>
      <c r="AU194" s="225" t="s">
        <v>84</v>
      </c>
      <c r="AY194" s="18" t="s">
        <v>171</v>
      </c>
      <c r="BE194" s="226">
        <f>IF(N194="základní",J194,0)</f>
        <v>0</v>
      </c>
      <c r="BF194" s="226">
        <f>IF(N194="snížená",J194,0)</f>
        <v>0</v>
      </c>
      <c r="BG194" s="226">
        <f>IF(N194="zákl. přenesená",J194,0)</f>
        <v>0</v>
      </c>
      <c r="BH194" s="226">
        <f>IF(N194="sníž. přenesená",J194,0)</f>
        <v>0</v>
      </c>
      <c r="BI194" s="226">
        <f>IF(N194="nulová",J194,0)</f>
        <v>0</v>
      </c>
      <c r="BJ194" s="18" t="s">
        <v>22</v>
      </c>
      <c r="BK194" s="226">
        <f>ROUND(I194*H194,2)</f>
        <v>0</v>
      </c>
      <c r="BL194" s="18" t="s">
        <v>178</v>
      </c>
      <c r="BM194" s="225" t="s">
        <v>1233</v>
      </c>
    </row>
    <row r="195" spans="1:47" s="2" customFormat="1" ht="12">
      <c r="A195" s="39"/>
      <c r="B195" s="40"/>
      <c r="C195" s="41"/>
      <c r="D195" s="227" t="s">
        <v>180</v>
      </c>
      <c r="E195" s="41"/>
      <c r="F195" s="228" t="s">
        <v>1234</v>
      </c>
      <c r="G195" s="41"/>
      <c r="H195" s="41"/>
      <c r="I195" s="229"/>
      <c r="J195" s="41"/>
      <c r="K195" s="41"/>
      <c r="L195" s="45"/>
      <c r="M195" s="230"/>
      <c r="N195" s="231"/>
      <c r="O195" s="85"/>
      <c r="P195" s="85"/>
      <c r="Q195" s="85"/>
      <c r="R195" s="85"/>
      <c r="S195" s="85"/>
      <c r="T195" s="86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T195" s="18" t="s">
        <v>180</v>
      </c>
      <c r="AU195" s="18" t="s">
        <v>84</v>
      </c>
    </row>
    <row r="196" spans="1:47" s="2" customFormat="1" ht="12">
      <c r="A196" s="39"/>
      <c r="B196" s="40"/>
      <c r="C196" s="41"/>
      <c r="D196" s="232" t="s">
        <v>182</v>
      </c>
      <c r="E196" s="41"/>
      <c r="F196" s="233" t="s">
        <v>1235</v>
      </c>
      <c r="G196" s="41"/>
      <c r="H196" s="41"/>
      <c r="I196" s="229"/>
      <c r="J196" s="41"/>
      <c r="K196" s="41"/>
      <c r="L196" s="45"/>
      <c r="M196" s="230"/>
      <c r="N196" s="231"/>
      <c r="O196" s="85"/>
      <c r="P196" s="85"/>
      <c r="Q196" s="85"/>
      <c r="R196" s="85"/>
      <c r="S196" s="85"/>
      <c r="T196" s="86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T196" s="18" t="s">
        <v>182</v>
      </c>
      <c r="AU196" s="18" t="s">
        <v>84</v>
      </c>
    </row>
    <row r="197" spans="1:65" s="2" customFormat="1" ht="16.5" customHeight="1">
      <c r="A197" s="39"/>
      <c r="B197" s="40"/>
      <c r="C197" s="214" t="s">
        <v>328</v>
      </c>
      <c r="D197" s="214" t="s">
        <v>173</v>
      </c>
      <c r="E197" s="215" t="s">
        <v>1017</v>
      </c>
      <c r="F197" s="216" t="s">
        <v>1018</v>
      </c>
      <c r="G197" s="217" t="s">
        <v>230</v>
      </c>
      <c r="H197" s="218">
        <v>10.24</v>
      </c>
      <c r="I197" s="219"/>
      <c r="J197" s="220">
        <f>ROUND(I197*H197,2)</f>
        <v>0</v>
      </c>
      <c r="K197" s="216" t="s">
        <v>177</v>
      </c>
      <c r="L197" s="45"/>
      <c r="M197" s="221" t="s">
        <v>20</v>
      </c>
      <c r="N197" s="222" t="s">
        <v>47</v>
      </c>
      <c r="O197" s="85"/>
      <c r="P197" s="223">
        <f>O197*H197</f>
        <v>0</v>
      </c>
      <c r="Q197" s="223">
        <v>2.501872204</v>
      </c>
      <c r="R197" s="223">
        <f>Q197*H197</f>
        <v>25.61917136896</v>
      </c>
      <c r="S197" s="223">
        <v>0</v>
      </c>
      <c r="T197" s="224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25" t="s">
        <v>178</v>
      </c>
      <c r="AT197" s="225" t="s">
        <v>173</v>
      </c>
      <c r="AU197" s="225" t="s">
        <v>84</v>
      </c>
      <c r="AY197" s="18" t="s">
        <v>171</v>
      </c>
      <c r="BE197" s="226">
        <f>IF(N197="základní",J197,0)</f>
        <v>0</v>
      </c>
      <c r="BF197" s="226">
        <f>IF(N197="snížená",J197,0)</f>
        <v>0</v>
      </c>
      <c r="BG197" s="226">
        <f>IF(N197="zákl. přenesená",J197,0)</f>
        <v>0</v>
      </c>
      <c r="BH197" s="226">
        <f>IF(N197="sníž. přenesená",J197,0)</f>
        <v>0</v>
      </c>
      <c r="BI197" s="226">
        <f>IF(N197="nulová",J197,0)</f>
        <v>0</v>
      </c>
      <c r="BJ197" s="18" t="s">
        <v>22</v>
      </c>
      <c r="BK197" s="226">
        <f>ROUND(I197*H197,2)</f>
        <v>0</v>
      </c>
      <c r="BL197" s="18" t="s">
        <v>178</v>
      </c>
      <c r="BM197" s="225" t="s">
        <v>1019</v>
      </c>
    </row>
    <row r="198" spans="1:47" s="2" customFormat="1" ht="12">
      <c r="A198" s="39"/>
      <c r="B198" s="40"/>
      <c r="C198" s="41"/>
      <c r="D198" s="227" t="s">
        <v>180</v>
      </c>
      <c r="E198" s="41"/>
      <c r="F198" s="228" t="s">
        <v>1020</v>
      </c>
      <c r="G198" s="41"/>
      <c r="H198" s="41"/>
      <c r="I198" s="229"/>
      <c r="J198" s="41"/>
      <c r="K198" s="41"/>
      <c r="L198" s="45"/>
      <c r="M198" s="230"/>
      <c r="N198" s="231"/>
      <c r="O198" s="85"/>
      <c r="P198" s="85"/>
      <c r="Q198" s="85"/>
      <c r="R198" s="85"/>
      <c r="S198" s="85"/>
      <c r="T198" s="86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T198" s="18" t="s">
        <v>180</v>
      </c>
      <c r="AU198" s="18" t="s">
        <v>84</v>
      </c>
    </row>
    <row r="199" spans="1:47" s="2" customFormat="1" ht="12">
      <c r="A199" s="39"/>
      <c r="B199" s="40"/>
      <c r="C199" s="41"/>
      <c r="D199" s="232" t="s">
        <v>182</v>
      </c>
      <c r="E199" s="41"/>
      <c r="F199" s="233" t="s">
        <v>1021</v>
      </c>
      <c r="G199" s="41"/>
      <c r="H199" s="41"/>
      <c r="I199" s="229"/>
      <c r="J199" s="41"/>
      <c r="K199" s="41"/>
      <c r="L199" s="45"/>
      <c r="M199" s="230"/>
      <c r="N199" s="231"/>
      <c r="O199" s="85"/>
      <c r="P199" s="85"/>
      <c r="Q199" s="85"/>
      <c r="R199" s="85"/>
      <c r="S199" s="85"/>
      <c r="T199" s="86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T199" s="18" t="s">
        <v>182</v>
      </c>
      <c r="AU199" s="18" t="s">
        <v>84</v>
      </c>
    </row>
    <row r="200" spans="1:51" s="13" customFormat="1" ht="12">
      <c r="A200" s="13"/>
      <c r="B200" s="234"/>
      <c r="C200" s="235"/>
      <c r="D200" s="227" t="s">
        <v>184</v>
      </c>
      <c r="E200" s="236" t="s">
        <v>20</v>
      </c>
      <c r="F200" s="237" t="s">
        <v>1022</v>
      </c>
      <c r="G200" s="235"/>
      <c r="H200" s="236" t="s">
        <v>20</v>
      </c>
      <c r="I200" s="238"/>
      <c r="J200" s="235"/>
      <c r="K200" s="235"/>
      <c r="L200" s="239"/>
      <c r="M200" s="240"/>
      <c r="N200" s="241"/>
      <c r="O200" s="241"/>
      <c r="P200" s="241"/>
      <c r="Q200" s="241"/>
      <c r="R200" s="241"/>
      <c r="S200" s="241"/>
      <c r="T200" s="242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43" t="s">
        <v>184</v>
      </c>
      <c r="AU200" s="243" t="s">
        <v>84</v>
      </c>
      <c r="AV200" s="13" t="s">
        <v>22</v>
      </c>
      <c r="AW200" s="13" t="s">
        <v>37</v>
      </c>
      <c r="AX200" s="13" t="s">
        <v>76</v>
      </c>
      <c r="AY200" s="243" t="s">
        <v>171</v>
      </c>
    </row>
    <row r="201" spans="1:51" s="14" customFormat="1" ht="12">
      <c r="A201" s="14"/>
      <c r="B201" s="244"/>
      <c r="C201" s="245"/>
      <c r="D201" s="227" t="s">
        <v>184</v>
      </c>
      <c r="E201" s="246" t="s">
        <v>20</v>
      </c>
      <c r="F201" s="247" t="s">
        <v>1236</v>
      </c>
      <c r="G201" s="245"/>
      <c r="H201" s="248">
        <v>10.24</v>
      </c>
      <c r="I201" s="249"/>
      <c r="J201" s="245"/>
      <c r="K201" s="245"/>
      <c r="L201" s="250"/>
      <c r="M201" s="251"/>
      <c r="N201" s="252"/>
      <c r="O201" s="252"/>
      <c r="P201" s="252"/>
      <c r="Q201" s="252"/>
      <c r="R201" s="252"/>
      <c r="S201" s="252"/>
      <c r="T201" s="253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54" t="s">
        <v>184</v>
      </c>
      <c r="AU201" s="254" t="s">
        <v>84</v>
      </c>
      <c r="AV201" s="14" t="s">
        <v>84</v>
      </c>
      <c r="AW201" s="14" t="s">
        <v>37</v>
      </c>
      <c r="AX201" s="14" t="s">
        <v>76</v>
      </c>
      <c r="AY201" s="254" t="s">
        <v>171</v>
      </c>
    </row>
    <row r="202" spans="1:65" s="2" customFormat="1" ht="16.5" customHeight="1">
      <c r="A202" s="39"/>
      <c r="B202" s="40"/>
      <c r="C202" s="214" t="s">
        <v>336</v>
      </c>
      <c r="D202" s="214" t="s">
        <v>173</v>
      </c>
      <c r="E202" s="215" t="s">
        <v>1024</v>
      </c>
      <c r="F202" s="216" t="s">
        <v>1025</v>
      </c>
      <c r="G202" s="217" t="s">
        <v>176</v>
      </c>
      <c r="H202" s="218">
        <v>16.64</v>
      </c>
      <c r="I202" s="219"/>
      <c r="J202" s="220">
        <f>ROUND(I202*H202,2)</f>
        <v>0</v>
      </c>
      <c r="K202" s="216" t="s">
        <v>177</v>
      </c>
      <c r="L202" s="45"/>
      <c r="M202" s="221" t="s">
        <v>20</v>
      </c>
      <c r="N202" s="222" t="s">
        <v>47</v>
      </c>
      <c r="O202" s="85"/>
      <c r="P202" s="223">
        <f>O202*H202</f>
        <v>0</v>
      </c>
      <c r="Q202" s="223">
        <v>0.0026369</v>
      </c>
      <c r="R202" s="223">
        <f>Q202*H202</f>
        <v>0.043878016000000006</v>
      </c>
      <c r="S202" s="223">
        <v>0</v>
      </c>
      <c r="T202" s="224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25" t="s">
        <v>178</v>
      </c>
      <c r="AT202" s="225" t="s">
        <v>173</v>
      </c>
      <c r="AU202" s="225" t="s">
        <v>84</v>
      </c>
      <c r="AY202" s="18" t="s">
        <v>171</v>
      </c>
      <c r="BE202" s="226">
        <f>IF(N202="základní",J202,0)</f>
        <v>0</v>
      </c>
      <c r="BF202" s="226">
        <f>IF(N202="snížená",J202,0)</f>
        <v>0</v>
      </c>
      <c r="BG202" s="226">
        <f>IF(N202="zákl. přenesená",J202,0)</f>
        <v>0</v>
      </c>
      <c r="BH202" s="226">
        <f>IF(N202="sníž. přenesená",J202,0)</f>
        <v>0</v>
      </c>
      <c r="BI202" s="226">
        <f>IF(N202="nulová",J202,0)</f>
        <v>0</v>
      </c>
      <c r="BJ202" s="18" t="s">
        <v>22</v>
      </c>
      <c r="BK202" s="226">
        <f>ROUND(I202*H202,2)</f>
        <v>0</v>
      </c>
      <c r="BL202" s="18" t="s">
        <v>178</v>
      </c>
      <c r="BM202" s="225" t="s">
        <v>1026</v>
      </c>
    </row>
    <row r="203" spans="1:47" s="2" customFormat="1" ht="12">
      <c r="A203" s="39"/>
      <c r="B203" s="40"/>
      <c r="C203" s="41"/>
      <c r="D203" s="227" t="s">
        <v>180</v>
      </c>
      <c r="E203" s="41"/>
      <c r="F203" s="228" t="s">
        <v>1027</v>
      </c>
      <c r="G203" s="41"/>
      <c r="H203" s="41"/>
      <c r="I203" s="229"/>
      <c r="J203" s="41"/>
      <c r="K203" s="41"/>
      <c r="L203" s="45"/>
      <c r="M203" s="230"/>
      <c r="N203" s="231"/>
      <c r="O203" s="85"/>
      <c r="P203" s="85"/>
      <c r="Q203" s="85"/>
      <c r="R203" s="85"/>
      <c r="S203" s="85"/>
      <c r="T203" s="86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T203" s="18" t="s">
        <v>180</v>
      </c>
      <c r="AU203" s="18" t="s">
        <v>84</v>
      </c>
    </row>
    <row r="204" spans="1:47" s="2" customFormat="1" ht="12">
      <c r="A204" s="39"/>
      <c r="B204" s="40"/>
      <c r="C204" s="41"/>
      <c r="D204" s="232" t="s">
        <v>182</v>
      </c>
      <c r="E204" s="41"/>
      <c r="F204" s="233" t="s">
        <v>1028</v>
      </c>
      <c r="G204" s="41"/>
      <c r="H204" s="41"/>
      <c r="I204" s="229"/>
      <c r="J204" s="41"/>
      <c r="K204" s="41"/>
      <c r="L204" s="45"/>
      <c r="M204" s="230"/>
      <c r="N204" s="231"/>
      <c r="O204" s="85"/>
      <c r="P204" s="85"/>
      <c r="Q204" s="85"/>
      <c r="R204" s="85"/>
      <c r="S204" s="85"/>
      <c r="T204" s="86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T204" s="18" t="s">
        <v>182</v>
      </c>
      <c r="AU204" s="18" t="s">
        <v>84</v>
      </c>
    </row>
    <row r="205" spans="1:51" s="13" customFormat="1" ht="12">
      <c r="A205" s="13"/>
      <c r="B205" s="234"/>
      <c r="C205" s="235"/>
      <c r="D205" s="227" t="s">
        <v>184</v>
      </c>
      <c r="E205" s="236" t="s">
        <v>20</v>
      </c>
      <c r="F205" s="237" t="s">
        <v>1022</v>
      </c>
      <c r="G205" s="235"/>
      <c r="H205" s="236" t="s">
        <v>20</v>
      </c>
      <c r="I205" s="238"/>
      <c r="J205" s="235"/>
      <c r="K205" s="235"/>
      <c r="L205" s="239"/>
      <c r="M205" s="240"/>
      <c r="N205" s="241"/>
      <c r="O205" s="241"/>
      <c r="P205" s="241"/>
      <c r="Q205" s="241"/>
      <c r="R205" s="241"/>
      <c r="S205" s="241"/>
      <c r="T205" s="242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43" t="s">
        <v>184</v>
      </c>
      <c r="AU205" s="243" t="s">
        <v>84</v>
      </c>
      <c r="AV205" s="13" t="s">
        <v>22</v>
      </c>
      <c r="AW205" s="13" t="s">
        <v>37</v>
      </c>
      <c r="AX205" s="13" t="s">
        <v>76</v>
      </c>
      <c r="AY205" s="243" t="s">
        <v>171</v>
      </c>
    </row>
    <row r="206" spans="1:51" s="14" customFormat="1" ht="12">
      <c r="A206" s="14"/>
      <c r="B206" s="244"/>
      <c r="C206" s="245"/>
      <c r="D206" s="227" t="s">
        <v>184</v>
      </c>
      <c r="E206" s="246" t="s">
        <v>20</v>
      </c>
      <c r="F206" s="247" t="s">
        <v>1237</v>
      </c>
      <c r="G206" s="245"/>
      <c r="H206" s="248">
        <v>16.64</v>
      </c>
      <c r="I206" s="249"/>
      <c r="J206" s="245"/>
      <c r="K206" s="245"/>
      <c r="L206" s="250"/>
      <c r="M206" s="251"/>
      <c r="N206" s="252"/>
      <c r="O206" s="252"/>
      <c r="P206" s="252"/>
      <c r="Q206" s="252"/>
      <c r="R206" s="252"/>
      <c r="S206" s="252"/>
      <c r="T206" s="253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54" t="s">
        <v>184</v>
      </c>
      <c r="AU206" s="254" t="s">
        <v>84</v>
      </c>
      <c r="AV206" s="14" t="s">
        <v>84</v>
      </c>
      <c r="AW206" s="14" t="s">
        <v>37</v>
      </c>
      <c r="AX206" s="14" t="s">
        <v>76</v>
      </c>
      <c r="AY206" s="254" t="s">
        <v>171</v>
      </c>
    </row>
    <row r="207" spans="1:65" s="2" customFormat="1" ht="16.5" customHeight="1">
      <c r="A207" s="39"/>
      <c r="B207" s="40"/>
      <c r="C207" s="214" t="s">
        <v>7</v>
      </c>
      <c r="D207" s="214" t="s">
        <v>173</v>
      </c>
      <c r="E207" s="215" t="s">
        <v>1030</v>
      </c>
      <c r="F207" s="216" t="s">
        <v>1031</v>
      </c>
      <c r="G207" s="217" t="s">
        <v>176</v>
      </c>
      <c r="H207" s="218">
        <v>16.64</v>
      </c>
      <c r="I207" s="219"/>
      <c r="J207" s="220">
        <f>ROUND(I207*H207,2)</f>
        <v>0</v>
      </c>
      <c r="K207" s="216" t="s">
        <v>177</v>
      </c>
      <c r="L207" s="45"/>
      <c r="M207" s="221" t="s">
        <v>20</v>
      </c>
      <c r="N207" s="222" t="s">
        <v>47</v>
      </c>
      <c r="O207" s="85"/>
      <c r="P207" s="223">
        <f>O207*H207</f>
        <v>0</v>
      </c>
      <c r="Q207" s="223">
        <v>0</v>
      </c>
      <c r="R207" s="223">
        <f>Q207*H207</f>
        <v>0</v>
      </c>
      <c r="S207" s="223">
        <v>0</v>
      </c>
      <c r="T207" s="224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25" t="s">
        <v>178</v>
      </c>
      <c r="AT207" s="225" t="s">
        <v>173</v>
      </c>
      <c r="AU207" s="225" t="s">
        <v>84</v>
      </c>
      <c r="AY207" s="18" t="s">
        <v>171</v>
      </c>
      <c r="BE207" s="226">
        <f>IF(N207="základní",J207,0)</f>
        <v>0</v>
      </c>
      <c r="BF207" s="226">
        <f>IF(N207="snížená",J207,0)</f>
        <v>0</v>
      </c>
      <c r="BG207" s="226">
        <f>IF(N207="zákl. přenesená",J207,0)</f>
        <v>0</v>
      </c>
      <c r="BH207" s="226">
        <f>IF(N207="sníž. přenesená",J207,0)</f>
        <v>0</v>
      </c>
      <c r="BI207" s="226">
        <f>IF(N207="nulová",J207,0)</f>
        <v>0</v>
      </c>
      <c r="BJ207" s="18" t="s">
        <v>22</v>
      </c>
      <c r="BK207" s="226">
        <f>ROUND(I207*H207,2)</f>
        <v>0</v>
      </c>
      <c r="BL207" s="18" t="s">
        <v>178</v>
      </c>
      <c r="BM207" s="225" t="s">
        <v>1032</v>
      </c>
    </row>
    <row r="208" spans="1:47" s="2" customFormat="1" ht="12">
      <c r="A208" s="39"/>
      <c r="B208" s="40"/>
      <c r="C208" s="41"/>
      <c r="D208" s="227" t="s">
        <v>180</v>
      </c>
      <c r="E208" s="41"/>
      <c r="F208" s="228" t="s">
        <v>1033</v>
      </c>
      <c r="G208" s="41"/>
      <c r="H208" s="41"/>
      <c r="I208" s="229"/>
      <c r="J208" s="41"/>
      <c r="K208" s="41"/>
      <c r="L208" s="45"/>
      <c r="M208" s="230"/>
      <c r="N208" s="231"/>
      <c r="O208" s="85"/>
      <c r="P208" s="85"/>
      <c r="Q208" s="85"/>
      <c r="R208" s="85"/>
      <c r="S208" s="85"/>
      <c r="T208" s="86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T208" s="18" t="s">
        <v>180</v>
      </c>
      <c r="AU208" s="18" t="s">
        <v>84</v>
      </c>
    </row>
    <row r="209" spans="1:47" s="2" customFormat="1" ht="12">
      <c r="A209" s="39"/>
      <c r="B209" s="40"/>
      <c r="C209" s="41"/>
      <c r="D209" s="232" t="s">
        <v>182</v>
      </c>
      <c r="E209" s="41"/>
      <c r="F209" s="233" t="s">
        <v>1034</v>
      </c>
      <c r="G209" s="41"/>
      <c r="H209" s="41"/>
      <c r="I209" s="229"/>
      <c r="J209" s="41"/>
      <c r="K209" s="41"/>
      <c r="L209" s="45"/>
      <c r="M209" s="230"/>
      <c r="N209" s="231"/>
      <c r="O209" s="85"/>
      <c r="P209" s="85"/>
      <c r="Q209" s="85"/>
      <c r="R209" s="85"/>
      <c r="S209" s="85"/>
      <c r="T209" s="86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T209" s="18" t="s">
        <v>182</v>
      </c>
      <c r="AU209" s="18" t="s">
        <v>84</v>
      </c>
    </row>
    <row r="210" spans="1:63" s="12" customFormat="1" ht="22.8" customHeight="1">
      <c r="A210" s="12"/>
      <c r="B210" s="198"/>
      <c r="C210" s="199"/>
      <c r="D210" s="200" t="s">
        <v>75</v>
      </c>
      <c r="E210" s="212" t="s">
        <v>107</v>
      </c>
      <c r="F210" s="212" t="s">
        <v>1238</v>
      </c>
      <c r="G210" s="199"/>
      <c r="H210" s="199"/>
      <c r="I210" s="202"/>
      <c r="J210" s="213">
        <f>BK210</f>
        <v>0</v>
      </c>
      <c r="K210" s="199"/>
      <c r="L210" s="204"/>
      <c r="M210" s="205"/>
      <c r="N210" s="206"/>
      <c r="O210" s="206"/>
      <c r="P210" s="207">
        <f>SUM(P211:P231)</f>
        <v>0</v>
      </c>
      <c r="Q210" s="206"/>
      <c r="R210" s="207">
        <f>SUM(R211:R231)</f>
        <v>149.25335</v>
      </c>
      <c r="S210" s="206"/>
      <c r="T210" s="208">
        <f>SUM(T211:T231)</f>
        <v>143.82</v>
      </c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R210" s="209" t="s">
        <v>22</v>
      </c>
      <c r="AT210" s="210" t="s">
        <v>75</v>
      </c>
      <c r="AU210" s="210" t="s">
        <v>22</v>
      </c>
      <c r="AY210" s="209" t="s">
        <v>171</v>
      </c>
      <c r="BK210" s="211">
        <f>SUM(BK211:BK231)</f>
        <v>0</v>
      </c>
    </row>
    <row r="211" spans="1:65" s="2" customFormat="1" ht="24.15" customHeight="1">
      <c r="A211" s="39"/>
      <c r="B211" s="40"/>
      <c r="C211" s="214" t="s">
        <v>350</v>
      </c>
      <c r="D211" s="214" t="s">
        <v>173</v>
      </c>
      <c r="E211" s="215" t="s">
        <v>1239</v>
      </c>
      <c r="F211" s="216" t="s">
        <v>1240</v>
      </c>
      <c r="G211" s="217" t="s">
        <v>230</v>
      </c>
      <c r="H211" s="218">
        <v>59.925</v>
      </c>
      <c r="I211" s="219"/>
      <c r="J211" s="220">
        <f>ROUND(I211*H211,2)</f>
        <v>0</v>
      </c>
      <c r="K211" s="216" t="s">
        <v>177</v>
      </c>
      <c r="L211" s="45"/>
      <c r="M211" s="221" t="s">
        <v>20</v>
      </c>
      <c r="N211" s="222" t="s">
        <v>47</v>
      </c>
      <c r="O211" s="85"/>
      <c r="P211" s="223">
        <f>O211*H211</f>
        <v>0</v>
      </c>
      <c r="Q211" s="223">
        <v>0</v>
      </c>
      <c r="R211" s="223">
        <f>Q211*H211</f>
        <v>0</v>
      </c>
      <c r="S211" s="223">
        <v>2.4</v>
      </c>
      <c r="T211" s="224">
        <f>S211*H211</f>
        <v>143.82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25" t="s">
        <v>178</v>
      </c>
      <c r="AT211" s="225" t="s">
        <v>173</v>
      </c>
      <c r="AU211" s="225" t="s">
        <v>84</v>
      </c>
      <c r="AY211" s="18" t="s">
        <v>171</v>
      </c>
      <c r="BE211" s="226">
        <f>IF(N211="základní",J211,0)</f>
        <v>0</v>
      </c>
      <c r="BF211" s="226">
        <f>IF(N211="snížená",J211,0)</f>
        <v>0</v>
      </c>
      <c r="BG211" s="226">
        <f>IF(N211="zákl. přenesená",J211,0)</f>
        <v>0</v>
      </c>
      <c r="BH211" s="226">
        <f>IF(N211="sníž. přenesená",J211,0)</f>
        <v>0</v>
      </c>
      <c r="BI211" s="226">
        <f>IF(N211="nulová",J211,0)</f>
        <v>0</v>
      </c>
      <c r="BJ211" s="18" t="s">
        <v>22</v>
      </c>
      <c r="BK211" s="226">
        <f>ROUND(I211*H211,2)</f>
        <v>0</v>
      </c>
      <c r="BL211" s="18" t="s">
        <v>178</v>
      </c>
      <c r="BM211" s="225" t="s">
        <v>1241</v>
      </c>
    </row>
    <row r="212" spans="1:47" s="2" customFormat="1" ht="12">
      <c r="A212" s="39"/>
      <c r="B212" s="40"/>
      <c r="C212" s="41"/>
      <c r="D212" s="227" t="s">
        <v>180</v>
      </c>
      <c r="E212" s="41"/>
      <c r="F212" s="228" t="s">
        <v>1242</v>
      </c>
      <c r="G212" s="41"/>
      <c r="H212" s="41"/>
      <c r="I212" s="229"/>
      <c r="J212" s="41"/>
      <c r="K212" s="41"/>
      <c r="L212" s="45"/>
      <c r="M212" s="230"/>
      <c r="N212" s="231"/>
      <c r="O212" s="85"/>
      <c r="P212" s="85"/>
      <c r="Q212" s="85"/>
      <c r="R212" s="85"/>
      <c r="S212" s="85"/>
      <c r="T212" s="86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T212" s="18" t="s">
        <v>180</v>
      </c>
      <c r="AU212" s="18" t="s">
        <v>84</v>
      </c>
    </row>
    <row r="213" spans="1:47" s="2" customFormat="1" ht="12">
      <c r="A213" s="39"/>
      <c r="B213" s="40"/>
      <c r="C213" s="41"/>
      <c r="D213" s="232" t="s">
        <v>182</v>
      </c>
      <c r="E213" s="41"/>
      <c r="F213" s="233" t="s">
        <v>1243</v>
      </c>
      <c r="G213" s="41"/>
      <c r="H213" s="41"/>
      <c r="I213" s="229"/>
      <c r="J213" s="41"/>
      <c r="K213" s="41"/>
      <c r="L213" s="45"/>
      <c r="M213" s="230"/>
      <c r="N213" s="231"/>
      <c r="O213" s="85"/>
      <c r="P213" s="85"/>
      <c r="Q213" s="85"/>
      <c r="R213" s="85"/>
      <c r="S213" s="85"/>
      <c r="T213" s="86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T213" s="18" t="s">
        <v>182</v>
      </c>
      <c r="AU213" s="18" t="s">
        <v>84</v>
      </c>
    </row>
    <row r="214" spans="1:51" s="13" customFormat="1" ht="12">
      <c r="A214" s="13"/>
      <c r="B214" s="234"/>
      <c r="C214" s="235"/>
      <c r="D214" s="227" t="s">
        <v>184</v>
      </c>
      <c r="E214" s="236" t="s">
        <v>20</v>
      </c>
      <c r="F214" s="237" t="s">
        <v>1124</v>
      </c>
      <c r="G214" s="235"/>
      <c r="H214" s="236" t="s">
        <v>20</v>
      </c>
      <c r="I214" s="238"/>
      <c r="J214" s="235"/>
      <c r="K214" s="235"/>
      <c r="L214" s="239"/>
      <c r="M214" s="240"/>
      <c r="N214" s="241"/>
      <c r="O214" s="241"/>
      <c r="P214" s="241"/>
      <c r="Q214" s="241"/>
      <c r="R214" s="241"/>
      <c r="S214" s="241"/>
      <c r="T214" s="242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43" t="s">
        <v>184</v>
      </c>
      <c r="AU214" s="243" t="s">
        <v>84</v>
      </c>
      <c r="AV214" s="13" t="s">
        <v>22</v>
      </c>
      <c r="AW214" s="13" t="s">
        <v>37</v>
      </c>
      <c r="AX214" s="13" t="s">
        <v>76</v>
      </c>
      <c r="AY214" s="243" t="s">
        <v>171</v>
      </c>
    </row>
    <row r="215" spans="1:51" s="14" customFormat="1" ht="12">
      <c r="A215" s="14"/>
      <c r="B215" s="244"/>
      <c r="C215" s="245"/>
      <c r="D215" s="227" t="s">
        <v>184</v>
      </c>
      <c r="E215" s="246" t="s">
        <v>20</v>
      </c>
      <c r="F215" s="247" t="s">
        <v>1244</v>
      </c>
      <c r="G215" s="245"/>
      <c r="H215" s="248">
        <v>59.925</v>
      </c>
      <c r="I215" s="249"/>
      <c r="J215" s="245"/>
      <c r="K215" s="245"/>
      <c r="L215" s="250"/>
      <c r="M215" s="251"/>
      <c r="N215" s="252"/>
      <c r="O215" s="252"/>
      <c r="P215" s="252"/>
      <c r="Q215" s="252"/>
      <c r="R215" s="252"/>
      <c r="S215" s="252"/>
      <c r="T215" s="253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54" t="s">
        <v>184</v>
      </c>
      <c r="AU215" s="254" t="s">
        <v>84</v>
      </c>
      <c r="AV215" s="14" t="s">
        <v>84</v>
      </c>
      <c r="AW215" s="14" t="s">
        <v>37</v>
      </c>
      <c r="AX215" s="14" t="s">
        <v>76</v>
      </c>
      <c r="AY215" s="254" t="s">
        <v>171</v>
      </c>
    </row>
    <row r="216" spans="1:65" s="2" customFormat="1" ht="24.15" customHeight="1">
      <c r="A216" s="39"/>
      <c r="B216" s="40"/>
      <c r="C216" s="214" t="s">
        <v>357</v>
      </c>
      <c r="D216" s="214" t="s">
        <v>173</v>
      </c>
      <c r="E216" s="215" t="s">
        <v>1245</v>
      </c>
      <c r="F216" s="216" t="s">
        <v>1246</v>
      </c>
      <c r="G216" s="217" t="s">
        <v>410</v>
      </c>
      <c r="H216" s="218">
        <v>24</v>
      </c>
      <c r="I216" s="219"/>
      <c r="J216" s="220">
        <f>ROUND(I216*H216,2)</f>
        <v>0</v>
      </c>
      <c r="K216" s="216" t="s">
        <v>177</v>
      </c>
      <c r="L216" s="45"/>
      <c r="M216" s="221" t="s">
        <v>20</v>
      </c>
      <c r="N216" s="222" t="s">
        <v>47</v>
      </c>
      <c r="O216" s="85"/>
      <c r="P216" s="223">
        <f>O216*H216</f>
        <v>0</v>
      </c>
      <c r="Q216" s="223">
        <v>0.20716</v>
      </c>
      <c r="R216" s="223">
        <f>Q216*H216</f>
        <v>4.97184</v>
      </c>
      <c r="S216" s="223">
        <v>0</v>
      </c>
      <c r="T216" s="224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25" t="s">
        <v>178</v>
      </c>
      <c r="AT216" s="225" t="s">
        <v>173</v>
      </c>
      <c r="AU216" s="225" t="s">
        <v>84</v>
      </c>
      <c r="AY216" s="18" t="s">
        <v>171</v>
      </c>
      <c r="BE216" s="226">
        <f>IF(N216="základní",J216,0)</f>
        <v>0</v>
      </c>
      <c r="BF216" s="226">
        <f>IF(N216="snížená",J216,0)</f>
        <v>0</v>
      </c>
      <c r="BG216" s="226">
        <f>IF(N216="zákl. přenesená",J216,0)</f>
        <v>0</v>
      </c>
      <c r="BH216" s="226">
        <f>IF(N216="sníž. přenesená",J216,0)</f>
        <v>0</v>
      </c>
      <c r="BI216" s="226">
        <f>IF(N216="nulová",J216,0)</f>
        <v>0</v>
      </c>
      <c r="BJ216" s="18" t="s">
        <v>22</v>
      </c>
      <c r="BK216" s="226">
        <f>ROUND(I216*H216,2)</f>
        <v>0</v>
      </c>
      <c r="BL216" s="18" t="s">
        <v>178</v>
      </c>
      <c r="BM216" s="225" t="s">
        <v>1247</v>
      </c>
    </row>
    <row r="217" spans="1:47" s="2" customFormat="1" ht="12">
      <c r="A217" s="39"/>
      <c r="B217" s="40"/>
      <c r="C217" s="41"/>
      <c r="D217" s="227" t="s">
        <v>180</v>
      </c>
      <c r="E217" s="41"/>
      <c r="F217" s="228" t="s">
        <v>1248</v>
      </c>
      <c r="G217" s="41"/>
      <c r="H217" s="41"/>
      <c r="I217" s="229"/>
      <c r="J217" s="41"/>
      <c r="K217" s="41"/>
      <c r="L217" s="45"/>
      <c r="M217" s="230"/>
      <c r="N217" s="231"/>
      <c r="O217" s="85"/>
      <c r="P217" s="85"/>
      <c r="Q217" s="85"/>
      <c r="R217" s="85"/>
      <c r="S217" s="85"/>
      <c r="T217" s="86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T217" s="18" t="s">
        <v>180</v>
      </c>
      <c r="AU217" s="18" t="s">
        <v>84</v>
      </c>
    </row>
    <row r="218" spans="1:47" s="2" customFormat="1" ht="12">
      <c r="A218" s="39"/>
      <c r="B218" s="40"/>
      <c r="C218" s="41"/>
      <c r="D218" s="232" t="s">
        <v>182</v>
      </c>
      <c r="E218" s="41"/>
      <c r="F218" s="233" t="s">
        <v>1249</v>
      </c>
      <c r="G218" s="41"/>
      <c r="H218" s="41"/>
      <c r="I218" s="229"/>
      <c r="J218" s="41"/>
      <c r="K218" s="41"/>
      <c r="L218" s="45"/>
      <c r="M218" s="230"/>
      <c r="N218" s="231"/>
      <c r="O218" s="85"/>
      <c r="P218" s="85"/>
      <c r="Q218" s="85"/>
      <c r="R218" s="85"/>
      <c r="S218" s="85"/>
      <c r="T218" s="86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T218" s="18" t="s">
        <v>182</v>
      </c>
      <c r="AU218" s="18" t="s">
        <v>84</v>
      </c>
    </row>
    <row r="219" spans="1:47" s="2" customFormat="1" ht="12">
      <c r="A219" s="39"/>
      <c r="B219" s="40"/>
      <c r="C219" s="41"/>
      <c r="D219" s="227" t="s">
        <v>224</v>
      </c>
      <c r="E219" s="41"/>
      <c r="F219" s="255" t="s">
        <v>1250</v>
      </c>
      <c r="G219" s="41"/>
      <c r="H219" s="41"/>
      <c r="I219" s="229"/>
      <c r="J219" s="41"/>
      <c r="K219" s="41"/>
      <c r="L219" s="45"/>
      <c r="M219" s="230"/>
      <c r="N219" s="231"/>
      <c r="O219" s="85"/>
      <c r="P219" s="85"/>
      <c r="Q219" s="85"/>
      <c r="R219" s="85"/>
      <c r="S219" s="85"/>
      <c r="T219" s="86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T219" s="18" t="s">
        <v>224</v>
      </c>
      <c r="AU219" s="18" t="s">
        <v>84</v>
      </c>
    </row>
    <row r="220" spans="1:51" s="13" customFormat="1" ht="12">
      <c r="A220" s="13"/>
      <c r="B220" s="234"/>
      <c r="C220" s="235"/>
      <c r="D220" s="227" t="s">
        <v>184</v>
      </c>
      <c r="E220" s="236" t="s">
        <v>20</v>
      </c>
      <c r="F220" s="237" t="s">
        <v>1022</v>
      </c>
      <c r="G220" s="235"/>
      <c r="H220" s="236" t="s">
        <v>20</v>
      </c>
      <c r="I220" s="238"/>
      <c r="J220" s="235"/>
      <c r="K220" s="235"/>
      <c r="L220" s="239"/>
      <c r="M220" s="240"/>
      <c r="N220" s="241"/>
      <c r="O220" s="241"/>
      <c r="P220" s="241"/>
      <c r="Q220" s="241"/>
      <c r="R220" s="241"/>
      <c r="S220" s="241"/>
      <c r="T220" s="242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3" t="s">
        <v>184</v>
      </c>
      <c r="AU220" s="243" t="s">
        <v>84</v>
      </c>
      <c r="AV220" s="13" t="s">
        <v>22</v>
      </c>
      <c r="AW220" s="13" t="s">
        <v>37</v>
      </c>
      <c r="AX220" s="13" t="s">
        <v>76</v>
      </c>
      <c r="AY220" s="243" t="s">
        <v>171</v>
      </c>
    </row>
    <row r="221" spans="1:51" s="14" customFormat="1" ht="12">
      <c r="A221" s="14"/>
      <c r="B221" s="244"/>
      <c r="C221" s="245"/>
      <c r="D221" s="227" t="s">
        <v>184</v>
      </c>
      <c r="E221" s="246" t="s">
        <v>20</v>
      </c>
      <c r="F221" s="247" t="s">
        <v>1251</v>
      </c>
      <c r="G221" s="245"/>
      <c r="H221" s="248">
        <v>24</v>
      </c>
      <c r="I221" s="249"/>
      <c r="J221" s="245"/>
      <c r="K221" s="245"/>
      <c r="L221" s="250"/>
      <c r="M221" s="251"/>
      <c r="N221" s="252"/>
      <c r="O221" s="252"/>
      <c r="P221" s="252"/>
      <c r="Q221" s="252"/>
      <c r="R221" s="252"/>
      <c r="S221" s="252"/>
      <c r="T221" s="253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54" t="s">
        <v>184</v>
      </c>
      <c r="AU221" s="254" t="s">
        <v>84</v>
      </c>
      <c r="AV221" s="14" t="s">
        <v>84</v>
      </c>
      <c r="AW221" s="14" t="s">
        <v>37</v>
      </c>
      <c r="AX221" s="14" t="s">
        <v>76</v>
      </c>
      <c r="AY221" s="254" t="s">
        <v>171</v>
      </c>
    </row>
    <row r="222" spans="1:65" s="2" customFormat="1" ht="16.5" customHeight="1">
      <c r="A222" s="39"/>
      <c r="B222" s="40"/>
      <c r="C222" s="256" t="s">
        <v>364</v>
      </c>
      <c r="D222" s="256" t="s">
        <v>286</v>
      </c>
      <c r="E222" s="257" t="s">
        <v>1252</v>
      </c>
      <c r="F222" s="258" t="s">
        <v>1253</v>
      </c>
      <c r="G222" s="259" t="s">
        <v>410</v>
      </c>
      <c r="H222" s="260">
        <v>24</v>
      </c>
      <c r="I222" s="261"/>
      <c r="J222" s="262">
        <f>ROUND(I222*H222,2)</f>
        <v>0</v>
      </c>
      <c r="K222" s="258" t="s">
        <v>177</v>
      </c>
      <c r="L222" s="263"/>
      <c r="M222" s="264" t="s">
        <v>20</v>
      </c>
      <c r="N222" s="265" t="s">
        <v>47</v>
      </c>
      <c r="O222" s="85"/>
      <c r="P222" s="223">
        <f>O222*H222</f>
        <v>0</v>
      </c>
      <c r="Q222" s="223">
        <v>5.15</v>
      </c>
      <c r="R222" s="223">
        <f>Q222*H222</f>
        <v>123.60000000000001</v>
      </c>
      <c r="S222" s="223">
        <v>0</v>
      </c>
      <c r="T222" s="224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25" t="s">
        <v>235</v>
      </c>
      <c r="AT222" s="225" t="s">
        <v>286</v>
      </c>
      <c r="AU222" s="225" t="s">
        <v>84</v>
      </c>
      <c r="AY222" s="18" t="s">
        <v>171</v>
      </c>
      <c r="BE222" s="226">
        <f>IF(N222="základní",J222,0)</f>
        <v>0</v>
      </c>
      <c r="BF222" s="226">
        <f>IF(N222="snížená",J222,0)</f>
        <v>0</v>
      </c>
      <c r="BG222" s="226">
        <f>IF(N222="zákl. přenesená",J222,0)</f>
        <v>0</v>
      </c>
      <c r="BH222" s="226">
        <f>IF(N222="sníž. přenesená",J222,0)</f>
        <v>0</v>
      </c>
      <c r="BI222" s="226">
        <f>IF(N222="nulová",J222,0)</f>
        <v>0</v>
      </c>
      <c r="BJ222" s="18" t="s">
        <v>22</v>
      </c>
      <c r="BK222" s="226">
        <f>ROUND(I222*H222,2)</f>
        <v>0</v>
      </c>
      <c r="BL222" s="18" t="s">
        <v>178</v>
      </c>
      <c r="BM222" s="225" t="s">
        <v>1254</v>
      </c>
    </row>
    <row r="223" spans="1:47" s="2" customFormat="1" ht="12">
      <c r="A223" s="39"/>
      <c r="B223" s="40"/>
      <c r="C223" s="41"/>
      <c r="D223" s="227" t="s">
        <v>180</v>
      </c>
      <c r="E223" s="41"/>
      <c r="F223" s="228" t="s">
        <v>1253</v>
      </c>
      <c r="G223" s="41"/>
      <c r="H223" s="41"/>
      <c r="I223" s="229"/>
      <c r="J223" s="41"/>
      <c r="K223" s="41"/>
      <c r="L223" s="45"/>
      <c r="M223" s="230"/>
      <c r="N223" s="231"/>
      <c r="O223" s="85"/>
      <c r="P223" s="85"/>
      <c r="Q223" s="85"/>
      <c r="R223" s="85"/>
      <c r="S223" s="85"/>
      <c r="T223" s="86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T223" s="18" t="s">
        <v>180</v>
      </c>
      <c r="AU223" s="18" t="s">
        <v>84</v>
      </c>
    </row>
    <row r="224" spans="1:65" s="2" customFormat="1" ht="24.15" customHeight="1">
      <c r="A224" s="39"/>
      <c r="B224" s="40"/>
      <c r="C224" s="214" t="s">
        <v>374</v>
      </c>
      <c r="D224" s="214" t="s">
        <v>173</v>
      </c>
      <c r="E224" s="215" t="s">
        <v>1255</v>
      </c>
      <c r="F224" s="216" t="s">
        <v>1256</v>
      </c>
      <c r="G224" s="217" t="s">
        <v>410</v>
      </c>
      <c r="H224" s="218">
        <v>2</v>
      </c>
      <c r="I224" s="219"/>
      <c r="J224" s="220">
        <f>ROUND(I224*H224,2)</f>
        <v>0</v>
      </c>
      <c r="K224" s="216" t="s">
        <v>177</v>
      </c>
      <c r="L224" s="45"/>
      <c r="M224" s="221" t="s">
        <v>20</v>
      </c>
      <c r="N224" s="222" t="s">
        <v>47</v>
      </c>
      <c r="O224" s="85"/>
      <c r="P224" s="223">
        <f>O224*H224</f>
        <v>0</v>
      </c>
      <c r="Q224" s="223">
        <v>0.340755</v>
      </c>
      <c r="R224" s="223">
        <f>Q224*H224</f>
        <v>0.68151</v>
      </c>
      <c r="S224" s="223">
        <v>0</v>
      </c>
      <c r="T224" s="224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25" t="s">
        <v>178</v>
      </c>
      <c r="AT224" s="225" t="s">
        <v>173</v>
      </c>
      <c r="AU224" s="225" t="s">
        <v>84</v>
      </c>
      <c r="AY224" s="18" t="s">
        <v>171</v>
      </c>
      <c r="BE224" s="226">
        <f>IF(N224="základní",J224,0)</f>
        <v>0</v>
      </c>
      <c r="BF224" s="226">
        <f>IF(N224="snížená",J224,0)</f>
        <v>0</v>
      </c>
      <c r="BG224" s="226">
        <f>IF(N224="zákl. přenesená",J224,0)</f>
        <v>0</v>
      </c>
      <c r="BH224" s="226">
        <f>IF(N224="sníž. přenesená",J224,0)</f>
        <v>0</v>
      </c>
      <c r="BI224" s="226">
        <f>IF(N224="nulová",J224,0)</f>
        <v>0</v>
      </c>
      <c r="BJ224" s="18" t="s">
        <v>22</v>
      </c>
      <c r="BK224" s="226">
        <f>ROUND(I224*H224,2)</f>
        <v>0</v>
      </c>
      <c r="BL224" s="18" t="s">
        <v>178</v>
      </c>
      <c r="BM224" s="225" t="s">
        <v>1257</v>
      </c>
    </row>
    <row r="225" spans="1:47" s="2" customFormat="1" ht="12">
      <c r="A225" s="39"/>
      <c r="B225" s="40"/>
      <c r="C225" s="41"/>
      <c r="D225" s="227" t="s">
        <v>180</v>
      </c>
      <c r="E225" s="41"/>
      <c r="F225" s="228" t="s">
        <v>1258</v>
      </c>
      <c r="G225" s="41"/>
      <c r="H225" s="41"/>
      <c r="I225" s="229"/>
      <c r="J225" s="41"/>
      <c r="K225" s="41"/>
      <c r="L225" s="45"/>
      <c r="M225" s="230"/>
      <c r="N225" s="231"/>
      <c r="O225" s="85"/>
      <c r="P225" s="85"/>
      <c r="Q225" s="85"/>
      <c r="R225" s="85"/>
      <c r="S225" s="85"/>
      <c r="T225" s="86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T225" s="18" t="s">
        <v>180</v>
      </c>
      <c r="AU225" s="18" t="s">
        <v>84</v>
      </c>
    </row>
    <row r="226" spans="1:47" s="2" customFormat="1" ht="12">
      <c r="A226" s="39"/>
      <c r="B226" s="40"/>
      <c r="C226" s="41"/>
      <c r="D226" s="232" t="s">
        <v>182</v>
      </c>
      <c r="E226" s="41"/>
      <c r="F226" s="233" t="s">
        <v>1259</v>
      </c>
      <c r="G226" s="41"/>
      <c r="H226" s="41"/>
      <c r="I226" s="229"/>
      <c r="J226" s="41"/>
      <c r="K226" s="41"/>
      <c r="L226" s="45"/>
      <c r="M226" s="230"/>
      <c r="N226" s="231"/>
      <c r="O226" s="85"/>
      <c r="P226" s="85"/>
      <c r="Q226" s="85"/>
      <c r="R226" s="85"/>
      <c r="S226" s="85"/>
      <c r="T226" s="86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T226" s="18" t="s">
        <v>182</v>
      </c>
      <c r="AU226" s="18" t="s">
        <v>84</v>
      </c>
    </row>
    <row r="227" spans="1:47" s="2" customFormat="1" ht="12">
      <c r="A227" s="39"/>
      <c r="B227" s="40"/>
      <c r="C227" s="41"/>
      <c r="D227" s="227" t="s">
        <v>224</v>
      </c>
      <c r="E227" s="41"/>
      <c r="F227" s="255" t="s">
        <v>1250</v>
      </c>
      <c r="G227" s="41"/>
      <c r="H227" s="41"/>
      <c r="I227" s="229"/>
      <c r="J227" s="41"/>
      <c r="K227" s="41"/>
      <c r="L227" s="45"/>
      <c r="M227" s="230"/>
      <c r="N227" s="231"/>
      <c r="O227" s="85"/>
      <c r="P227" s="85"/>
      <c r="Q227" s="85"/>
      <c r="R227" s="85"/>
      <c r="S227" s="85"/>
      <c r="T227" s="86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T227" s="18" t="s">
        <v>224</v>
      </c>
      <c r="AU227" s="18" t="s">
        <v>84</v>
      </c>
    </row>
    <row r="228" spans="1:51" s="13" customFormat="1" ht="12">
      <c r="A228" s="13"/>
      <c r="B228" s="234"/>
      <c r="C228" s="235"/>
      <c r="D228" s="227" t="s">
        <v>184</v>
      </c>
      <c r="E228" s="236" t="s">
        <v>20</v>
      </c>
      <c r="F228" s="237" t="s">
        <v>1022</v>
      </c>
      <c r="G228" s="235"/>
      <c r="H228" s="236" t="s">
        <v>20</v>
      </c>
      <c r="I228" s="238"/>
      <c r="J228" s="235"/>
      <c r="K228" s="235"/>
      <c r="L228" s="239"/>
      <c r="M228" s="240"/>
      <c r="N228" s="241"/>
      <c r="O228" s="241"/>
      <c r="P228" s="241"/>
      <c r="Q228" s="241"/>
      <c r="R228" s="241"/>
      <c r="S228" s="241"/>
      <c r="T228" s="242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43" t="s">
        <v>184</v>
      </c>
      <c r="AU228" s="243" t="s">
        <v>84</v>
      </c>
      <c r="AV228" s="13" t="s">
        <v>22</v>
      </c>
      <c r="AW228" s="13" t="s">
        <v>37</v>
      </c>
      <c r="AX228" s="13" t="s">
        <v>76</v>
      </c>
      <c r="AY228" s="243" t="s">
        <v>171</v>
      </c>
    </row>
    <row r="229" spans="1:51" s="14" customFormat="1" ht="12">
      <c r="A229" s="14"/>
      <c r="B229" s="244"/>
      <c r="C229" s="245"/>
      <c r="D229" s="227" t="s">
        <v>184</v>
      </c>
      <c r="E229" s="246" t="s">
        <v>20</v>
      </c>
      <c r="F229" s="247" t="s">
        <v>1260</v>
      </c>
      <c r="G229" s="245"/>
      <c r="H229" s="248">
        <v>2</v>
      </c>
      <c r="I229" s="249"/>
      <c r="J229" s="245"/>
      <c r="K229" s="245"/>
      <c r="L229" s="250"/>
      <c r="M229" s="251"/>
      <c r="N229" s="252"/>
      <c r="O229" s="252"/>
      <c r="P229" s="252"/>
      <c r="Q229" s="252"/>
      <c r="R229" s="252"/>
      <c r="S229" s="252"/>
      <c r="T229" s="253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54" t="s">
        <v>184</v>
      </c>
      <c r="AU229" s="254" t="s">
        <v>84</v>
      </c>
      <c r="AV229" s="14" t="s">
        <v>84</v>
      </c>
      <c r="AW229" s="14" t="s">
        <v>37</v>
      </c>
      <c r="AX229" s="14" t="s">
        <v>76</v>
      </c>
      <c r="AY229" s="254" t="s">
        <v>171</v>
      </c>
    </row>
    <row r="230" spans="1:65" s="2" customFormat="1" ht="24.15" customHeight="1">
      <c r="A230" s="39"/>
      <c r="B230" s="40"/>
      <c r="C230" s="256" t="s">
        <v>380</v>
      </c>
      <c r="D230" s="256" t="s">
        <v>286</v>
      </c>
      <c r="E230" s="257" t="s">
        <v>1261</v>
      </c>
      <c r="F230" s="258" t="s">
        <v>1262</v>
      </c>
      <c r="G230" s="259" t="s">
        <v>410</v>
      </c>
      <c r="H230" s="260">
        <v>2</v>
      </c>
      <c r="I230" s="261"/>
      <c r="J230" s="262">
        <f>ROUND(I230*H230,2)</f>
        <v>0</v>
      </c>
      <c r="K230" s="258" t="s">
        <v>20</v>
      </c>
      <c r="L230" s="263"/>
      <c r="M230" s="264" t="s">
        <v>20</v>
      </c>
      <c r="N230" s="265" t="s">
        <v>47</v>
      </c>
      <c r="O230" s="85"/>
      <c r="P230" s="223">
        <f>O230*H230</f>
        <v>0</v>
      </c>
      <c r="Q230" s="223">
        <v>10</v>
      </c>
      <c r="R230" s="223">
        <f>Q230*H230</f>
        <v>20</v>
      </c>
      <c r="S230" s="223">
        <v>0</v>
      </c>
      <c r="T230" s="224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25" t="s">
        <v>235</v>
      </c>
      <c r="AT230" s="225" t="s">
        <v>286</v>
      </c>
      <c r="AU230" s="225" t="s">
        <v>84</v>
      </c>
      <c r="AY230" s="18" t="s">
        <v>171</v>
      </c>
      <c r="BE230" s="226">
        <f>IF(N230="základní",J230,0)</f>
        <v>0</v>
      </c>
      <c r="BF230" s="226">
        <f>IF(N230="snížená",J230,0)</f>
        <v>0</v>
      </c>
      <c r="BG230" s="226">
        <f>IF(N230="zákl. přenesená",J230,0)</f>
        <v>0</v>
      </c>
      <c r="BH230" s="226">
        <f>IF(N230="sníž. přenesená",J230,0)</f>
        <v>0</v>
      </c>
      <c r="BI230" s="226">
        <f>IF(N230="nulová",J230,0)</f>
        <v>0</v>
      </c>
      <c r="BJ230" s="18" t="s">
        <v>22</v>
      </c>
      <c r="BK230" s="226">
        <f>ROUND(I230*H230,2)</f>
        <v>0</v>
      </c>
      <c r="BL230" s="18" t="s">
        <v>178</v>
      </c>
      <c r="BM230" s="225" t="s">
        <v>1263</v>
      </c>
    </row>
    <row r="231" spans="1:47" s="2" customFormat="1" ht="12">
      <c r="A231" s="39"/>
      <c r="B231" s="40"/>
      <c r="C231" s="41"/>
      <c r="D231" s="227" t="s">
        <v>180</v>
      </c>
      <c r="E231" s="41"/>
      <c r="F231" s="228" t="s">
        <v>1262</v>
      </c>
      <c r="G231" s="41"/>
      <c r="H231" s="41"/>
      <c r="I231" s="229"/>
      <c r="J231" s="41"/>
      <c r="K231" s="41"/>
      <c r="L231" s="45"/>
      <c r="M231" s="230"/>
      <c r="N231" s="231"/>
      <c r="O231" s="85"/>
      <c r="P231" s="85"/>
      <c r="Q231" s="85"/>
      <c r="R231" s="85"/>
      <c r="S231" s="85"/>
      <c r="T231" s="86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T231" s="18" t="s">
        <v>180</v>
      </c>
      <c r="AU231" s="18" t="s">
        <v>84</v>
      </c>
    </row>
    <row r="232" spans="1:63" s="12" customFormat="1" ht="22.8" customHeight="1">
      <c r="A232" s="12"/>
      <c r="B232" s="198"/>
      <c r="C232" s="199"/>
      <c r="D232" s="200" t="s">
        <v>75</v>
      </c>
      <c r="E232" s="212" t="s">
        <v>178</v>
      </c>
      <c r="F232" s="212" t="s">
        <v>1035</v>
      </c>
      <c r="G232" s="199"/>
      <c r="H232" s="199"/>
      <c r="I232" s="202"/>
      <c r="J232" s="213">
        <f>BK232</f>
        <v>0</v>
      </c>
      <c r="K232" s="199"/>
      <c r="L232" s="204"/>
      <c r="M232" s="205"/>
      <c r="N232" s="206"/>
      <c r="O232" s="206"/>
      <c r="P232" s="207">
        <f>SUM(P233:P301)</f>
        <v>0</v>
      </c>
      <c r="Q232" s="206"/>
      <c r="R232" s="207">
        <f>SUM(R233:R301)</f>
        <v>75.2732806388</v>
      </c>
      <c r="S232" s="206"/>
      <c r="T232" s="208">
        <f>SUM(T233:T301)</f>
        <v>0</v>
      </c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R232" s="209" t="s">
        <v>22</v>
      </c>
      <c r="AT232" s="210" t="s">
        <v>75</v>
      </c>
      <c r="AU232" s="210" t="s">
        <v>22</v>
      </c>
      <c r="AY232" s="209" t="s">
        <v>171</v>
      </c>
      <c r="BK232" s="211">
        <f>SUM(BK233:BK301)</f>
        <v>0</v>
      </c>
    </row>
    <row r="233" spans="1:65" s="2" customFormat="1" ht="16.5" customHeight="1">
      <c r="A233" s="39"/>
      <c r="B233" s="40"/>
      <c r="C233" s="214" t="s">
        <v>388</v>
      </c>
      <c r="D233" s="214" t="s">
        <v>173</v>
      </c>
      <c r="E233" s="215" t="s">
        <v>1264</v>
      </c>
      <c r="F233" s="216" t="s">
        <v>1265</v>
      </c>
      <c r="G233" s="217" t="s">
        <v>230</v>
      </c>
      <c r="H233" s="218">
        <v>12.012</v>
      </c>
      <c r="I233" s="219"/>
      <c r="J233" s="220">
        <f>ROUND(I233*H233,2)</f>
        <v>0</v>
      </c>
      <c r="K233" s="216" t="s">
        <v>177</v>
      </c>
      <c r="L233" s="45"/>
      <c r="M233" s="221" t="s">
        <v>20</v>
      </c>
      <c r="N233" s="222" t="s">
        <v>47</v>
      </c>
      <c r="O233" s="85"/>
      <c r="P233" s="223">
        <f>O233*H233</f>
        <v>0</v>
      </c>
      <c r="Q233" s="223">
        <v>0</v>
      </c>
      <c r="R233" s="223">
        <f>Q233*H233</f>
        <v>0</v>
      </c>
      <c r="S233" s="223">
        <v>0</v>
      </c>
      <c r="T233" s="224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25" t="s">
        <v>178</v>
      </c>
      <c r="AT233" s="225" t="s">
        <v>173</v>
      </c>
      <c r="AU233" s="225" t="s">
        <v>84</v>
      </c>
      <c r="AY233" s="18" t="s">
        <v>171</v>
      </c>
      <c r="BE233" s="226">
        <f>IF(N233="základní",J233,0)</f>
        <v>0</v>
      </c>
      <c r="BF233" s="226">
        <f>IF(N233="snížená",J233,0)</f>
        <v>0</v>
      </c>
      <c r="BG233" s="226">
        <f>IF(N233="zákl. přenesená",J233,0)</f>
        <v>0</v>
      </c>
      <c r="BH233" s="226">
        <f>IF(N233="sníž. přenesená",J233,0)</f>
        <v>0</v>
      </c>
      <c r="BI233" s="226">
        <f>IF(N233="nulová",J233,0)</f>
        <v>0</v>
      </c>
      <c r="BJ233" s="18" t="s">
        <v>22</v>
      </c>
      <c r="BK233" s="226">
        <f>ROUND(I233*H233,2)</f>
        <v>0</v>
      </c>
      <c r="BL233" s="18" t="s">
        <v>178</v>
      </c>
      <c r="BM233" s="225" t="s">
        <v>1266</v>
      </c>
    </row>
    <row r="234" spans="1:47" s="2" customFormat="1" ht="12">
      <c r="A234" s="39"/>
      <c r="B234" s="40"/>
      <c r="C234" s="41"/>
      <c r="D234" s="227" t="s">
        <v>180</v>
      </c>
      <c r="E234" s="41"/>
      <c r="F234" s="228" t="s">
        <v>1267</v>
      </c>
      <c r="G234" s="41"/>
      <c r="H234" s="41"/>
      <c r="I234" s="229"/>
      <c r="J234" s="41"/>
      <c r="K234" s="41"/>
      <c r="L234" s="45"/>
      <c r="M234" s="230"/>
      <c r="N234" s="231"/>
      <c r="O234" s="85"/>
      <c r="P234" s="85"/>
      <c r="Q234" s="85"/>
      <c r="R234" s="85"/>
      <c r="S234" s="85"/>
      <c r="T234" s="86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T234" s="18" t="s">
        <v>180</v>
      </c>
      <c r="AU234" s="18" t="s">
        <v>84</v>
      </c>
    </row>
    <row r="235" spans="1:47" s="2" customFormat="1" ht="12">
      <c r="A235" s="39"/>
      <c r="B235" s="40"/>
      <c r="C235" s="41"/>
      <c r="D235" s="232" t="s">
        <v>182</v>
      </c>
      <c r="E235" s="41"/>
      <c r="F235" s="233" t="s">
        <v>1268</v>
      </c>
      <c r="G235" s="41"/>
      <c r="H235" s="41"/>
      <c r="I235" s="229"/>
      <c r="J235" s="41"/>
      <c r="K235" s="41"/>
      <c r="L235" s="45"/>
      <c r="M235" s="230"/>
      <c r="N235" s="231"/>
      <c r="O235" s="85"/>
      <c r="P235" s="85"/>
      <c r="Q235" s="85"/>
      <c r="R235" s="85"/>
      <c r="S235" s="85"/>
      <c r="T235" s="86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T235" s="18" t="s">
        <v>182</v>
      </c>
      <c r="AU235" s="18" t="s">
        <v>84</v>
      </c>
    </row>
    <row r="236" spans="1:51" s="13" customFormat="1" ht="12">
      <c r="A236" s="13"/>
      <c r="B236" s="234"/>
      <c r="C236" s="235"/>
      <c r="D236" s="227" t="s">
        <v>184</v>
      </c>
      <c r="E236" s="236" t="s">
        <v>20</v>
      </c>
      <c r="F236" s="237" t="s">
        <v>1022</v>
      </c>
      <c r="G236" s="235"/>
      <c r="H236" s="236" t="s">
        <v>20</v>
      </c>
      <c r="I236" s="238"/>
      <c r="J236" s="235"/>
      <c r="K236" s="235"/>
      <c r="L236" s="239"/>
      <c r="M236" s="240"/>
      <c r="N236" s="241"/>
      <c r="O236" s="241"/>
      <c r="P236" s="241"/>
      <c r="Q236" s="241"/>
      <c r="R236" s="241"/>
      <c r="S236" s="241"/>
      <c r="T236" s="242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43" t="s">
        <v>184</v>
      </c>
      <c r="AU236" s="243" t="s">
        <v>84</v>
      </c>
      <c r="AV236" s="13" t="s">
        <v>22</v>
      </c>
      <c r="AW236" s="13" t="s">
        <v>37</v>
      </c>
      <c r="AX236" s="13" t="s">
        <v>76</v>
      </c>
      <c r="AY236" s="243" t="s">
        <v>171</v>
      </c>
    </row>
    <row r="237" spans="1:51" s="13" customFormat="1" ht="12">
      <c r="A237" s="13"/>
      <c r="B237" s="234"/>
      <c r="C237" s="235"/>
      <c r="D237" s="227" t="s">
        <v>184</v>
      </c>
      <c r="E237" s="236" t="s">
        <v>20</v>
      </c>
      <c r="F237" s="237" t="s">
        <v>1269</v>
      </c>
      <c r="G237" s="235"/>
      <c r="H237" s="236" t="s">
        <v>20</v>
      </c>
      <c r="I237" s="238"/>
      <c r="J237" s="235"/>
      <c r="K237" s="235"/>
      <c r="L237" s="239"/>
      <c r="M237" s="240"/>
      <c r="N237" s="241"/>
      <c r="O237" s="241"/>
      <c r="P237" s="241"/>
      <c r="Q237" s="241"/>
      <c r="R237" s="241"/>
      <c r="S237" s="241"/>
      <c r="T237" s="242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43" t="s">
        <v>184</v>
      </c>
      <c r="AU237" s="243" t="s">
        <v>84</v>
      </c>
      <c r="AV237" s="13" t="s">
        <v>22</v>
      </c>
      <c r="AW237" s="13" t="s">
        <v>37</v>
      </c>
      <c r="AX237" s="13" t="s">
        <v>76</v>
      </c>
      <c r="AY237" s="243" t="s">
        <v>171</v>
      </c>
    </row>
    <row r="238" spans="1:51" s="14" customFormat="1" ht="12">
      <c r="A238" s="14"/>
      <c r="B238" s="244"/>
      <c r="C238" s="245"/>
      <c r="D238" s="227" t="s">
        <v>184</v>
      </c>
      <c r="E238" s="246" t="s">
        <v>20</v>
      </c>
      <c r="F238" s="247" t="s">
        <v>1270</v>
      </c>
      <c r="G238" s="245"/>
      <c r="H238" s="248">
        <v>1.716</v>
      </c>
      <c r="I238" s="249"/>
      <c r="J238" s="245"/>
      <c r="K238" s="245"/>
      <c r="L238" s="250"/>
      <c r="M238" s="251"/>
      <c r="N238" s="252"/>
      <c r="O238" s="252"/>
      <c r="P238" s="252"/>
      <c r="Q238" s="252"/>
      <c r="R238" s="252"/>
      <c r="S238" s="252"/>
      <c r="T238" s="253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54" t="s">
        <v>184</v>
      </c>
      <c r="AU238" s="254" t="s">
        <v>84</v>
      </c>
      <c r="AV238" s="14" t="s">
        <v>84</v>
      </c>
      <c r="AW238" s="14" t="s">
        <v>37</v>
      </c>
      <c r="AX238" s="14" t="s">
        <v>76</v>
      </c>
      <c r="AY238" s="254" t="s">
        <v>171</v>
      </c>
    </row>
    <row r="239" spans="1:51" s="14" customFormat="1" ht="12">
      <c r="A239" s="14"/>
      <c r="B239" s="244"/>
      <c r="C239" s="245"/>
      <c r="D239" s="227" t="s">
        <v>184</v>
      </c>
      <c r="E239" s="246" t="s">
        <v>20</v>
      </c>
      <c r="F239" s="247" t="s">
        <v>1271</v>
      </c>
      <c r="G239" s="245"/>
      <c r="H239" s="248">
        <v>10.296</v>
      </c>
      <c r="I239" s="249"/>
      <c r="J239" s="245"/>
      <c r="K239" s="245"/>
      <c r="L239" s="250"/>
      <c r="M239" s="251"/>
      <c r="N239" s="252"/>
      <c r="O239" s="252"/>
      <c r="P239" s="252"/>
      <c r="Q239" s="252"/>
      <c r="R239" s="252"/>
      <c r="S239" s="252"/>
      <c r="T239" s="253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54" t="s">
        <v>184</v>
      </c>
      <c r="AU239" s="254" t="s">
        <v>84</v>
      </c>
      <c r="AV239" s="14" t="s">
        <v>84</v>
      </c>
      <c r="AW239" s="14" t="s">
        <v>37</v>
      </c>
      <c r="AX239" s="14" t="s">
        <v>76</v>
      </c>
      <c r="AY239" s="254" t="s">
        <v>171</v>
      </c>
    </row>
    <row r="240" spans="1:65" s="2" customFormat="1" ht="33" customHeight="1">
      <c r="A240" s="39"/>
      <c r="B240" s="40"/>
      <c r="C240" s="214" t="s">
        <v>401</v>
      </c>
      <c r="D240" s="214" t="s">
        <v>173</v>
      </c>
      <c r="E240" s="215" t="s">
        <v>1045</v>
      </c>
      <c r="F240" s="216" t="s">
        <v>1046</v>
      </c>
      <c r="G240" s="217" t="s">
        <v>230</v>
      </c>
      <c r="H240" s="218">
        <v>34.398</v>
      </c>
      <c r="I240" s="219"/>
      <c r="J240" s="220">
        <f>ROUND(I240*H240,2)</f>
        <v>0</v>
      </c>
      <c r="K240" s="216" t="s">
        <v>177</v>
      </c>
      <c r="L240" s="45"/>
      <c r="M240" s="221" t="s">
        <v>20</v>
      </c>
      <c r="N240" s="222" t="s">
        <v>47</v>
      </c>
      <c r="O240" s="85"/>
      <c r="P240" s="223">
        <f>O240*H240</f>
        <v>0</v>
      </c>
      <c r="Q240" s="223">
        <v>0</v>
      </c>
      <c r="R240" s="223">
        <f>Q240*H240</f>
        <v>0</v>
      </c>
      <c r="S240" s="223">
        <v>0</v>
      </c>
      <c r="T240" s="224">
        <f>S240*H240</f>
        <v>0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225" t="s">
        <v>178</v>
      </c>
      <c r="AT240" s="225" t="s">
        <v>173</v>
      </c>
      <c r="AU240" s="225" t="s">
        <v>84</v>
      </c>
      <c r="AY240" s="18" t="s">
        <v>171</v>
      </c>
      <c r="BE240" s="226">
        <f>IF(N240="základní",J240,0)</f>
        <v>0</v>
      </c>
      <c r="BF240" s="226">
        <f>IF(N240="snížená",J240,0)</f>
        <v>0</v>
      </c>
      <c r="BG240" s="226">
        <f>IF(N240="zákl. přenesená",J240,0)</f>
        <v>0</v>
      </c>
      <c r="BH240" s="226">
        <f>IF(N240="sníž. přenesená",J240,0)</f>
        <v>0</v>
      </c>
      <c r="BI240" s="226">
        <f>IF(N240="nulová",J240,0)</f>
        <v>0</v>
      </c>
      <c r="BJ240" s="18" t="s">
        <v>22</v>
      </c>
      <c r="BK240" s="226">
        <f>ROUND(I240*H240,2)</f>
        <v>0</v>
      </c>
      <c r="BL240" s="18" t="s">
        <v>178</v>
      </c>
      <c r="BM240" s="225" t="s">
        <v>1047</v>
      </c>
    </row>
    <row r="241" spans="1:47" s="2" customFormat="1" ht="12">
      <c r="A241" s="39"/>
      <c r="B241" s="40"/>
      <c r="C241" s="41"/>
      <c r="D241" s="227" t="s">
        <v>180</v>
      </c>
      <c r="E241" s="41"/>
      <c r="F241" s="228" t="s">
        <v>1048</v>
      </c>
      <c r="G241" s="41"/>
      <c r="H241" s="41"/>
      <c r="I241" s="229"/>
      <c r="J241" s="41"/>
      <c r="K241" s="41"/>
      <c r="L241" s="45"/>
      <c r="M241" s="230"/>
      <c r="N241" s="231"/>
      <c r="O241" s="85"/>
      <c r="P241" s="85"/>
      <c r="Q241" s="85"/>
      <c r="R241" s="85"/>
      <c r="S241" s="85"/>
      <c r="T241" s="86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T241" s="18" t="s">
        <v>180</v>
      </c>
      <c r="AU241" s="18" t="s">
        <v>84</v>
      </c>
    </row>
    <row r="242" spans="1:47" s="2" customFormat="1" ht="12">
      <c r="A242" s="39"/>
      <c r="B242" s="40"/>
      <c r="C242" s="41"/>
      <c r="D242" s="232" t="s">
        <v>182</v>
      </c>
      <c r="E242" s="41"/>
      <c r="F242" s="233" t="s">
        <v>1049</v>
      </c>
      <c r="G242" s="41"/>
      <c r="H242" s="41"/>
      <c r="I242" s="229"/>
      <c r="J242" s="41"/>
      <c r="K242" s="41"/>
      <c r="L242" s="45"/>
      <c r="M242" s="230"/>
      <c r="N242" s="231"/>
      <c r="O242" s="85"/>
      <c r="P242" s="85"/>
      <c r="Q242" s="85"/>
      <c r="R242" s="85"/>
      <c r="S242" s="85"/>
      <c r="T242" s="86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T242" s="18" t="s">
        <v>182</v>
      </c>
      <c r="AU242" s="18" t="s">
        <v>84</v>
      </c>
    </row>
    <row r="243" spans="1:51" s="13" customFormat="1" ht="12">
      <c r="A243" s="13"/>
      <c r="B243" s="234"/>
      <c r="C243" s="235"/>
      <c r="D243" s="227" t="s">
        <v>184</v>
      </c>
      <c r="E243" s="236" t="s">
        <v>20</v>
      </c>
      <c r="F243" s="237" t="s">
        <v>1022</v>
      </c>
      <c r="G243" s="235"/>
      <c r="H243" s="236" t="s">
        <v>20</v>
      </c>
      <c r="I243" s="238"/>
      <c r="J243" s="235"/>
      <c r="K243" s="235"/>
      <c r="L243" s="239"/>
      <c r="M243" s="240"/>
      <c r="N243" s="241"/>
      <c r="O243" s="241"/>
      <c r="P243" s="241"/>
      <c r="Q243" s="241"/>
      <c r="R243" s="241"/>
      <c r="S243" s="241"/>
      <c r="T243" s="242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43" t="s">
        <v>184</v>
      </c>
      <c r="AU243" s="243" t="s">
        <v>84</v>
      </c>
      <c r="AV243" s="13" t="s">
        <v>22</v>
      </c>
      <c r="AW243" s="13" t="s">
        <v>37</v>
      </c>
      <c r="AX243" s="13" t="s">
        <v>76</v>
      </c>
      <c r="AY243" s="243" t="s">
        <v>171</v>
      </c>
    </row>
    <row r="244" spans="1:51" s="13" customFormat="1" ht="12">
      <c r="A244" s="13"/>
      <c r="B244" s="234"/>
      <c r="C244" s="235"/>
      <c r="D244" s="227" t="s">
        <v>184</v>
      </c>
      <c r="E244" s="236" t="s">
        <v>20</v>
      </c>
      <c r="F244" s="237" t="s">
        <v>1272</v>
      </c>
      <c r="G244" s="235"/>
      <c r="H244" s="236" t="s">
        <v>20</v>
      </c>
      <c r="I244" s="238"/>
      <c r="J244" s="235"/>
      <c r="K244" s="235"/>
      <c r="L244" s="239"/>
      <c r="M244" s="240"/>
      <c r="N244" s="241"/>
      <c r="O244" s="241"/>
      <c r="P244" s="241"/>
      <c r="Q244" s="241"/>
      <c r="R244" s="241"/>
      <c r="S244" s="241"/>
      <c r="T244" s="242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43" t="s">
        <v>184</v>
      </c>
      <c r="AU244" s="243" t="s">
        <v>84</v>
      </c>
      <c r="AV244" s="13" t="s">
        <v>22</v>
      </c>
      <c r="AW244" s="13" t="s">
        <v>37</v>
      </c>
      <c r="AX244" s="13" t="s">
        <v>76</v>
      </c>
      <c r="AY244" s="243" t="s">
        <v>171</v>
      </c>
    </row>
    <row r="245" spans="1:51" s="14" customFormat="1" ht="12">
      <c r="A245" s="14"/>
      <c r="B245" s="244"/>
      <c r="C245" s="245"/>
      <c r="D245" s="227" t="s">
        <v>184</v>
      </c>
      <c r="E245" s="246" t="s">
        <v>20</v>
      </c>
      <c r="F245" s="247" t="s">
        <v>1273</v>
      </c>
      <c r="G245" s="245"/>
      <c r="H245" s="248">
        <v>4.914</v>
      </c>
      <c r="I245" s="249"/>
      <c r="J245" s="245"/>
      <c r="K245" s="245"/>
      <c r="L245" s="250"/>
      <c r="M245" s="251"/>
      <c r="N245" s="252"/>
      <c r="O245" s="252"/>
      <c r="P245" s="252"/>
      <c r="Q245" s="252"/>
      <c r="R245" s="252"/>
      <c r="S245" s="252"/>
      <c r="T245" s="253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54" t="s">
        <v>184</v>
      </c>
      <c r="AU245" s="254" t="s">
        <v>84</v>
      </c>
      <c r="AV245" s="14" t="s">
        <v>84</v>
      </c>
      <c r="AW245" s="14" t="s">
        <v>37</v>
      </c>
      <c r="AX245" s="14" t="s">
        <v>76</v>
      </c>
      <c r="AY245" s="254" t="s">
        <v>171</v>
      </c>
    </row>
    <row r="246" spans="1:51" s="14" customFormat="1" ht="12">
      <c r="A246" s="14"/>
      <c r="B246" s="244"/>
      <c r="C246" s="245"/>
      <c r="D246" s="227" t="s">
        <v>184</v>
      </c>
      <c r="E246" s="246" t="s">
        <v>20</v>
      </c>
      <c r="F246" s="247" t="s">
        <v>1274</v>
      </c>
      <c r="G246" s="245"/>
      <c r="H246" s="248">
        <v>29.484</v>
      </c>
      <c r="I246" s="249"/>
      <c r="J246" s="245"/>
      <c r="K246" s="245"/>
      <c r="L246" s="250"/>
      <c r="M246" s="251"/>
      <c r="N246" s="252"/>
      <c r="O246" s="252"/>
      <c r="P246" s="252"/>
      <c r="Q246" s="252"/>
      <c r="R246" s="252"/>
      <c r="S246" s="252"/>
      <c r="T246" s="253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54" t="s">
        <v>184</v>
      </c>
      <c r="AU246" s="254" t="s">
        <v>84</v>
      </c>
      <c r="AV246" s="14" t="s">
        <v>84</v>
      </c>
      <c r="AW246" s="14" t="s">
        <v>37</v>
      </c>
      <c r="AX246" s="14" t="s">
        <v>76</v>
      </c>
      <c r="AY246" s="254" t="s">
        <v>171</v>
      </c>
    </row>
    <row r="247" spans="1:65" s="2" customFormat="1" ht="33" customHeight="1">
      <c r="A247" s="39"/>
      <c r="B247" s="40"/>
      <c r="C247" s="214" t="s">
        <v>407</v>
      </c>
      <c r="D247" s="214" t="s">
        <v>173</v>
      </c>
      <c r="E247" s="215" t="s">
        <v>1052</v>
      </c>
      <c r="F247" s="216" t="s">
        <v>1053</v>
      </c>
      <c r="G247" s="217" t="s">
        <v>230</v>
      </c>
      <c r="H247" s="218">
        <v>8.981</v>
      </c>
      <c r="I247" s="219"/>
      <c r="J247" s="220">
        <f>ROUND(I247*H247,2)</f>
        <v>0</v>
      </c>
      <c r="K247" s="216" t="s">
        <v>177</v>
      </c>
      <c r="L247" s="45"/>
      <c r="M247" s="221" t="s">
        <v>20</v>
      </c>
      <c r="N247" s="222" t="s">
        <v>47</v>
      </c>
      <c r="O247" s="85"/>
      <c r="P247" s="223">
        <f>O247*H247</f>
        <v>0</v>
      </c>
      <c r="Q247" s="223">
        <v>0</v>
      </c>
      <c r="R247" s="223">
        <f>Q247*H247</f>
        <v>0</v>
      </c>
      <c r="S247" s="223">
        <v>0</v>
      </c>
      <c r="T247" s="224">
        <f>S247*H247</f>
        <v>0</v>
      </c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R247" s="225" t="s">
        <v>178</v>
      </c>
      <c r="AT247" s="225" t="s">
        <v>173</v>
      </c>
      <c r="AU247" s="225" t="s">
        <v>84</v>
      </c>
      <c r="AY247" s="18" t="s">
        <v>171</v>
      </c>
      <c r="BE247" s="226">
        <f>IF(N247="základní",J247,0)</f>
        <v>0</v>
      </c>
      <c r="BF247" s="226">
        <f>IF(N247="snížená",J247,0)</f>
        <v>0</v>
      </c>
      <c r="BG247" s="226">
        <f>IF(N247="zákl. přenesená",J247,0)</f>
        <v>0</v>
      </c>
      <c r="BH247" s="226">
        <f>IF(N247="sníž. přenesená",J247,0)</f>
        <v>0</v>
      </c>
      <c r="BI247" s="226">
        <f>IF(N247="nulová",J247,0)</f>
        <v>0</v>
      </c>
      <c r="BJ247" s="18" t="s">
        <v>22</v>
      </c>
      <c r="BK247" s="226">
        <f>ROUND(I247*H247,2)</f>
        <v>0</v>
      </c>
      <c r="BL247" s="18" t="s">
        <v>178</v>
      </c>
      <c r="BM247" s="225" t="s">
        <v>1054</v>
      </c>
    </row>
    <row r="248" spans="1:47" s="2" customFormat="1" ht="12">
      <c r="A248" s="39"/>
      <c r="B248" s="40"/>
      <c r="C248" s="41"/>
      <c r="D248" s="227" t="s">
        <v>180</v>
      </c>
      <c r="E248" s="41"/>
      <c r="F248" s="228" t="s">
        <v>1055</v>
      </c>
      <c r="G248" s="41"/>
      <c r="H248" s="41"/>
      <c r="I248" s="229"/>
      <c r="J248" s="41"/>
      <c r="K248" s="41"/>
      <c r="L248" s="45"/>
      <c r="M248" s="230"/>
      <c r="N248" s="231"/>
      <c r="O248" s="85"/>
      <c r="P248" s="85"/>
      <c r="Q248" s="85"/>
      <c r="R248" s="85"/>
      <c r="S248" s="85"/>
      <c r="T248" s="86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T248" s="18" t="s">
        <v>180</v>
      </c>
      <c r="AU248" s="18" t="s">
        <v>84</v>
      </c>
    </row>
    <row r="249" spans="1:47" s="2" customFormat="1" ht="12">
      <c r="A249" s="39"/>
      <c r="B249" s="40"/>
      <c r="C249" s="41"/>
      <c r="D249" s="232" t="s">
        <v>182</v>
      </c>
      <c r="E249" s="41"/>
      <c r="F249" s="233" t="s">
        <v>1056</v>
      </c>
      <c r="G249" s="41"/>
      <c r="H249" s="41"/>
      <c r="I249" s="229"/>
      <c r="J249" s="41"/>
      <c r="K249" s="41"/>
      <c r="L249" s="45"/>
      <c r="M249" s="230"/>
      <c r="N249" s="231"/>
      <c r="O249" s="85"/>
      <c r="P249" s="85"/>
      <c r="Q249" s="85"/>
      <c r="R249" s="85"/>
      <c r="S249" s="85"/>
      <c r="T249" s="86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T249" s="18" t="s">
        <v>182</v>
      </c>
      <c r="AU249" s="18" t="s">
        <v>84</v>
      </c>
    </row>
    <row r="250" spans="1:51" s="13" customFormat="1" ht="12">
      <c r="A250" s="13"/>
      <c r="B250" s="234"/>
      <c r="C250" s="235"/>
      <c r="D250" s="227" t="s">
        <v>184</v>
      </c>
      <c r="E250" s="236" t="s">
        <v>20</v>
      </c>
      <c r="F250" s="237" t="s">
        <v>1022</v>
      </c>
      <c r="G250" s="235"/>
      <c r="H250" s="236" t="s">
        <v>20</v>
      </c>
      <c r="I250" s="238"/>
      <c r="J250" s="235"/>
      <c r="K250" s="235"/>
      <c r="L250" s="239"/>
      <c r="M250" s="240"/>
      <c r="N250" s="241"/>
      <c r="O250" s="241"/>
      <c r="P250" s="241"/>
      <c r="Q250" s="241"/>
      <c r="R250" s="241"/>
      <c r="S250" s="241"/>
      <c r="T250" s="242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43" t="s">
        <v>184</v>
      </c>
      <c r="AU250" s="243" t="s">
        <v>84</v>
      </c>
      <c r="AV250" s="13" t="s">
        <v>22</v>
      </c>
      <c r="AW250" s="13" t="s">
        <v>37</v>
      </c>
      <c r="AX250" s="13" t="s">
        <v>76</v>
      </c>
      <c r="AY250" s="243" t="s">
        <v>171</v>
      </c>
    </row>
    <row r="251" spans="1:51" s="13" customFormat="1" ht="12">
      <c r="A251" s="13"/>
      <c r="B251" s="234"/>
      <c r="C251" s="235"/>
      <c r="D251" s="227" t="s">
        <v>184</v>
      </c>
      <c r="E251" s="236" t="s">
        <v>20</v>
      </c>
      <c r="F251" s="237" t="s">
        <v>1057</v>
      </c>
      <c r="G251" s="235"/>
      <c r="H251" s="236" t="s">
        <v>20</v>
      </c>
      <c r="I251" s="238"/>
      <c r="J251" s="235"/>
      <c r="K251" s="235"/>
      <c r="L251" s="239"/>
      <c r="M251" s="240"/>
      <c r="N251" s="241"/>
      <c r="O251" s="241"/>
      <c r="P251" s="241"/>
      <c r="Q251" s="241"/>
      <c r="R251" s="241"/>
      <c r="S251" s="241"/>
      <c r="T251" s="242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43" t="s">
        <v>184</v>
      </c>
      <c r="AU251" s="243" t="s">
        <v>84</v>
      </c>
      <c r="AV251" s="13" t="s">
        <v>22</v>
      </c>
      <c r="AW251" s="13" t="s">
        <v>37</v>
      </c>
      <c r="AX251" s="13" t="s">
        <v>76</v>
      </c>
      <c r="AY251" s="243" t="s">
        <v>171</v>
      </c>
    </row>
    <row r="252" spans="1:51" s="14" customFormat="1" ht="12">
      <c r="A252" s="14"/>
      <c r="B252" s="244"/>
      <c r="C252" s="245"/>
      <c r="D252" s="227" t="s">
        <v>184</v>
      </c>
      <c r="E252" s="246" t="s">
        <v>20</v>
      </c>
      <c r="F252" s="247" t="s">
        <v>1275</v>
      </c>
      <c r="G252" s="245"/>
      <c r="H252" s="248">
        <v>8.981</v>
      </c>
      <c r="I252" s="249"/>
      <c r="J252" s="245"/>
      <c r="K252" s="245"/>
      <c r="L252" s="250"/>
      <c r="M252" s="251"/>
      <c r="N252" s="252"/>
      <c r="O252" s="252"/>
      <c r="P252" s="252"/>
      <c r="Q252" s="252"/>
      <c r="R252" s="252"/>
      <c r="S252" s="252"/>
      <c r="T252" s="253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54" t="s">
        <v>184</v>
      </c>
      <c r="AU252" s="254" t="s">
        <v>84</v>
      </c>
      <c r="AV252" s="14" t="s">
        <v>84</v>
      </c>
      <c r="AW252" s="14" t="s">
        <v>37</v>
      </c>
      <c r="AX252" s="14" t="s">
        <v>76</v>
      </c>
      <c r="AY252" s="254" t="s">
        <v>171</v>
      </c>
    </row>
    <row r="253" spans="1:65" s="2" customFormat="1" ht="33" customHeight="1">
      <c r="A253" s="39"/>
      <c r="B253" s="40"/>
      <c r="C253" s="214" t="s">
        <v>416</v>
      </c>
      <c r="D253" s="214" t="s">
        <v>173</v>
      </c>
      <c r="E253" s="215" t="s">
        <v>1276</v>
      </c>
      <c r="F253" s="216" t="s">
        <v>1277</v>
      </c>
      <c r="G253" s="217" t="s">
        <v>230</v>
      </c>
      <c r="H253" s="218">
        <v>20.122</v>
      </c>
      <c r="I253" s="219"/>
      <c r="J253" s="220">
        <f>ROUND(I253*H253,2)</f>
        <v>0</v>
      </c>
      <c r="K253" s="216" t="s">
        <v>177</v>
      </c>
      <c r="L253" s="45"/>
      <c r="M253" s="221" t="s">
        <v>20</v>
      </c>
      <c r="N253" s="222" t="s">
        <v>47</v>
      </c>
      <c r="O253" s="85"/>
      <c r="P253" s="223">
        <f>O253*H253</f>
        <v>0</v>
      </c>
      <c r="Q253" s="223">
        <v>0</v>
      </c>
      <c r="R253" s="223">
        <f>Q253*H253</f>
        <v>0</v>
      </c>
      <c r="S253" s="223">
        <v>0</v>
      </c>
      <c r="T253" s="224">
        <f>S253*H253</f>
        <v>0</v>
      </c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R253" s="225" t="s">
        <v>178</v>
      </c>
      <c r="AT253" s="225" t="s">
        <v>173</v>
      </c>
      <c r="AU253" s="225" t="s">
        <v>84</v>
      </c>
      <c r="AY253" s="18" t="s">
        <v>171</v>
      </c>
      <c r="BE253" s="226">
        <f>IF(N253="základní",J253,0)</f>
        <v>0</v>
      </c>
      <c r="BF253" s="226">
        <f>IF(N253="snížená",J253,0)</f>
        <v>0</v>
      </c>
      <c r="BG253" s="226">
        <f>IF(N253="zákl. přenesená",J253,0)</f>
        <v>0</v>
      </c>
      <c r="BH253" s="226">
        <f>IF(N253="sníž. přenesená",J253,0)</f>
        <v>0</v>
      </c>
      <c r="BI253" s="226">
        <f>IF(N253="nulová",J253,0)</f>
        <v>0</v>
      </c>
      <c r="BJ253" s="18" t="s">
        <v>22</v>
      </c>
      <c r="BK253" s="226">
        <f>ROUND(I253*H253,2)</f>
        <v>0</v>
      </c>
      <c r="BL253" s="18" t="s">
        <v>178</v>
      </c>
      <c r="BM253" s="225" t="s">
        <v>1278</v>
      </c>
    </row>
    <row r="254" spans="1:47" s="2" customFormat="1" ht="12">
      <c r="A254" s="39"/>
      <c r="B254" s="40"/>
      <c r="C254" s="41"/>
      <c r="D254" s="227" t="s">
        <v>180</v>
      </c>
      <c r="E254" s="41"/>
      <c r="F254" s="228" t="s">
        <v>1279</v>
      </c>
      <c r="G254" s="41"/>
      <c r="H254" s="41"/>
      <c r="I254" s="229"/>
      <c r="J254" s="41"/>
      <c r="K254" s="41"/>
      <c r="L254" s="45"/>
      <c r="M254" s="230"/>
      <c r="N254" s="231"/>
      <c r="O254" s="85"/>
      <c r="P254" s="85"/>
      <c r="Q254" s="85"/>
      <c r="R254" s="85"/>
      <c r="S254" s="85"/>
      <c r="T254" s="86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T254" s="18" t="s">
        <v>180</v>
      </c>
      <c r="AU254" s="18" t="s">
        <v>84</v>
      </c>
    </row>
    <row r="255" spans="1:47" s="2" customFormat="1" ht="12">
      <c r="A255" s="39"/>
      <c r="B255" s="40"/>
      <c r="C255" s="41"/>
      <c r="D255" s="232" t="s">
        <v>182</v>
      </c>
      <c r="E255" s="41"/>
      <c r="F255" s="233" t="s">
        <v>1280</v>
      </c>
      <c r="G255" s="41"/>
      <c r="H255" s="41"/>
      <c r="I255" s="229"/>
      <c r="J255" s="41"/>
      <c r="K255" s="41"/>
      <c r="L255" s="45"/>
      <c r="M255" s="230"/>
      <c r="N255" s="231"/>
      <c r="O255" s="85"/>
      <c r="P255" s="85"/>
      <c r="Q255" s="85"/>
      <c r="R255" s="85"/>
      <c r="S255" s="85"/>
      <c r="T255" s="86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T255" s="18" t="s">
        <v>182</v>
      </c>
      <c r="AU255" s="18" t="s">
        <v>84</v>
      </c>
    </row>
    <row r="256" spans="1:51" s="13" customFormat="1" ht="12">
      <c r="A256" s="13"/>
      <c r="B256" s="234"/>
      <c r="C256" s="235"/>
      <c r="D256" s="227" t="s">
        <v>184</v>
      </c>
      <c r="E256" s="236" t="s">
        <v>20</v>
      </c>
      <c r="F256" s="237" t="s">
        <v>1022</v>
      </c>
      <c r="G256" s="235"/>
      <c r="H256" s="236" t="s">
        <v>20</v>
      </c>
      <c r="I256" s="238"/>
      <c r="J256" s="235"/>
      <c r="K256" s="235"/>
      <c r="L256" s="239"/>
      <c r="M256" s="240"/>
      <c r="N256" s="241"/>
      <c r="O256" s="241"/>
      <c r="P256" s="241"/>
      <c r="Q256" s="241"/>
      <c r="R256" s="241"/>
      <c r="S256" s="241"/>
      <c r="T256" s="242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43" t="s">
        <v>184</v>
      </c>
      <c r="AU256" s="243" t="s">
        <v>84</v>
      </c>
      <c r="AV256" s="13" t="s">
        <v>22</v>
      </c>
      <c r="AW256" s="13" t="s">
        <v>37</v>
      </c>
      <c r="AX256" s="13" t="s">
        <v>76</v>
      </c>
      <c r="AY256" s="243" t="s">
        <v>171</v>
      </c>
    </row>
    <row r="257" spans="1:51" s="13" customFormat="1" ht="12">
      <c r="A257" s="13"/>
      <c r="B257" s="234"/>
      <c r="C257" s="235"/>
      <c r="D257" s="227" t="s">
        <v>184</v>
      </c>
      <c r="E257" s="236" t="s">
        <v>20</v>
      </c>
      <c r="F257" s="237" t="s">
        <v>1281</v>
      </c>
      <c r="G257" s="235"/>
      <c r="H257" s="236" t="s">
        <v>20</v>
      </c>
      <c r="I257" s="238"/>
      <c r="J257" s="235"/>
      <c r="K257" s="235"/>
      <c r="L257" s="239"/>
      <c r="M257" s="240"/>
      <c r="N257" s="241"/>
      <c r="O257" s="241"/>
      <c r="P257" s="241"/>
      <c r="Q257" s="241"/>
      <c r="R257" s="241"/>
      <c r="S257" s="241"/>
      <c r="T257" s="242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43" t="s">
        <v>184</v>
      </c>
      <c r="AU257" s="243" t="s">
        <v>84</v>
      </c>
      <c r="AV257" s="13" t="s">
        <v>22</v>
      </c>
      <c r="AW257" s="13" t="s">
        <v>37</v>
      </c>
      <c r="AX257" s="13" t="s">
        <v>76</v>
      </c>
      <c r="AY257" s="243" t="s">
        <v>171</v>
      </c>
    </row>
    <row r="258" spans="1:51" s="14" customFormat="1" ht="12">
      <c r="A258" s="14"/>
      <c r="B258" s="244"/>
      <c r="C258" s="245"/>
      <c r="D258" s="227" t="s">
        <v>184</v>
      </c>
      <c r="E258" s="246" t="s">
        <v>20</v>
      </c>
      <c r="F258" s="247" t="s">
        <v>1282</v>
      </c>
      <c r="G258" s="245"/>
      <c r="H258" s="248">
        <v>20.122</v>
      </c>
      <c r="I258" s="249"/>
      <c r="J258" s="245"/>
      <c r="K258" s="245"/>
      <c r="L258" s="250"/>
      <c r="M258" s="251"/>
      <c r="N258" s="252"/>
      <c r="O258" s="252"/>
      <c r="P258" s="252"/>
      <c r="Q258" s="252"/>
      <c r="R258" s="252"/>
      <c r="S258" s="252"/>
      <c r="T258" s="253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54" t="s">
        <v>184</v>
      </c>
      <c r="AU258" s="254" t="s">
        <v>84</v>
      </c>
      <c r="AV258" s="14" t="s">
        <v>84</v>
      </c>
      <c r="AW258" s="14" t="s">
        <v>37</v>
      </c>
      <c r="AX258" s="14" t="s">
        <v>76</v>
      </c>
      <c r="AY258" s="254" t="s">
        <v>171</v>
      </c>
    </row>
    <row r="259" spans="1:65" s="2" customFormat="1" ht="16.5" customHeight="1">
      <c r="A259" s="39"/>
      <c r="B259" s="40"/>
      <c r="C259" s="214" t="s">
        <v>420</v>
      </c>
      <c r="D259" s="214" t="s">
        <v>173</v>
      </c>
      <c r="E259" s="215" t="s">
        <v>1283</v>
      </c>
      <c r="F259" s="216" t="s">
        <v>1284</v>
      </c>
      <c r="G259" s="217" t="s">
        <v>176</v>
      </c>
      <c r="H259" s="218">
        <v>56.32</v>
      </c>
      <c r="I259" s="219"/>
      <c r="J259" s="220">
        <f>ROUND(I259*H259,2)</f>
        <v>0</v>
      </c>
      <c r="K259" s="216" t="s">
        <v>177</v>
      </c>
      <c r="L259" s="45"/>
      <c r="M259" s="221" t="s">
        <v>20</v>
      </c>
      <c r="N259" s="222" t="s">
        <v>47</v>
      </c>
      <c r="O259" s="85"/>
      <c r="P259" s="223">
        <f>O259*H259</f>
        <v>0</v>
      </c>
      <c r="Q259" s="223">
        <v>0.00639264</v>
      </c>
      <c r="R259" s="223">
        <f>Q259*H259</f>
        <v>0.36003348479999997</v>
      </c>
      <c r="S259" s="223">
        <v>0</v>
      </c>
      <c r="T259" s="224">
        <f>S259*H259</f>
        <v>0</v>
      </c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R259" s="225" t="s">
        <v>178</v>
      </c>
      <c r="AT259" s="225" t="s">
        <v>173</v>
      </c>
      <c r="AU259" s="225" t="s">
        <v>84</v>
      </c>
      <c r="AY259" s="18" t="s">
        <v>171</v>
      </c>
      <c r="BE259" s="226">
        <f>IF(N259="základní",J259,0)</f>
        <v>0</v>
      </c>
      <c r="BF259" s="226">
        <f>IF(N259="snížená",J259,0)</f>
        <v>0</v>
      </c>
      <c r="BG259" s="226">
        <f>IF(N259="zákl. přenesená",J259,0)</f>
        <v>0</v>
      </c>
      <c r="BH259" s="226">
        <f>IF(N259="sníž. přenesená",J259,0)</f>
        <v>0</v>
      </c>
      <c r="BI259" s="226">
        <f>IF(N259="nulová",J259,0)</f>
        <v>0</v>
      </c>
      <c r="BJ259" s="18" t="s">
        <v>22</v>
      </c>
      <c r="BK259" s="226">
        <f>ROUND(I259*H259,2)</f>
        <v>0</v>
      </c>
      <c r="BL259" s="18" t="s">
        <v>178</v>
      </c>
      <c r="BM259" s="225" t="s">
        <v>1285</v>
      </c>
    </row>
    <row r="260" spans="1:47" s="2" customFormat="1" ht="12">
      <c r="A260" s="39"/>
      <c r="B260" s="40"/>
      <c r="C260" s="41"/>
      <c r="D260" s="227" t="s">
        <v>180</v>
      </c>
      <c r="E260" s="41"/>
      <c r="F260" s="228" t="s">
        <v>1286</v>
      </c>
      <c r="G260" s="41"/>
      <c r="H260" s="41"/>
      <c r="I260" s="229"/>
      <c r="J260" s="41"/>
      <c r="K260" s="41"/>
      <c r="L260" s="45"/>
      <c r="M260" s="230"/>
      <c r="N260" s="231"/>
      <c r="O260" s="85"/>
      <c r="P260" s="85"/>
      <c r="Q260" s="85"/>
      <c r="R260" s="85"/>
      <c r="S260" s="85"/>
      <c r="T260" s="86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T260" s="18" t="s">
        <v>180</v>
      </c>
      <c r="AU260" s="18" t="s">
        <v>84</v>
      </c>
    </row>
    <row r="261" spans="1:47" s="2" customFormat="1" ht="12">
      <c r="A261" s="39"/>
      <c r="B261" s="40"/>
      <c r="C261" s="41"/>
      <c r="D261" s="232" t="s">
        <v>182</v>
      </c>
      <c r="E261" s="41"/>
      <c r="F261" s="233" t="s">
        <v>1287</v>
      </c>
      <c r="G261" s="41"/>
      <c r="H261" s="41"/>
      <c r="I261" s="229"/>
      <c r="J261" s="41"/>
      <c r="K261" s="41"/>
      <c r="L261" s="45"/>
      <c r="M261" s="230"/>
      <c r="N261" s="231"/>
      <c r="O261" s="85"/>
      <c r="P261" s="85"/>
      <c r="Q261" s="85"/>
      <c r="R261" s="85"/>
      <c r="S261" s="85"/>
      <c r="T261" s="86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T261" s="18" t="s">
        <v>182</v>
      </c>
      <c r="AU261" s="18" t="s">
        <v>84</v>
      </c>
    </row>
    <row r="262" spans="1:51" s="13" customFormat="1" ht="12">
      <c r="A262" s="13"/>
      <c r="B262" s="234"/>
      <c r="C262" s="235"/>
      <c r="D262" s="227" t="s">
        <v>184</v>
      </c>
      <c r="E262" s="236" t="s">
        <v>20</v>
      </c>
      <c r="F262" s="237" t="s">
        <v>1022</v>
      </c>
      <c r="G262" s="235"/>
      <c r="H262" s="236" t="s">
        <v>20</v>
      </c>
      <c r="I262" s="238"/>
      <c r="J262" s="235"/>
      <c r="K262" s="235"/>
      <c r="L262" s="239"/>
      <c r="M262" s="240"/>
      <c r="N262" s="241"/>
      <c r="O262" s="241"/>
      <c r="P262" s="241"/>
      <c r="Q262" s="241"/>
      <c r="R262" s="241"/>
      <c r="S262" s="241"/>
      <c r="T262" s="242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43" t="s">
        <v>184</v>
      </c>
      <c r="AU262" s="243" t="s">
        <v>84</v>
      </c>
      <c r="AV262" s="13" t="s">
        <v>22</v>
      </c>
      <c r="AW262" s="13" t="s">
        <v>37</v>
      </c>
      <c r="AX262" s="13" t="s">
        <v>76</v>
      </c>
      <c r="AY262" s="243" t="s">
        <v>171</v>
      </c>
    </row>
    <row r="263" spans="1:51" s="13" customFormat="1" ht="12">
      <c r="A263" s="13"/>
      <c r="B263" s="234"/>
      <c r="C263" s="235"/>
      <c r="D263" s="227" t="s">
        <v>184</v>
      </c>
      <c r="E263" s="236" t="s">
        <v>20</v>
      </c>
      <c r="F263" s="237" t="s">
        <v>1281</v>
      </c>
      <c r="G263" s="235"/>
      <c r="H263" s="236" t="s">
        <v>20</v>
      </c>
      <c r="I263" s="238"/>
      <c r="J263" s="235"/>
      <c r="K263" s="235"/>
      <c r="L263" s="239"/>
      <c r="M263" s="240"/>
      <c r="N263" s="241"/>
      <c r="O263" s="241"/>
      <c r="P263" s="241"/>
      <c r="Q263" s="241"/>
      <c r="R263" s="241"/>
      <c r="S263" s="241"/>
      <c r="T263" s="242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43" t="s">
        <v>184</v>
      </c>
      <c r="AU263" s="243" t="s">
        <v>84</v>
      </c>
      <c r="AV263" s="13" t="s">
        <v>22</v>
      </c>
      <c r="AW263" s="13" t="s">
        <v>37</v>
      </c>
      <c r="AX263" s="13" t="s">
        <v>76</v>
      </c>
      <c r="AY263" s="243" t="s">
        <v>171</v>
      </c>
    </row>
    <row r="264" spans="1:51" s="14" customFormat="1" ht="12">
      <c r="A264" s="14"/>
      <c r="B264" s="244"/>
      <c r="C264" s="245"/>
      <c r="D264" s="227" t="s">
        <v>184</v>
      </c>
      <c r="E264" s="246" t="s">
        <v>20</v>
      </c>
      <c r="F264" s="247" t="s">
        <v>1288</v>
      </c>
      <c r="G264" s="245"/>
      <c r="H264" s="248">
        <v>56.32</v>
      </c>
      <c r="I264" s="249"/>
      <c r="J264" s="245"/>
      <c r="K264" s="245"/>
      <c r="L264" s="250"/>
      <c r="M264" s="251"/>
      <c r="N264" s="252"/>
      <c r="O264" s="252"/>
      <c r="P264" s="252"/>
      <c r="Q264" s="252"/>
      <c r="R264" s="252"/>
      <c r="S264" s="252"/>
      <c r="T264" s="253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T264" s="254" t="s">
        <v>184</v>
      </c>
      <c r="AU264" s="254" t="s">
        <v>84</v>
      </c>
      <c r="AV264" s="14" t="s">
        <v>84</v>
      </c>
      <c r="AW264" s="14" t="s">
        <v>37</v>
      </c>
      <c r="AX264" s="14" t="s">
        <v>76</v>
      </c>
      <c r="AY264" s="254" t="s">
        <v>171</v>
      </c>
    </row>
    <row r="265" spans="1:65" s="2" customFormat="1" ht="24.15" customHeight="1">
      <c r="A265" s="39"/>
      <c r="B265" s="40"/>
      <c r="C265" s="214" t="s">
        <v>424</v>
      </c>
      <c r="D265" s="214" t="s">
        <v>173</v>
      </c>
      <c r="E265" s="215" t="s">
        <v>1289</v>
      </c>
      <c r="F265" s="216" t="s">
        <v>1290</v>
      </c>
      <c r="G265" s="217" t="s">
        <v>230</v>
      </c>
      <c r="H265" s="218">
        <v>14.4</v>
      </c>
      <c r="I265" s="219"/>
      <c r="J265" s="220">
        <f>ROUND(I265*H265,2)</f>
        <v>0</v>
      </c>
      <c r="K265" s="216" t="s">
        <v>177</v>
      </c>
      <c r="L265" s="45"/>
      <c r="M265" s="221" t="s">
        <v>20</v>
      </c>
      <c r="N265" s="222" t="s">
        <v>47</v>
      </c>
      <c r="O265" s="85"/>
      <c r="P265" s="223">
        <f>O265*H265</f>
        <v>0</v>
      </c>
      <c r="Q265" s="223">
        <v>0</v>
      </c>
      <c r="R265" s="223">
        <f>Q265*H265</f>
        <v>0</v>
      </c>
      <c r="S265" s="223">
        <v>0</v>
      </c>
      <c r="T265" s="224">
        <f>S265*H265</f>
        <v>0</v>
      </c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R265" s="225" t="s">
        <v>178</v>
      </c>
      <c r="AT265" s="225" t="s">
        <v>173</v>
      </c>
      <c r="AU265" s="225" t="s">
        <v>84</v>
      </c>
      <c r="AY265" s="18" t="s">
        <v>171</v>
      </c>
      <c r="BE265" s="226">
        <f>IF(N265="základní",J265,0)</f>
        <v>0</v>
      </c>
      <c r="BF265" s="226">
        <f>IF(N265="snížená",J265,0)</f>
        <v>0</v>
      </c>
      <c r="BG265" s="226">
        <f>IF(N265="zákl. přenesená",J265,0)</f>
        <v>0</v>
      </c>
      <c r="BH265" s="226">
        <f>IF(N265="sníž. přenesená",J265,0)</f>
        <v>0</v>
      </c>
      <c r="BI265" s="226">
        <f>IF(N265="nulová",J265,0)</f>
        <v>0</v>
      </c>
      <c r="BJ265" s="18" t="s">
        <v>22</v>
      </c>
      <c r="BK265" s="226">
        <f>ROUND(I265*H265,2)</f>
        <v>0</v>
      </c>
      <c r="BL265" s="18" t="s">
        <v>178</v>
      </c>
      <c r="BM265" s="225" t="s">
        <v>1291</v>
      </c>
    </row>
    <row r="266" spans="1:47" s="2" customFormat="1" ht="12">
      <c r="A266" s="39"/>
      <c r="B266" s="40"/>
      <c r="C266" s="41"/>
      <c r="D266" s="227" t="s">
        <v>180</v>
      </c>
      <c r="E266" s="41"/>
      <c r="F266" s="228" t="s">
        <v>1292</v>
      </c>
      <c r="G266" s="41"/>
      <c r="H266" s="41"/>
      <c r="I266" s="229"/>
      <c r="J266" s="41"/>
      <c r="K266" s="41"/>
      <c r="L266" s="45"/>
      <c r="M266" s="230"/>
      <c r="N266" s="231"/>
      <c r="O266" s="85"/>
      <c r="P266" s="85"/>
      <c r="Q266" s="85"/>
      <c r="R266" s="85"/>
      <c r="S266" s="85"/>
      <c r="T266" s="86"/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T266" s="18" t="s">
        <v>180</v>
      </c>
      <c r="AU266" s="18" t="s">
        <v>84</v>
      </c>
    </row>
    <row r="267" spans="1:47" s="2" customFormat="1" ht="12">
      <c r="A267" s="39"/>
      <c r="B267" s="40"/>
      <c r="C267" s="41"/>
      <c r="D267" s="232" t="s">
        <v>182</v>
      </c>
      <c r="E267" s="41"/>
      <c r="F267" s="233" t="s">
        <v>1293</v>
      </c>
      <c r="G267" s="41"/>
      <c r="H267" s="41"/>
      <c r="I267" s="229"/>
      <c r="J267" s="41"/>
      <c r="K267" s="41"/>
      <c r="L267" s="45"/>
      <c r="M267" s="230"/>
      <c r="N267" s="231"/>
      <c r="O267" s="85"/>
      <c r="P267" s="85"/>
      <c r="Q267" s="85"/>
      <c r="R267" s="85"/>
      <c r="S267" s="85"/>
      <c r="T267" s="86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T267" s="18" t="s">
        <v>182</v>
      </c>
      <c r="AU267" s="18" t="s">
        <v>84</v>
      </c>
    </row>
    <row r="268" spans="1:51" s="13" customFormat="1" ht="12">
      <c r="A268" s="13"/>
      <c r="B268" s="234"/>
      <c r="C268" s="235"/>
      <c r="D268" s="227" t="s">
        <v>184</v>
      </c>
      <c r="E268" s="236" t="s">
        <v>20</v>
      </c>
      <c r="F268" s="237" t="s">
        <v>1022</v>
      </c>
      <c r="G268" s="235"/>
      <c r="H268" s="236" t="s">
        <v>20</v>
      </c>
      <c r="I268" s="238"/>
      <c r="J268" s="235"/>
      <c r="K268" s="235"/>
      <c r="L268" s="239"/>
      <c r="M268" s="240"/>
      <c r="N268" s="241"/>
      <c r="O268" s="241"/>
      <c r="P268" s="241"/>
      <c r="Q268" s="241"/>
      <c r="R268" s="241"/>
      <c r="S268" s="241"/>
      <c r="T268" s="242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43" t="s">
        <v>184</v>
      </c>
      <c r="AU268" s="243" t="s">
        <v>84</v>
      </c>
      <c r="AV268" s="13" t="s">
        <v>22</v>
      </c>
      <c r="AW268" s="13" t="s">
        <v>37</v>
      </c>
      <c r="AX268" s="13" t="s">
        <v>76</v>
      </c>
      <c r="AY268" s="243" t="s">
        <v>171</v>
      </c>
    </row>
    <row r="269" spans="1:51" s="14" customFormat="1" ht="12">
      <c r="A269" s="14"/>
      <c r="B269" s="244"/>
      <c r="C269" s="245"/>
      <c r="D269" s="227" t="s">
        <v>184</v>
      </c>
      <c r="E269" s="246" t="s">
        <v>20</v>
      </c>
      <c r="F269" s="247" t="s">
        <v>1294</v>
      </c>
      <c r="G269" s="245"/>
      <c r="H269" s="248">
        <v>14.4</v>
      </c>
      <c r="I269" s="249"/>
      <c r="J269" s="245"/>
      <c r="K269" s="245"/>
      <c r="L269" s="250"/>
      <c r="M269" s="251"/>
      <c r="N269" s="252"/>
      <c r="O269" s="252"/>
      <c r="P269" s="252"/>
      <c r="Q269" s="252"/>
      <c r="R269" s="252"/>
      <c r="S269" s="252"/>
      <c r="T269" s="253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54" t="s">
        <v>184</v>
      </c>
      <c r="AU269" s="254" t="s">
        <v>84</v>
      </c>
      <c r="AV269" s="14" t="s">
        <v>84</v>
      </c>
      <c r="AW269" s="14" t="s">
        <v>37</v>
      </c>
      <c r="AX269" s="14" t="s">
        <v>76</v>
      </c>
      <c r="AY269" s="254" t="s">
        <v>171</v>
      </c>
    </row>
    <row r="270" spans="1:65" s="2" customFormat="1" ht="21.75" customHeight="1">
      <c r="A270" s="39"/>
      <c r="B270" s="40"/>
      <c r="C270" s="214" t="s">
        <v>431</v>
      </c>
      <c r="D270" s="214" t="s">
        <v>173</v>
      </c>
      <c r="E270" s="215" t="s">
        <v>1295</v>
      </c>
      <c r="F270" s="216" t="s">
        <v>1296</v>
      </c>
      <c r="G270" s="217" t="s">
        <v>176</v>
      </c>
      <c r="H270" s="218">
        <v>9.6</v>
      </c>
      <c r="I270" s="219"/>
      <c r="J270" s="220">
        <f>ROUND(I270*H270,2)</f>
        <v>0</v>
      </c>
      <c r="K270" s="216" t="s">
        <v>177</v>
      </c>
      <c r="L270" s="45"/>
      <c r="M270" s="221" t="s">
        <v>20</v>
      </c>
      <c r="N270" s="222" t="s">
        <v>47</v>
      </c>
      <c r="O270" s="85"/>
      <c r="P270" s="223">
        <f>O270*H270</f>
        <v>0</v>
      </c>
      <c r="Q270" s="223">
        <v>0.01764346</v>
      </c>
      <c r="R270" s="223">
        <f>Q270*H270</f>
        <v>0.169377216</v>
      </c>
      <c r="S270" s="223">
        <v>0</v>
      </c>
      <c r="T270" s="224">
        <f>S270*H270</f>
        <v>0</v>
      </c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R270" s="225" t="s">
        <v>178</v>
      </c>
      <c r="AT270" s="225" t="s">
        <v>173</v>
      </c>
      <c r="AU270" s="225" t="s">
        <v>84</v>
      </c>
      <c r="AY270" s="18" t="s">
        <v>171</v>
      </c>
      <c r="BE270" s="226">
        <f>IF(N270="základní",J270,0)</f>
        <v>0</v>
      </c>
      <c r="BF270" s="226">
        <f>IF(N270="snížená",J270,0)</f>
        <v>0</v>
      </c>
      <c r="BG270" s="226">
        <f>IF(N270="zákl. přenesená",J270,0)</f>
        <v>0</v>
      </c>
      <c r="BH270" s="226">
        <f>IF(N270="sníž. přenesená",J270,0)</f>
        <v>0</v>
      </c>
      <c r="BI270" s="226">
        <f>IF(N270="nulová",J270,0)</f>
        <v>0</v>
      </c>
      <c r="BJ270" s="18" t="s">
        <v>22</v>
      </c>
      <c r="BK270" s="226">
        <f>ROUND(I270*H270,2)</f>
        <v>0</v>
      </c>
      <c r="BL270" s="18" t="s">
        <v>178</v>
      </c>
      <c r="BM270" s="225" t="s">
        <v>1297</v>
      </c>
    </row>
    <row r="271" spans="1:47" s="2" customFormat="1" ht="12">
      <c r="A271" s="39"/>
      <c r="B271" s="40"/>
      <c r="C271" s="41"/>
      <c r="D271" s="227" t="s">
        <v>180</v>
      </c>
      <c r="E271" s="41"/>
      <c r="F271" s="228" t="s">
        <v>1298</v>
      </c>
      <c r="G271" s="41"/>
      <c r="H271" s="41"/>
      <c r="I271" s="229"/>
      <c r="J271" s="41"/>
      <c r="K271" s="41"/>
      <c r="L271" s="45"/>
      <c r="M271" s="230"/>
      <c r="N271" s="231"/>
      <c r="O271" s="85"/>
      <c r="P271" s="85"/>
      <c r="Q271" s="85"/>
      <c r="R271" s="85"/>
      <c r="S271" s="85"/>
      <c r="T271" s="86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T271" s="18" t="s">
        <v>180</v>
      </c>
      <c r="AU271" s="18" t="s">
        <v>84</v>
      </c>
    </row>
    <row r="272" spans="1:47" s="2" customFormat="1" ht="12">
      <c r="A272" s="39"/>
      <c r="B272" s="40"/>
      <c r="C272" s="41"/>
      <c r="D272" s="232" t="s">
        <v>182</v>
      </c>
      <c r="E272" s="41"/>
      <c r="F272" s="233" t="s">
        <v>1299</v>
      </c>
      <c r="G272" s="41"/>
      <c r="H272" s="41"/>
      <c r="I272" s="229"/>
      <c r="J272" s="41"/>
      <c r="K272" s="41"/>
      <c r="L272" s="45"/>
      <c r="M272" s="230"/>
      <c r="N272" s="231"/>
      <c r="O272" s="85"/>
      <c r="P272" s="85"/>
      <c r="Q272" s="85"/>
      <c r="R272" s="85"/>
      <c r="S272" s="85"/>
      <c r="T272" s="86"/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T272" s="18" t="s">
        <v>182</v>
      </c>
      <c r="AU272" s="18" t="s">
        <v>84</v>
      </c>
    </row>
    <row r="273" spans="1:51" s="13" customFormat="1" ht="12">
      <c r="A273" s="13"/>
      <c r="B273" s="234"/>
      <c r="C273" s="235"/>
      <c r="D273" s="227" t="s">
        <v>184</v>
      </c>
      <c r="E273" s="236" t="s">
        <v>20</v>
      </c>
      <c r="F273" s="237" t="s">
        <v>1022</v>
      </c>
      <c r="G273" s="235"/>
      <c r="H273" s="236" t="s">
        <v>20</v>
      </c>
      <c r="I273" s="238"/>
      <c r="J273" s="235"/>
      <c r="K273" s="235"/>
      <c r="L273" s="239"/>
      <c r="M273" s="240"/>
      <c r="N273" s="241"/>
      <c r="O273" s="241"/>
      <c r="P273" s="241"/>
      <c r="Q273" s="241"/>
      <c r="R273" s="241"/>
      <c r="S273" s="241"/>
      <c r="T273" s="242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43" t="s">
        <v>184</v>
      </c>
      <c r="AU273" s="243" t="s">
        <v>84</v>
      </c>
      <c r="AV273" s="13" t="s">
        <v>22</v>
      </c>
      <c r="AW273" s="13" t="s">
        <v>37</v>
      </c>
      <c r="AX273" s="13" t="s">
        <v>76</v>
      </c>
      <c r="AY273" s="243" t="s">
        <v>171</v>
      </c>
    </row>
    <row r="274" spans="1:51" s="14" customFormat="1" ht="12">
      <c r="A274" s="14"/>
      <c r="B274" s="244"/>
      <c r="C274" s="245"/>
      <c r="D274" s="227" t="s">
        <v>184</v>
      </c>
      <c r="E274" s="246" t="s">
        <v>20</v>
      </c>
      <c r="F274" s="247" t="s">
        <v>1300</v>
      </c>
      <c r="G274" s="245"/>
      <c r="H274" s="248">
        <v>9.6</v>
      </c>
      <c r="I274" s="249"/>
      <c r="J274" s="245"/>
      <c r="K274" s="245"/>
      <c r="L274" s="250"/>
      <c r="M274" s="251"/>
      <c r="N274" s="252"/>
      <c r="O274" s="252"/>
      <c r="P274" s="252"/>
      <c r="Q274" s="252"/>
      <c r="R274" s="252"/>
      <c r="S274" s="252"/>
      <c r="T274" s="253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54" t="s">
        <v>184</v>
      </c>
      <c r="AU274" s="254" t="s">
        <v>84</v>
      </c>
      <c r="AV274" s="14" t="s">
        <v>84</v>
      </c>
      <c r="AW274" s="14" t="s">
        <v>37</v>
      </c>
      <c r="AX274" s="14" t="s">
        <v>76</v>
      </c>
      <c r="AY274" s="254" t="s">
        <v>171</v>
      </c>
    </row>
    <row r="275" spans="1:65" s="2" customFormat="1" ht="21.75" customHeight="1">
      <c r="A275" s="39"/>
      <c r="B275" s="40"/>
      <c r="C275" s="214" t="s">
        <v>435</v>
      </c>
      <c r="D275" s="214" t="s">
        <v>173</v>
      </c>
      <c r="E275" s="215" t="s">
        <v>1301</v>
      </c>
      <c r="F275" s="216" t="s">
        <v>1302</v>
      </c>
      <c r="G275" s="217" t="s">
        <v>176</v>
      </c>
      <c r="H275" s="218">
        <v>9.6</v>
      </c>
      <c r="I275" s="219"/>
      <c r="J275" s="220">
        <f>ROUND(I275*H275,2)</f>
        <v>0</v>
      </c>
      <c r="K275" s="216" t="s">
        <v>177</v>
      </c>
      <c r="L275" s="45"/>
      <c r="M275" s="221" t="s">
        <v>20</v>
      </c>
      <c r="N275" s="222" t="s">
        <v>47</v>
      </c>
      <c r="O275" s="85"/>
      <c r="P275" s="223">
        <f>O275*H275</f>
        <v>0</v>
      </c>
      <c r="Q275" s="223">
        <v>0</v>
      </c>
      <c r="R275" s="223">
        <f>Q275*H275</f>
        <v>0</v>
      </c>
      <c r="S275" s="223">
        <v>0</v>
      </c>
      <c r="T275" s="224">
        <f>S275*H275</f>
        <v>0</v>
      </c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R275" s="225" t="s">
        <v>178</v>
      </c>
      <c r="AT275" s="225" t="s">
        <v>173</v>
      </c>
      <c r="AU275" s="225" t="s">
        <v>84</v>
      </c>
      <c r="AY275" s="18" t="s">
        <v>171</v>
      </c>
      <c r="BE275" s="226">
        <f>IF(N275="základní",J275,0)</f>
        <v>0</v>
      </c>
      <c r="BF275" s="226">
        <f>IF(N275="snížená",J275,0)</f>
        <v>0</v>
      </c>
      <c r="BG275" s="226">
        <f>IF(N275="zákl. přenesená",J275,0)</f>
        <v>0</v>
      </c>
      <c r="BH275" s="226">
        <f>IF(N275="sníž. přenesená",J275,0)</f>
        <v>0</v>
      </c>
      <c r="BI275" s="226">
        <f>IF(N275="nulová",J275,0)</f>
        <v>0</v>
      </c>
      <c r="BJ275" s="18" t="s">
        <v>22</v>
      </c>
      <c r="BK275" s="226">
        <f>ROUND(I275*H275,2)</f>
        <v>0</v>
      </c>
      <c r="BL275" s="18" t="s">
        <v>178</v>
      </c>
      <c r="BM275" s="225" t="s">
        <v>1303</v>
      </c>
    </row>
    <row r="276" spans="1:47" s="2" customFormat="1" ht="12">
      <c r="A276" s="39"/>
      <c r="B276" s="40"/>
      <c r="C276" s="41"/>
      <c r="D276" s="227" t="s">
        <v>180</v>
      </c>
      <c r="E276" s="41"/>
      <c r="F276" s="228" t="s">
        <v>1304</v>
      </c>
      <c r="G276" s="41"/>
      <c r="H276" s="41"/>
      <c r="I276" s="229"/>
      <c r="J276" s="41"/>
      <c r="K276" s="41"/>
      <c r="L276" s="45"/>
      <c r="M276" s="230"/>
      <c r="N276" s="231"/>
      <c r="O276" s="85"/>
      <c r="P276" s="85"/>
      <c r="Q276" s="85"/>
      <c r="R276" s="85"/>
      <c r="S276" s="85"/>
      <c r="T276" s="86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T276" s="18" t="s">
        <v>180</v>
      </c>
      <c r="AU276" s="18" t="s">
        <v>84</v>
      </c>
    </row>
    <row r="277" spans="1:47" s="2" customFormat="1" ht="12">
      <c r="A277" s="39"/>
      <c r="B277" s="40"/>
      <c r="C277" s="41"/>
      <c r="D277" s="232" t="s">
        <v>182</v>
      </c>
      <c r="E277" s="41"/>
      <c r="F277" s="233" t="s">
        <v>1305</v>
      </c>
      <c r="G277" s="41"/>
      <c r="H277" s="41"/>
      <c r="I277" s="229"/>
      <c r="J277" s="41"/>
      <c r="K277" s="41"/>
      <c r="L277" s="45"/>
      <c r="M277" s="230"/>
      <c r="N277" s="231"/>
      <c r="O277" s="85"/>
      <c r="P277" s="85"/>
      <c r="Q277" s="85"/>
      <c r="R277" s="85"/>
      <c r="S277" s="85"/>
      <c r="T277" s="86"/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T277" s="18" t="s">
        <v>182</v>
      </c>
      <c r="AU277" s="18" t="s">
        <v>84</v>
      </c>
    </row>
    <row r="278" spans="1:65" s="2" customFormat="1" ht="21.75" customHeight="1">
      <c r="A278" s="39"/>
      <c r="B278" s="40"/>
      <c r="C278" s="214" t="s">
        <v>453</v>
      </c>
      <c r="D278" s="214" t="s">
        <v>173</v>
      </c>
      <c r="E278" s="215" t="s">
        <v>1306</v>
      </c>
      <c r="F278" s="216" t="s">
        <v>1307</v>
      </c>
      <c r="G278" s="217" t="s">
        <v>244</v>
      </c>
      <c r="H278" s="218">
        <v>0.073</v>
      </c>
      <c r="I278" s="219"/>
      <c r="J278" s="220">
        <f>ROUND(I278*H278,2)</f>
        <v>0</v>
      </c>
      <c r="K278" s="216" t="s">
        <v>177</v>
      </c>
      <c r="L278" s="45"/>
      <c r="M278" s="221" t="s">
        <v>20</v>
      </c>
      <c r="N278" s="222" t="s">
        <v>47</v>
      </c>
      <c r="O278" s="85"/>
      <c r="P278" s="223">
        <f>O278*H278</f>
        <v>0</v>
      </c>
      <c r="Q278" s="223">
        <v>1.096866</v>
      </c>
      <c r="R278" s="223">
        <f>Q278*H278</f>
        <v>0.08007121799999999</v>
      </c>
      <c r="S278" s="223">
        <v>0</v>
      </c>
      <c r="T278" s="224">
        <f>S278*H278</f>
        <v>0</v>
      </c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R278" s="225" t="s">
        <v>178</v>
      </c>
      <c r="AT278" s="225" t="s">
        <v>173</v>
      </c>
      <c r="AU278" s="225" t="s">
        <v>84</v>
      </c>
      <c r="AY278" s="18" t="s">
        <v>171</v>
      </c>
      <c r="BE278" s="226">
        <f>IF(N278="základní",J278,0)</f>
        <v>0</v>
      </c>
      <c r="BF278" s="226">
        <f>IF(N278="snížená",J278,0)</f>
        <v>0</v>
      </c>
      <c r="BG278" s="226">
        <f>IF(N278="zákl. přenesená",J278,0)</f>
        <v>0</v>
      </c>
      <c r="BH278" s="226">
        <f>IF(N278="sníž. přenesená",J278,0)</f>
        <v>0</v>
      </c>
      <c r="BI278" s="226">
        <f>IF(N278="nulová",J278,0)</f>
        <v>0</v>
      </c>
      <c r="BJ278" s="18" t="s">
        <v>22</v>
      </c>
      <c r="BK278" s="226">
        <f>ROUND(I278*H278,2)</f>
        <v>0</v>
      </c>
      <c r="BL278" s="18" t="s">
        <v>178</v>
      </c>
      <c r="BM278" s="225" t="s">
        <v>1308</v>
      </c>
    </row>
    <row r="279" spans="1:47" s="2" customFormat="1" ht="12">
      <c r="A279" s="39"/>
      <c r="B279" s="40"/>
      <c r="C279" s="41"/>
      <c r="D279" s="227" t="s">
        <v>180</v>
      </c>
      <c r="E279" s="41"/>
      <c r="F279" s="228" t="s">
        <v>1309</v>
      </c>
      <c r="G279" s="41"/>
      <c r="H279" s="41"/>
      <c r="I279" s="229"/>
      <c r="J279" s="41"/>
      <c r="K279" s="41"/>
      <c r="L279" s="45"/>
      <c r="M279" s="230"/>
      <c r="N279" s="231"/>
      <c r="O279" s="85"/>
      <c r="P279" s="85"/>
      <c r="Q279" s="85"/>
      <c r="R279" s="85"/>
      <c r="S279" s="85"/>
      <c r="T279" s="86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T279" s="18" t="s">
        <v>180</v>
      </c>
      <c r="AU279" s="18" t="s">
        <v>84</v>
      </c>
    </row>
    <row r="280" spans="1:47" s="2" customFormat="1" ht="12">
      <c r="A280" s="39"/>
      <c r="B280" s="40"/>
      <c r="C280" s="41"/>
      <c r="D280" s="232" t="s">
        <v>182</v>
      </c>
      <c r="E280" s="41"/>
      <c r="F280" s="233" t="s">
        <v>1310</v>
      </c>
      <c r="G280" s="41"/>
      <c r="H280" s="41"/>
      <c r="I280" s="229"/>
      <c r="J280" s="41"/>
      <c r="K280" s="41"/>
      <c r="L280" s="45"/>
      <c r="M280" s="230"/>
      <c r="N280" s="231"/>
      <c r="O280" s="85"/>
      <c r="P280" s="85"/>
      <c r="Q280" s="85"/>
      <c r="R280" s="85"/>
      <c r="S280" s="85"/>
      <c r="T280" s="86"/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T280" s="18" t="s">
        <v>182</v>
      </c>
      <c r="AU280" s="18" t="s">
        <v>84</v>
      </c>
    </row>
    <row r="281" spans="1:51" s="13" customFormat="1" ht="12">
      <c r="A281" s="13"/>
      <c r="B281" s="234"/>
      <c r="C281" s="235"/>
      <c r="D281" s="227" t="s">
        <v>184</v>
      </c>
      <c r="E281" s="236" t="s">
        <v>20</v>
      </c>
      <c r="F281" s="237" t="s">
        <v>1022</v>
      </c>
      <c r="G281" s="235"/>
      <c r="H281" s="236" t="s">
        <v>20</v>
      </c>
      <c r="I281" s="238"/>
      <c r="J281" s="235"/>
      <c r="K281" s="235"/>
      <c r="L281" s="239"/>
      <c r="M281" s="240"/>
      <c r="N281" s="241"/>
      <c r="O281" s="241"/>
      <c r="P281" s="241"/>
      <c r="Q281" s="241"/>
      <c r="R281" s="241"/>
      <c r="S281" s="241"/>
      <c r="T281" s="242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43" t="s">
        <v>184</v>
      </c>
      <c r="AU281" s="243" t="s">
        <v>84</v>
      </c>
      <c r="AV281" s="13" t="s">
        <v>22</v>
      </c>
      <c r="AW281" s="13" t="s">
        <v>37</v>
      </c>
      <c r="AX281" s="13" t="s">
        <v>76</v>
      </c>
      <c r="AY281" s="243" t="s">
        <v>171</v>
      </c>
    </row>
    <row r="282" spans="1:51" s="14" customFormat="1" ht="12">
      <c r="A282" s="14"/>
      <c r="B282" s="244"/>
      <c r="C282" s="245"/>
      <c r="D282" s="227" t="s">
        <v>184</v>
      </c>
      <c r="E282" s="246" t="s">
        <v>20</v>
      </c>
      <c r="F282" s="247" t="s">
        <v>1311</v>
      </c>
      <c r="G282" s="245"/>
      <c r="H282" s="248">
        <v>0.073</v>
      </c>
      <c r="I282" s="249"/>
      <c r="J282" s="245"/>
      <c r="K282" s="245"/>
      <c r="L282" s="250"/>
      <c r="M282" s="251"/>
      <c r="N282" s="252"/>
      <c r="O282" s="252"/>
      <c r="P282" s="252"/>
      <c r="Q282" s="252"/>
      <c r="R282" s="252"/>
      <c r="S282" s="252"/>
      <c r="T282" s="253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54" t="s">
        <v>184</v>
      </c>
      <c r="AU282" s="254" t="s">
        <v>84</v>
      </c>
      <c r="AV282" s="14" t="s">
        <v>84</v>
      </c>
      <c r="AW282" s="14" t="s">
        <v>37</v>
      </c>
      <c r="AX282" s="14" t="s">
        <v>76</v>
      </c>
      <c r="AY282" s="254" t="s">
        <v>171</v>
      </c>
    </row>
    <row r="283" spans="1:65" s="2" customFormat="1" ht="16.5" customHeight="1">
      <c r="A283" s="39"/>
      <c r="B283" s="40"/>
      <c r="C283" s="214" t="s">
        <v>457</v>
      </c>
      <c r="D283" s="214" t="s">
        <v>173</v>
      </c>
      <c r="E283" s="215" t="s">
        <v>1312</v>
      </c>
      <c r="F283" s="216" t="s">
        <v>1313</v>
      </c>
      <c r="G283" s="217" t="s">
        <v>230</v>
      </c>
      <c r="H283" s="218">
        <v>23.76</v>
      </c>
      <c r="I283" s="219"/>
      <c r="J283" s="220">
        <f>ROUND(I283*H283,2)</f>
        <v>0</v>
      </c>
      <c r="K283" s="216" t="s">
        <v>177</v>
      </c>
      <c r="L283" s="45"/>
      <c r="M283" s="221" t="s">
        <v>20</v>
      </c>
      <c r="N283" s="222" t="s">
        <v>47</v>
      </c>
      <c r="O283" s="85"/>
      <c r="P283" s="223">
        <f>O283*H283</f>
        <v>0</v>
      </c>
      <c r="Q283" s="223">
        <v>0</v>
      </c>
      <c r="R283" s="223">
        <f>Q283*H283</f>
        <v>0</v>
      </c>
      <c r="S283" s="223">
        <v>0</v>
      </c>
      <c r="T283" s="224">
        <f>S283*H283</f>
        <v>0</v>
      </c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R283" s="225" t="s">
        <v>178</v>
      </c>
      <c r="AT283" s="225" t="s">
        <v>173</v>
      </c>
      <c r="AU283" s="225" t="s">
        <v>84</v>
      </c>
      <c r="AY283" s="18" t="s">
        <v>171</v>
      </c>
      <c r="BE283" s="226">
        <f>IF(N283="základní",J283,0)</f>
        <v>0</v>
      </c>
      <c r="BF283" s="226">
        <f>IF(N283="snížená",J283,0)</f>
        <v>0</v>
      </c>
      <c r="BG283" s="226">
        <f>IF(N283="zákl. přenesená",J283,0)</f>
        <v>0</v>
      </c>
      <c r="BH283" s="226">
        <f>IF(N283="sníž. přenesená",J283,0)</f>
        <v>0</v>
      </c>
      <c r="BI283" s="226">
        <f>IF(N283="nulová",J283,0)</f>
        <v>0</v>
      </c>
      <c r="BJ283" s="18" t="s">
        <v>22</v>
      </c>
      <c r="BK283" s="226">
        <f>ROUND(I283*H283,2)</f>
        <v>0</v>
      </c>
      <c r="BL283" s="18" t="s">
        <v>178</v>
      </c>
      <c r="BM283" s="225" t="s">
        <v>1314</v>
      </c>
    </row>
    <row r="284" spans="1:47" s="2" customFormat="1" ht="12">
      <c r="A284" s="39"/>
      <c r="B284" s="40"/>
      <c r="C284" s="41"/>
      <c r="D284" s="227" t="s">
        <v>180</v>
      </c>
      <c r="E284" s="41"/>
      <c r="F284" s="228" t="s">
        <v>1315</v>
      </c>
      <c r="G284" s="41"/>
      <c r="H284" s="41"/>
      <c r="I284" s="229"/>
      <c r="J284" s="41"/>
      <c r="K284" s="41"/>
      <c r="L284" s="45"/>
      <c r="M284" s="230"/>
      <c r="N284" s="231"/>
      <c r="O284" s="85"/>
      <c r="P284" s="85"/>
      <c r="Q284" s="85"/>
      <c r="R284" s="85"/>
      <c r="S284" s="85"/>
      <c r="T284" s="86"/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T284" s="18" t="s">
        <v>180</v>
      </c>
      <c r="AU284" s="18" t="s">
        <v>84</v>
      </c>
    </row>
    <row r="285" spans="1:47" s="2" customFormat="1" ht="12">
      <c r="A285" s="39"/>
      <c r="B285" s="40"/>
      <c r="C285" s="41"/>
      <c r="D285" s="232" t="s">
        <v>182</v>
      </c>
      <c r="E285" s="41"/>
      <c r="F285" s="233" t="s">
        <v>1316</v>
      </c>
      <c r="G285" s="41"/>
      <c r="H285" s="41"/>
      <c r="I285" s="229"/>
      <c r="J285" s="41"/>
      <c r="K285" s="41"/>
      <c r="L285" s="45"/>
      <c r="M285" s="230"/>
      <c r="N285" s="231"/>
      <c r="O285" s="85"/>
      <c r="P285" s="85"/>
      <c r="Q285" s="85"/>
      <c r="R285" s="85"/>
      <c r="S285" s="85"/>
      <c r="T285" s="86"/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T285" s="18" t="s">
        <v>182</v>
      </c>
      <c r="AU285" s="18" t="s">
        <v>84</v>
      </c>
    </row>
    <row r="286" spans="1:51" s="13" customFormat="1" ht="12">
      <c r="A286" s="13"/>
      <c r="B286" s="234"/>
      <c r="C286" s="235"/>
      <c r="D286" s="227" t="s">
        <v>184</v>
      </c>
      <c r="E286" s="236" t="s">
        <v>20</v>
      </c>
      <c r="F286" s="237" t="s">
        <v>1022</v>
      </c>
      <c r="G286" s="235"/>
      <c r="H286" s="236" t="s">
        <v>20</v>
      </c>
      <c r="I286" s="238"/>
      <c r="J286" s="235"/>
      <c r="K286" s="235"/>
      <c r="L286" s="239"/>
      <c r="M286" s="240"/>
      <c r="N286" s="241"/>
      <c r="O286" s="241"/>
      <c r="P286" s="241"/>
      <c r="Q286" s="241"/>
      <c r="R286" s="241"/>
      <c r="S286" s="241"/>
      <c r="T286" s="242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43" t="s">
        <v>184</v>
      </c>
      <c r="AU286" s="243" t="s">
        <v>84</v>
      </c>
      <c r="AV286" s="13" t="s">
        <v>22</v>
      </c>
      <c r="AW286" s="13" t="s">
        <v>37</v>
      </c>
      <c r="AX286" s="13" t="s">
        <v>76</v>
      </c>
      <c r="AY286" s="243" t="s">
        <v>171</v>
      </c>
    </row>
    <row r="287" spans="1:51" s="14" customFormat="1" ht="12">
      <c r="A287" s="14"/>
      <c r="B287" s="244"/>
      <c r="C287" s="245"/>
      <c r="D287" s="227" t="s">
        <v>184</v>
      </c>
      <c r="E287" s="246" t="s">
        <v>20</v>
      </c>
      <c r="F287" s="247" t="s">
        <v>1317</v>
      </c>
      <c r="G287" s="245"/>
      <c r="H287" s="248">
        <v>23.76</v>
      </c>
      <c r="I287" s="249"/>
      <c r="J287" s="245"/>
      <c r="K287" s="245"/>
      <c r="L287" s="250"/>
      <c r="M287" s="251"/>
      <c r="N287" s="252"/>
      <c r="O287" s="252"/>
      <c r="P287" s="252"/>
      <c r="Q287" s="252"/>
      <c r="R287" s="252"/>
      <c r="S287" s="252"/>
      <c r="T287" s="253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54" t="s">
        <v>184</v>
      </c>
      <c r="AU287" s="254" t="s">
        <v>84</v>
      </c>
      <c r="AV287" s="14" t="s">
        <v>84</v>
      </c>
      <c r="AW287" s="14" t="s">
        <v>37</v>
      </c>
      <c r="AX287" s="14" t="s">
        <v>76</v>
      </c>
      <c r="AY287" s="254" t="s">
        <v>171</v>
      </c>
    </row>
    <row r="288" spans="1:65" s="2" customFormat="1" ht="16.5" customHeight="1">
      <c r="A288" s="39"/>
      <c r="B288" s="40"/>
      <c r="C288" s="256" t="s">
        <v>461</v>
      </c>
      <c r="D288" s="256" t="s">
        <v>286</v>
      </c>
      <c r="E288" s="257" t="s">
        <v>1318</v>
      </c>
      <c r="F288" s="258" t="s">
        <v>1319</v>
      </c>
      <c r="G288" s="259" t="s">
        <v>244</v>
      </c>
      <c r="H288" s="260">
        <v>50.894</v>
      </c>
      <c r="I288" s="261"/>
      <c r="J288" s="262">
        <f>ROUND(I288*H288,2)</f>
        <v>0</v>
      </c>
      <c r="K288" s="258" t="s">
        <v>177</v>
      </c>
      <c r="L288" s="263"/>
      <c r="M288" s="264" t="s">
        <v>20</v>
      </c>
      <c r="N288" s="265" t="s">
        <v>47</v>
      </c>
      <c r="O288" s="85"/>
      <c r="P288" s="223">
        <f>O288*H288</f>
        <v>0</v>
      </c>
      <c r="Q288" s="223">
        <v>1</v>
      </c>
      <c r="R288" s="223">
        <f>Q288*H288</f>
        <v>50.894</v>
      </c>
      <c r="S288" s="223">
        <v>0</v>
      </c>
      <c r="T288" s="224">
        <f>S288*H288</f>
        <v>0</v>
      </c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R288" s="225" t="s">
        <v>235</v>
      </c>
      <c r="AT288" s="225" t="s">
        <v>286</v>
      </c>
      <c r="AU288" s="225" t="s">
        <v>84</v>
      </c>
      <c r="AY288" s="18" t="s">
        <v>171</v>
      </c>
      <c r="BE288" s="226">
        <f>IF(N288="základní",J288,0)</f>
        <v>0</v>
      </c>
      <c r="BF288" s="226">
        <f>IF(N288="snížená",J288,0)</f>
        <v>0</v>
      </c>
      <c r="BG288" s="226">
        <f>IF(N288="zákl. přenesená",J288,0)</f>
        <v>0</v>
      </c>
      <c r="BH288" s="226">
        <f>IF(N288="sníž. přenesená",J288,0)</f>
        <v>0</v>
      </c>
      <c r="BI288" s="226">
        <f>IF(N288="nulová",J288,0)</f>
        <v>0</v>
      </c>
      <c r="BJ288" s="18" t="s">
        <v>22</v>
      </c>
      <c r="BK288" s="226">
        <f>ROUND(I288*H288,2)</f>
        <v>0</v>
      </c>
      <c r="BL288" s="18" t="s">
        <v>178</v>
      </c>
      <c r="BM288" s="225" t="s">
        <v>1320</v>
      </c>
    </row>
    <row r="289" spans="1:47" s="2" customFormat="1" ht="12">
      <c r="A289" s="39"/>
      <c r="B289" s="40"/>
      <c r="C289" s="41"/>
      <c r="D289" s="227" t="s">
        <v>180</v>
      </c>
      <c r="E289" s="41"/>
      <c r="F289" s="228" t="s">
        <v>1319</v>
      </c>
      <c r="G289" s="41"/>
      <c r="H289" s="41"/>
      <c r="I289" s="229"/>
      <c r="J289" s="41"/>
      <c r="K289" s="41"/>
      <c r="L289" s="45"/>
      <c r="M289" s="230"/>
      <c r="N289" s="231"/>
      <c r="O289" s="85"/>
      <c r="P289" s="85"/>
      <c r="Q289" s="85"/>
      <c r="R289" s="85"/>
      <c r="S289" s="85"/>
      <c r="T289" s="86"/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T289" s="18" t="s">
        <v>180</v>
      </c>
      <c r="AU289" s="18" t="s">
        <v>84</v>
      </c>
    </row>
    <row r="290" spans="1:51" s="14" customFormat="1" ht="12">
      <c r="A290" s="14"/>
      <c r="B290" s="244"/>
      <c r="C290" s="245"/>
      <c r="D290" s="227" t="s">
        <v>184</v>
      </c>
      <c r="E290" s="245"/>
      <c r="F290" s="247" t="s">
        <v>1321</v>
      </c>
      <c r="G290" s="245"/>
      <c r="H290" s="248">
        <v>50.894</v>
      </c>
      <c r="I290" s="249"/>
      <c r="J290" s="245"/>
      <c r="K290" s="245"/>
      <c r="L290" s="250"/>
      <c r="M290" s="251"/>
      <c r="N290" s="252"/>
      <c r="O290" s="252"/>
      <c r="P290" s="252"/>
      <c r="Q290" s="252"/>
      <c r="R290" s="252"/>
      <c r="S290" s="252"/>
      <c r="T290" s="253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54" t="s">
        <v>184</v>
      </c>
      <c r="AU290" s="254" t="s">
        <v>84</v>
      </c>
      <c r="AV290" s="14" t="s">
        <v>84</v>
      </c>
      <c r="AW290" s="14" t="s">
        <v>4</v>
      </c>
      <c r="AX290" s="14" t="s">
        <v>22</v>
      </c>
      <c r="AY290" s="254" t="s">
        <v>171</v>
      </c>
    </row>
    <row r="291" spans="1:65" s="2" customFormat="1" ht="24.15" customHeight="1">
      <c r="A291" s="39"/>
      <c r="B291" s="40"/>
      <c r="C291" s="214" t="s">
        <v>465</v>
      </c>
      <c r="D291" s="214" t="s">
        <v>173</v>
      </c>
      <c r="E291" s="215" t="s">
        <v>1072</v>
      </c>
      <c r="F291" s="216" t="s">
        <v>1073</v>
      </c>
      <c r="G291" s="217" t="s">
        <v>230</v>
      </c>
      <c r="H291" s="218">
        <v>2.16</v>
      </c>
      <c r="I291" s="219"/>
      <c r="J291" s="220">
        <f>ROUND(I291*H291,2)</f>
        <v>0</v>
      </c>
      <c r="K291" s="216" t="s">
        <v>177</v>
      </c>
      <c r="L291" s="45"/>
      <c r="M291" s="221" t="s">
        <v>20</v>
      </c>
      <c r="N291" s="222" t="s">
        <v>47</v>
      </c>
      <c r="O291" s="85"/>
      <c r="P291" s="223">
        <f>O291*H291</f>
        <v>0</v>
      </c>
      <c r="Q291" s="223">
        <v>0</v>
      </c>
      <c r="R291" s="223">
        <f>Q291*H291</f>
        <v>0</v>
      </c>
      <c r="S291" s="223">
        <v>0</v>
      </c>
      <c r="T291" s="224">
        <f>S291*H291</f>
        <v>0</v>
      </c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R291" s="225" t="s">
        <v>178</v>
      </c>
      <c r="AT291" s="225" t="s">
        <v>173</v>
      </c>
      <c r="AU291" s="225" t="s">
        <v>84</v>
      </c>
      <c r="AY291" s="18" t="s">
        <v>171</v>
      </c>
      <c r="BE291" s="226">
        <f>IF(N291="základní",J291,0)</f>
        <v>0</v>
      </c>
      <c r="BF291" s="226">
        <f>IF(N291="snížená",J291,0)</f>
        <v>0</v>
      </c>
      <c r="BG291" s="226">
        <f>IF(N291="zákl. přenesená",J291,0)</f>
        <v>0</v>
      </c>
      <c r="BH291" s="226">
        <f>IF(N291="sníž. přenesená",J291,0)</f>
        <v>0</v>
      </c>
      <c r="BI291" s="226">
        <f>IF(N291="nulová",J291,0)</f>
        <v>0</v>
      </c>
      <c r="BJ291" s="18" t="s">
        <v>22</v>
      </c>
      <c r="BK291" s="226">
        <f>ROUND(I291*H291,2)</f>
        <v>0</v>
      </c>
      <c r="BL291" s="18" t="s">
        <v>178</v>
      </c>
      <c r="BM291" s="225" t="s">
        <v>1074</v>
      </c>
    </row>
    <row r="292" spans="1:47" s="2" customFormat="1" ht="12">
      <c r="A292" s="39"/>
      <c r="B292" s="40"/>
      <c r="C292" s="41"/>
      <c r="D292" s="227" t="s">
        <v>180</v>
      </c>
      <c r="E292" s="41"/>
      <c r="F292" s="228" t="s">
        <v>1075</v>
      </c>
      <c r="G292" s="41"/>
      <c r="H292" s="41"/>
      <c r="I292" s="229"/>
      <c r="J292" s="41"/>
      <c r="K292" s="41"/>
      <c r="L292" s="45"/>
      <c r="M292" s="230"/>
      <c r="N292" s="231"/>
      <c r="O292" s="85"/>
      <c r="P292" s="85"/>
      <c r="Q292" s="85"/>
      <c r="R292" s="85"/>
      <c r="S292" s="85"/>
      <c r="T292" s="86"/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T292" s="18" t="s">
        <v>180</v>
      </c>
      <c r="AU292" s="18" t="s">
        <v>84</v>
      </c>
    </row>
    <row r="293" spans="1:47" s="2" customFormat="1" ht="12">
      <c r="A293" s="39"/>
      <c r="B293" s="40"/>
      <c r="C293" s="41"/>
      <c r="D293" s="232" t="s">
        <v>182</v>
      </c>
      <c r="E293" s="41"/>
      <c r="F293" s="233" t="s">
        <v>1076</v>
      </c>
      <c r="G293" s="41"/>
      <c r="H293" s="41"/>
      <c r="I293" s="229"/>
      <c r="J293" s="41"/>
      <c r="K293" s="41"/>
      <c r="L293" s="45"/>
      <c r="M293" s="230"/>
      <c r="N293" s="231"/>
      <c r="O293" s="85"/>
      <c r="P293" s="85"/>
      <c r="Q293" s="85"/>
      <c r="R293" s="85"/>
      <c r="S293" s="85"/>
      <c r="T293" s="86"/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T293" s="18" t="s">
        <v>182</v>
      </c>
      <c r="AU293" s="18" t="s">
        <v>84</v>
      </c>
    </row>
    <row r="294" spans="1:51" s="13" customFormat="1" ht="12">
      <c r="A294" s="13"/>
      <c r="B294" s="234"/>
      <c r="C294" s="235"/>
      <c r="D294" s="227" t="s">
        <v>184</v>
      </c>
      <c r="E294" s="236" t="s">
        <v>20</v>
      </c>
      <c r="F294" s="237" t="s">
        <v>1022</v>
      </c>
      <c r="G294" s="235"/>
      <c r="H294" s="236" t="s">
        <v>20</v>
      </c>
      <c r="I294" s="238"/>
      <c r="J294" s="235"/>
      <c r="K294" s="235"/>
      <c r="L294" s="239"/>
      <c r="M294" s="240"/>
      <c r="N294" s="241"/>
      <c r="O294" s="241"/>
      <c r="P294" s="241"/>
      <c r="Q294" s="241"/>
      <c r="R294" s="241"/>
      <c r="S294" s="241"/>
      <c r="T294" s="242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43" t="s">
        <v>184</v>
      </c>
      <c r="AU294" s="243" t="s">
        <v>84</v>
      </c>
      <c r="AV294" s="13" t="s">
        <v>22</v>
      </c>
      <c r="AW294" s="13" t="s">
        <v>37</v>
      </c>
      <c r="AX294" s="13" t="s">
        <v>76</v>
      </c>
      <c r="AY294" s="243" t="s">
        <v>171</v>
      </c>
    </row>
    <row r="295" spans="1:51" s="14" customFormat="1" ht="12">
      <c r="A295" s="14"/>
      <c r="B295" s="244"/>
      <c r="C295" s="245"/>
      <c r="D295" s="227" t="s">
        <v>184</v>
      </c>
      <c r="E295" s="246" t="s">
        <v>20</v>
      </c>
      <c r="F295" s="247" t="s">
        <v>1322</v>
      </c>
      <c r="G295" s="245"/>
      <c r="H295" s="248">
        <v>2.16</v>
      </c>
      <c r="I295" s="249"/>
      <c r="J295" s="245"/>
      <c r="K295" s="245"/>
      <c r="L295" s="250"/>
      <c r="M295" s="251"/>
      <c r="N295" s="252"/>
      <c r="O295" s="252"/>
      <c r="P295" s="252"/>
      <c r="Q295" s="252"/>
      <c r="R295" s="252"/>
      <c r="S295" s="252"/>
      <c r="T295" s="253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T295" s="254" t="s">
        <v>184</v>
      </c>
      <c r="AU295" s="254" t="s">
        <v>84</v>
      </c>
      <c r="AV295" s="14" t="s">
        <v>84</v>
      </c>
      <c r="AW295" s="14" t="s">
        <v>37</v>
      </c>
      <c r="AX295" s="14" t="s">
        <v>76</v>
      </c>
      <c r="AY295" s="254" t="s">
        <v>171</v>
      </c>
    </row>
    <row r="296" spans="1:65" s="2" customFormat="1" ht="33" customHeight="1">
      <c r="A296" s="39"/>
      <c r="B296" s="40"/>
      <c r="C296" s="214" t="s">
        <v>469</v>
      </c>
      <c r="D296" s="214" t="s">
        <v>173</v>
      </c>
      <c r="E296" s="215" t="s">
        <v>1323</v>
      </c>
      <c r="F296" s="216" t="s">
        <v>1324</v>
      </c>
      <c r="G296" s="217" t="s">
        <v>176</v>
      </c>
      <c r="H296" s="218">
        <v>54.43</v>
      </c>
      <c r="I296" s="219"/>
      <c r="J296" s="220">
        <f>ROUND(I296*H296,2)</f>
        <v>0</v>
      </c>
      <c r="K296" s="216" t="s">
        <v>177</v>
      </c>
      <c r="L296" s="45"/>
      <c r="M296" s="221" t="s">
        <v>20</v>
      </c>
      <c r="N296" s="222" t="s">
        <v>47</v>
      </c>
      <c r="O296" s="85"/>
      <c r="P296" s="223">
        <f>O296*H296</f>
        <v>0</v>
      </c>
      <c r="Q296" s="223">
        <v>0.436704</v>
      </c>
      <c r="R296" s="223">
        <f>Q296*H296</f>
        <v>23.769798719999997</v>
      </c>
      <c r="S296" s="223">
        <v>0</v>
      </c>
      <c r="T296" s="224">
        <f>S296*H296</f>
        <v>0</v>
      </c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R296" s="225" t="s">
        <v>178</v>
      </c>
      <c r="AT296" s="225" t="s">
        <v>173</v>
      </c>
      <c r="AU296" s="225" t="s">
        <v>84</v>
      </c>
      <c r="AY296" s="18" t="s">
        <v>171</v>
      </c>
      <c r="BE296" s="226">
        <f>IF(N296="základní",J296,0)</f>
        <v>0</v>
      </c>
      <c r="BF296" s="226">
        <f>IF(N296="snížená",J296,0)</f>
        <v>0</v>
      </c>
      <c r="BG296" s="226">
        <f>IF(N296="zákl. přenesená",J296,0)</f>
        <v>0</v>
      </c>
      <c r="BH296" s="226">
        <f>IF(N296="sníž. přenesená",J296,0)</f>
        <v>0</v>
      </c>
      <c r="BI296" s="226">
        <f>IF(N296="nulová",J296,0)</f>
        <v>0</v>
      </c>
      <c r="BJ296" s="18" t="s">
        <v>22</v>
      </c>
      <c r="BK296" s="226">
        <f>ROUND(I296*H296,2)</f>
        <v>0</v>
      </c>
      <c r="BL296" s="18" t="s">
        <v>178</v>
      </c>
      <c r="BM296" s="225" t="s">
        <v>1080</v>
      </c>
    </row>
    <row r="297" spans="1:47" s="2" customFormat="1" ht="12">
      <c r="A297" s="39"/>
      <c r="B297" s="40"/>
      <c r="C297" s="41"/>
      <c r="D297" s="227" t="s">
        <v>180</v>
      </c>
      <c r="E297" s="41"/>
      <c r="F297" s="228" t="s">
        <v>1325</v>
      </c>
      <c r="G297" s="41"/>
      <c r="H297" s="41"/>
      <c r="I297" s="229"/>
      <c r="J297" s="41"/>
      <c r="K297" s="41"/>
      <c r="L297" s="45"/>
      <c r="M297" s="230"/>
      <c r="N297" s="231"/>
      <c r="O297" s="85"/>
      <c r="P297" s="85"/>
      <c r="Q297" s="85"/>
      <c r="R297" s="85"/>
      <c r="S297" s="85"/>
      <c r="T297" s="86"/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T297" s="18" t="s">
        <v>180</v>
      </c>
      <c r="AU297" s="18" t="s">
        <v>84</v>
      </c>
    </row>
    <row r="298" spans="1:47" s="2" customFormat="1" ht="12">
      <c r="A298" s="39"/>
      <c r="B298" s="40"/>
      <c r="C298" s="41"/>
      <c r="D298" s="232" t="s">
        <v>182</v>
      </c>
      <c r="E298" s="41"/>
      <c r="F298" s="233" t="s">
        <v>1326</v>
      </c>
      <c r="G298" s="41"/>
      <c r="H298" s="41"/>
      <c r="I298" s="229"/>
      <c r="J298" s="41"/>
      <c r="K298" s="41"/>
      <c r="L298" s="45"/>
      <c r="M298" s="230"/>
      <c r="N298" s="231"/>
      <c r="O298" s="85"/>
      <c r="P298" s="85"/>
      <c r="Q298" s="85"/>
      <c r="R298" s="85"/>
      <c r="S298" s="85"/>
      <c r="T298" s="86"/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T298" s="18" t="s">
        <v>182</v>
      </c>
      <c r="AU298" s="18" t="s">
        <v>84</v>
      </c>
    </row>
    <row r="299" spans="1:47" s="2" customFormat="1" ht="12">
      <c r="A299" s="39"/>
      <c r="B299" s="40"/>
      <c r="C299" s="41"/>
      <c r="D299" s="227" t="s">
        <v>224</v>
      </c>
      <c r="E299" s="41"/>
      <c r="F299" s="255" t="s">
        <v>1083</v>
      </c>
      <c r="G299" s="41"/>
      <c r="H299" s="41"/>
      <c r="I299" s="229"/>
      <c r="J299" s="41"/>
      <c r="K299" s="41"/>
      <c r="L299" s="45"/>
      <c r="M299" s="230"/>
      <c r="N299" s="231"/>
      <c r="O299" s="85"/>
      <c r="P299" s="85"/>
      <c r="Q299" s="85"/>
      <c r="R299" s="85"/>
      <c r="S299" s="85"/>
      <c r="T299" s="86"/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T299" s="18" t="s">
        <v>224</v>
      </c>
      <c r="AU299" s="18" t="s">
        <v>84</v>
      </c>
    </row>
    <row r="300" spans="1:51" s="13" customFormat="1" ht="12">
      <c r="A300" s="13"/>
      <c r="B300" s="234"/>
      <c r="C300" s="235"/>
      <c r="D300" s="227" t="s">
        <v>184</v>
      </c>
      <c r="E300" s="236" t="s">
        <v>20</v>
      </c>
      <c r="F300" s="237" t="s">
        <v>1022</v>
      </c>
      <c r="G300" s="235"/>
      <c r="H300" s="236" t="s">
        <v>20</v>
      </c>
      <c r="I300" s="238"/>
      <c r="J300" s="235"/>
      <c r="K300" s="235"/>
      <c r="L300" s="239"/>
      <c r="M300" s="240"/>
      <c r="N300" s="241"/>
      <c r="O300" s="241"/>
      <c r="P300" s="241"/>
      <c r="Q300" s="241"/>
      <c r="R300" s="241"/>
      <c r="S300" s="241"/>
      <c r="T300" s="242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43" t="s">
        <v>184</v>
      </c>
      <c r="AU300" s="243" t="s">
        <v>84</v>
      </c>
      <c r="AV300" s="13" t="s">
        <v>22</v>
      </c>
      <c r="AW300" s="13" t="s">
        <v>37</v>
      </c>
      <c r="AX300" s="13" t="s">
        <v>76</v>
      </c>
      <c r="AY300" s="243" t="s">
        <v>171</v>
      </c>
    </row>
    <row r="301" spans="1:51" s="14" customFormat="1" ht="12">
      <c r="A301" s="14"/>
      <c r="B301" s="244"/>
      <c r="C301" s="245"/>
      <c r="D301" s="227" t="s">
        <v>184</v>
      </c>
      <c r="E301" s="246" t="s">
        <v>20</v>
      </c>
      <c r="F301" s="247" t="s">
        <v>1327</v>
      </c>
      <c r="G301" s="245"/>
      <c r="H301" s="248">
        <v>54.43</v>
      </c>
      <c r="I301" s="249"/>
      <c r="J301" s="245"/>
      <c r="K301" s="245"/>
      <c r="L301" s="250"/>
      <c r="M301" s="251"/>
      <c r="N301" s="252"/>
      <c r="O301" s="252"/>
      <c r="P301" s="252"/>
      <c r="Q301" s="252"/>
      <c r="R301" s="252"/>
      <c r="S301" s="252"/>
      <c r="T301" s="253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T301" s="254" t="s">
        <v>184</v>
      </c>
      <c r="AU301" s="254" t="s">
        <v>84</v>
      </c>
      <c r="AV301" s="14" t="s">
        <v>84</v>
      </c>
      <c r="AW301" s="14" t="s">
        <v>37</v>
      </c>
      <c r="AX301" s="14" t="s">
        <v>76</v>
      </c>
      <c r="AY301" s="254" t="s">
        <v>171</v>
      </c>
    </row>
    <row r="302" spans="1:63" s="12" customFormat="1" ht="22.8" customHeight="1">
      <c r="A302" s="12"/>
      <c r="B302" s="198"/>
      <c r="C302" s="199"/>
      <c r="D302" s="200" t="s">
        <v>75</v>
      </c>
      <c r="E302" s="212" t="s">
        <v>210</v>
      </c>
      <c r="F302" s="212" t="s">
        <v>249</v>
      </c>
      <c r="G302" s="199"/>
      <c r="H302" s="199"/>
      <c r="I302" s="202"/>
      <c r="J302" s="213">
        <f>BK302</f>
        <v>0</v>
      </c>
      <c r="K302" s="199"/>
      <c r="L302" s="204"/>
      <c r="M302" s="205"/>
      <c r="N302" s="206"/>
      <c r="O302" s="206"/>
      <c r="P302" s="207">
        <f>SUM(P303:P318)</f>
        <v>0</v>
      </c>
      <c r="Q302" s="206"/>
      <c r="R302" s="207">
        <f>SUM(R303:R318)</f>
        <v>0</v>
      </c>
      <c r="S302" s="206"/>
      <c r="T302" s="208">
        <f>SUM(T303:T318)</f>
        <v>0</v>
      </c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R302" s="209" t="s">
        <v>22</v>
      </c>
      <c r="AT302" s="210" t="s">
        <v>75</v>
      </c>
      <c r="AU302" s="210" t="s">
        <v>22</v>
      </c>
      <c r="AY302" s="209" t="s">
        <v>171</v>
      </c>
      <c r="BK302" s="211">
        <f>SUM(BK303:BK318)</f>
        <v>0</v>
      </c>
    </row>
    <row r="303" spans="1:65" s="2" customFormat="1" ht="24.15" customHeight="1">
      <c r="A303" s="39"/>
      <c r="B303" s="40"/>
      <c r="C303" s="214" t="s">
        <v>473</v>
      </c>
      <c r="D303" s="214" t="s">
        <v>173</v>
      </c>
      <c r="E303" s="215" t="s">
        <v>700</v>
      </c>
      <c r="F303" s="216" t="s">
        <v>701</v>
      </c>
      <c r="G303" s="217" t="s">
        <v>176</v>
      </c>
      <c r="H303" s="218">
        <v>276</v>
      </c>
      <c r="I303" s="219"/>
      <c r="J303" s="220">
        <f>ROUND(I303*H303,2)</f>
        <v>0</v>
      </c>
      <c r="K303" s="216" t="s">
        <v>177</v>
      </c>
      <c r="L303" s="45"/>
      <c r="M303" s="221" t="s">
        <v>20</v>
      </c>
      <c r="N303" s="222" t="s">
        <v>47</v>
      </c>
      <c r="O303" s="85"/>
      <c r="P303" s="223">
        <f>O303*H303</f>
        <v>0</v>
      </c>
      <c r="Q303" s="223">
        <v>0</v>
      </c>
      <c r="R303" s="223">
        <f>Q303*H303</f>
        <v>0</v>
      </c>
      <c r="S303" s="223">
        <v>0</v>
      </c>
      <c r="T303" s="224">
        <f>S303*H303</f>
        <v>0</v>
      </c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R303" s="225" t="s">
        <v>178</v>
      </c>
      <c r="AT303" s="225" t="s">
        <v>173</v>
      </c>
      <c r="AU303" s="225" t="s">
        <v>84</v>
      </c>
      <c r="AY303" s="18" t="s">
        <v>171</v>
      </c>
      <c r="BE303" s="226">
        <f>IF(N303="základní",J303,0)</f>
        <v>0</v>
      </c>
      <c r="BF303" s="226">
        <f>IF(N303="snížená",J303,0)</f>
        <v>0</v>
      </c>
      <c r="BG303" s="226">
        <f>IF(N303="zákl. přenesená",J303,0)</f>
        <v>0</v>
      </c>
      <c r="BH303" s="226">
        <f>IF(N303="sníž. přenesená",J303,0)</f>
        <v>0</v>
      </c>
      <c r="BI303" s="226">
        <f>IF(N303="nulová",J303,0)</f>
        <v>0</v>
      </c>
      <c r="BJ303" s="18" t="s">
        <v>22</v>
      </c>
      <c r="BK303" s="226">
        <f>ROUND(I303*H303,2)</f>
        <v>0</v>
      </c>
      <c r="BL303" s="18" t="s">
        <v>178</v>
      </c>
      <c r="BM303" s="225" t="s">
        <v>1328</v>
      </c>
    </row>
    <row r="304" spans="1:47" s="2" customFormat="1" ht="12">
      <c r="A304" s="39"/>
      <c r="B304" s="40"/>
      <c r="C304" s="41"/>
      <c r="D304" s="227" t="s">
        <v>180</v>
      </c>
      <c r="E304" s="41"/>
      <c r="F304" s="228" t="s">
        <v>703</v>
      </c>
      <c r="G304" s="41"/>
      <c r="H304" s="41"/>
      <c r="I304" s="229"/>
      <c r="J304" s="41"/>
      <c r="K304" s="41"/>
      <c r="L304" s="45"/>
      <c r="M304" s="230"/>
      <c r="N304" s="231"/>
      <c r="O304" s="85"/>
      <c r="P304" s="85"/>
      <c r="Q304" s="85"/>
      <c r="R304" s="85"/>
      <c r="S304" s="85"/>
      <c r="T304" s="86"/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T304" s="18" t="s">
        <v>180</v>
      </c>
      <c r="AU304" s="18" t="s">
        <v>84</v>
      </c>
    </row>
    <row r="305" spans="1:47" s="2" customFormat="1" ht="12">
      <c r="A305" s="39"/>
      <c r="B305" s="40"/>
      <c r="C305" s="41"/>
      <c r="D305" s="232" t="s">
        <v>182</v>
      </c>
      <c r="E305" s="41"/>
      <c r="F305" s="233" t="s">
        <v>704</v>
      </c>
      <c r="G305" s="41"/>
      <c r="H305" s="41"/>
      <c r="I305" s="229"/>
      <c r="J305" s="41"/>
      <c r="K305" s="41"/>
      <c r="L305" s="45"/>
      <c r="M305" s="230"/>
      <c r="N305" s="231"/>
      <c r="O305" s="85"/>
      <c r="P305" s="85"/>
      <c r="Q305" s="85"/>
      <c r="R305" s="85"/>
      <c r="S305" s="85"/>
      <c r="T305" s="86"/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T305" s="18" t="s">
        <v>182</v>
      </c>
      <c r="AU305" s="18" t="s">
        <v>84</v>
      </c>
    </row>
    <row r="306" spans="1:51" s="13" customFormat="1" ht="12">
      <c r="A306" s="13"/>
      <c r="B306" s="234"/>
      <c r="C306" s="235"/>
      <c r="D306" s="227" t="s">
        <v>184</v>
      </c>
      <c r="E306" s="236" t="s">
        <v>20</v>
      </c>
      <c r="F306" s="237" t="s">
        <v>1090</v>
      </c>
      <c r="G306" s="235"/>
      <c r="H306" s="236" t="s">
        <v>20</v>
      </c>
      <c r="I306" s="238"/>
      <c r="J306" s="235"/>
      <c r="K306" s="235"/>
      <c r="L306" s="239"/>
      <c r="M306" s="240"/>
      <c r="N306" s="241"/>
      <c r="O306" s="241"/>
      <c r="P306" s="241"/>
      <c r="Q306" s="241"/>
      <c r="R306" s="241"/>
      <c r="S306" s="241"/>
      <c r="T306" s="242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43" t="s">
        <v>184</v>
      </c>
      <c r="AU306" s="243" t="s">
        <v>84</v>
      </c>
      <c r="AV306" s="13" t="s">
        <v>22</v>
      </c>
      <c r="AW306" s="13" t="s">
        <v>37</v>
      </c>
      <c r="AX306" s="13" t="s">
        <v>76</v>
      </c>
      <c r="AY306" s="243" t="s">
        <v>171</v>
      </c>
    </row>
    <row r="307" spans="1:51" s="13" customFormat="1" ht="12">
      <c r="A307" s="13"/>
      <c r="B307" s="234"/>
      <c r="C307" s="235"/>
      <c r="D307" s="227" t="s">
        <v>184</v>
      </c>
      <c r="E307" s="236" t="s">
        <v>20</v>
      </c>
      <c r="F307" s="237" t="s">
        <v>1091</v>
      </c>
      <c r="G307" s="235"/>
      <c r="H307" s="236" t="s">
        <v>20</v>
      </c>
      <c r="I307" s="238"/>
      <c r="J307" s="235"/>
      <c r="K307" s="235"/>
      <c r="L307" s="239"/>
      <c r="M307" s="240"/>
      <c r="N307" s="241"/>
      <c r="O307" s="241"/>
      <c r="P307" s="241"/>
      <c r="Q307" s="241"/>
      <c r="R307" s="241"/>
      <c r="S307" s="241"/>
      <c r="T307" s="242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43" t="s">
        <v>184</v>
      </c>
      <c r="AU307" s="243" t="s">
        <v>84</v>
      </c>
      <c r="AV307" s="13" t="s">
        <v>22</v>
      </c>
      <c r="AW307" s="13" t="s">
        <v>37</v>
      </c>
      <c r="AX307" s="13" t="s">
        <v>76</v>
      </c>
      <c r="AY307" s="243" t="s">
        <v>171</v>
      </c>
    </row>
    <row r="308" spans="1:51" s="13" customFormat="1" ht="12">
      <c r="A308" s="13"/>
      <c r="B308" s="234"/>
      <c r="C308" s="235"/>
      <c r="D308" s="227" t="s">
        <v>184</v>
      </c>
      <c r="E308" s="236" t="s">
        <v>20</v>
      </c>
      <c r="F308" s="237" t="s">
        <v>1092</v>
      </c>
      <c r="G308" s="235"/>
      <c r="H308" s="236" t="s">
        <v>20</v>
      </c>
      <c r="I308" s="238"/>
      <c r="J308" s="235"/>
      <c r="K308" s="235"/>
      <c r="L308" s="239"/>
      <c r="M308" s="240"/>
      <c r="N308" s="241"/>
      <c r="O308" s="241"/>
      <c r="P308" s="241"/>
      <c r="Q308" s="241"/>
      <c r="R308" s="241"/>
      <c r="S308" s="241"/>
      <c r="T308" s="242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43" t="s">
        <v>184</v>
      </c>
      <c r="AU308" s="243" t="s">
        <v>84</v>
      </c>
      <c r="AV308" s="13" t="s">
        <v>22</v>
      </c>
      <c r="AW308" s="13" t="s">
        <v>37</v>
      </c>
      <c r="AX308" s="13" t="s">
        <v>76</v>
      </c>
      <c r="AY308" s="243" t="s">
        <v>171</v>
      </c>
    </row>
    <row r="309" spans="1:51" s="14" customFormat="1" ht="12">
      <c r="A309" s="14"/>
      <c r="B309" s="244"/>
      <c r="C309" s="245"/>
      <c r="D309" s="227" t="s">
        <v>184</v>
      </c>
      <c r="E309" s="246" t="s">
        <v>20</v>
      </c>
      <c r="F309" s="247" t="s">
        <v>1329</v>
      </c>
      <c r="G309" s="245"/>
      <c r="H309" s="248">
        <v>218.5</v>
      </c>
      <c r="I309" s="249"/>
      <c r="J309" s="245"/>
      <c r="K309" s="245"/>
      <c r="L309" s="250"/>
      <c r="M309" s="251"/>
      <c r="N309" s="252"/>
      <c r="O309" s="252"/>
      <c r="P309" s="252"/>
      <c r="Q309" s="252"/>
      <c r="R309" s="252"/>
      <c r="S309" s="252"/>
      <c r="T309" s="253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T309" s="254" t="s">
        <v>184</v>
      </c>
      <c r="AU309" s="254" t="s">
        <v>84</v>
      </c>
      <c r="AV309" s="14" t="s">
        <v>84</v>
      </c>
      <c r="AW309" s="14" t="s">
        <v>37</v>
      </c>
      <c r="AX309" s="14" t="s">
        <v>76</v>
      </c>
      <c r="AY309" s="254" t="s">
        <v>171</v>
      </c>
    </row>
    <row r="310" spans="1:51" s="14" customFormat="1" ht="12">
      <c r="A310" s="14"/>
      <c r="B310" s="244"/>
      <c r="C310" s="245"/>
      <c r="D310" s="227" t="s">
        <v>184</v>
      </c>
      <c r="E310" s="246" t="s">
        <v>20</v>
      </c>
      <c r="F310" s="247" t="s">
        <v>1330</v>
      </c>
      <c r="G310" s="245"/>
      <c r="H310" s="248">
        <v>57.5</v>
      </c>
      <c r="I310" s="249"/>
      <c r="J310" s="245"/>
      <c r="K310" s="245"/>
      <c r="L310" s="250"/>
      <c r="M310" s="251"/>
      <c r="N310" s="252"/>
      <c r="O310" s="252"/>
      <c r="P310" s="252"/>
      <c r="Q310" s="252"/>
      <c r="R310" s="252"/>
      <c r="S310" s="252"/>
      <c r="T310" s="253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T310" s="254" t="s">
        <v>184</v>
      </c>
      <c r="AU310" s="254" t="s">
        <v>84</v>
      </c>
      <c r="AV310" s="14" t="s">
        <v>84</v>
      </c>
      <c r="AW310" s="14" t="s">
        <v>37</v>
      </c>
      <c r="AX310" s="14" t="s">
        <v>76</v>
      </c>
      <c r="AY310" s="254" t="s">
        <v>171</v>
      </c>
    </row>
    <row r="311" spans="1:65" s="2" customFormat="1" ht="24.15" customHeight="1">
      <c r="A311" s="39"/>
      <c r="B311" s="40"/>
      <c r="C311" s="214" t="s">
        <v>477</v>
      </c>
      <c r="D311" s="214" t="s">
        <v>173</v>
      </c>
      <c r="E311" s="215" t="s">
        <v>1094</v>
      </c>
      <c r="F311" s="216" t="s">
        <v>1095</v>
      </c>
      <c r="G311" s="217" t="s">
        <v>176</v>
      </c>
      <c r="H311" s="218">
        <v>264</v>
      </c>
      <c r="I311" s="219"/>
      <c r="J311" s="220">
        <f>ROUND(I311*H311,2)</f>
        <v>0</v>
      </c>
      <c r="K311" s="216" t="s">
        <v>177</v>
      </c>
      <c r="L311" s="45"/>
      <c r="M311" s="221" t="s">
        <v>20</v>
      </c>
      <c r="N311" s="222" t="s">
        <v>47</v>
      </c>
      <c r="O311" s="85"/>
      <c r="P311" s="223">
        <f>O311*H311</f>
        <v>0</v>
      </c>
      <c r="Q311" s="223">
        <v>0</v>
      </c>
      <c r="R311" s="223">
        <f>Q311*H311</f>
        <v>0</v>
      </c>
      <c r="S311" s="223">
        <v>0</v>
      </c>
      <c r="T311" s="224">
        <f>S311*H311</f>
        <v>0</v>
      </c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R311" s="225" t="s">
        <v>178</v>
      </c>
      <c r="AT311" s="225" t="s">
        <v>173</v>
      </c>
      <c r="AU311" s="225" t="s">
        <v>84</v>
      </c>
      <c r="AY311" s="18" t="s">
        <v>171</v>
      </c>
      <c r="BE311" s="226">
        <f>IF(N311="základní",J311,0)</f>
        <v>0</v>
      </c>
      <c r="BF311" s="226">
        <f>IF(N311="snížená",J311,0)</f>
        <v>0</v>
      </c>
      <c r="BG311" s="226">
        <f>IF(N311="zákl. přenesená",J311,0)</f>
        <v>0</v>
      </c>
      <c r="BH311" s="226">
        <f>IF(N311="sníž. přenesená",J311,0)</f>
        <v>0</v>
      </c>
      <c r="BI311" s="226">
        <f>IF(N311="nulová",J311,0)</f>
        <v>0</v>
      </c>
      <c r="BJ311" s="18" t="s">
        <v>22</v>
      </c>
      <c r="BK311" s="226">
        <f>ROUND(I311*H311,2)</f>
        <v>0</v>
      </c>
      <c r="BL311" s="18" t="s">
        <v>178</v>
      </c>
      <c r="BM311" s="225" t="s">
        <v>1331</v>
      </c>
    </row>
    <row r="312" spans="1:47" s="2" customFormat="1" ht="12">
      <c r="A312" s="39"/>
      <c r="B312" s="40"/>
      <c r="C312" s="41"/>
      <c r="D312" s="227" t="s">
        <v>180</v>
      </c>
      <c r="E312" s="41"/>
      <c r="F312" s="228" t="s">
        <v>1097</v>
      </c>
      <c r="G312" s="41"/>
      <c r="H312" s="41"/>
      <c r="I312" s="229"/>
      <c r="J312" s="41"/>
      <c r="K312" s="41"/>
      <c r="L312" s="45"/>
      <c r="M312" s="230"/>
      <c r="N312" s="231"/>
      <c r="O312" s="85"/>
      <c r="P312" s="85"/>
      <c r="Q312" s="85"/>
      <c r="R312" s="85"/>
      <c r="S312" s="85"/>
      <c r="T312" s="86"/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T312" s="18" t="s">
        <v>180</v>
      </c>
      <c r="AU312" s="18" t="s">
        <v>84</v>
      </c>
    </row>
    <row r="313" spans="1:47" s="2" customFormat="1" ht="12">
      <c r="A313" s="39"/>
      <c r="B313" s="40"/>
      <c r="C313" s="41"/>
      <c r="D313" s="232" t="s">
        <v>182</v>
      </c>
      <c r="E313" s="41"/>
      <c r="F313" s="233" t="s">
        <v>1098</v>
      </c>
      <c r="G313" s="41"/>
      <c r="H313" s="41"/>
      <c r="I313" s="229"/>
      <c r="J313" s="41"/>
      <c r="K313" s="41"/>
      <c r="L313" s="45"/>
      <c r="M313" s="230"/>
      <c r="N313" s="231"/>
      <c r="O313" s="85"/>
      <c r="P313" s="85"/>
      <c r="Q313" s="85"/>
      <c r="R313" s="85"/>
      <c r="S313" s="85"/>
      <c r="T313" s="86"/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T313" s="18" t="s">
        <v>182</v>
      </c>
      <c r="AU313" s="18" t="s">
        <v>84</v>
      </c>
    </row>
    <row r="314" spans="1:51" s="13" customFormat="1" ht="12">
      <c r="A314" s="13"/>
      <c r="B314" s="234"/>
      <c r="C314" s="235"/>
      <c r="D314" s="227" t="s">
        <v>184</v>
      </c>
      <c r="E314" s="236" t="s">
        <v>20</v>
      </c>
      <c r="F314" s="237" t="s">
        <v>1090</v>
      </c>
      <c r="G314" s="235"/>
      <c r="H314" s="236" t="s">
        <v>20</v>
      </c>
      <c r="I314" s="238"/>
      <c r="J314" s="235"/>
      <c r="K314" s="235"/>
      <c r="L314" s="239"/>
      <c r="M314" s="240"/>
      <c r="N314" s="241"/>
      <c r="O314" s="241"/>
      <c r="P314" s="241"/>
      <c r="Q314" s="241"/>
      <c r="R314" s="241"/>
      <c r="S314" s="241"/>
      <c r="T314" s="242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43" t="s">
        <v>184</v>
      </c>
      <c r="AU314" s="243" t="s">
        <v>84</v>
      </c>
      <c r="AV314" s="13" t="s">
        <v>22</v>
      </c>
      <c r="AW314" s="13" t="s">
        <v>37</v>
      </c>
      <c r="AX314" s="13" t="s">
        <v>76</v>
      </c>
      <c r="AY314" s="243" t="s">
        <v>171</v>
      </c>
    </row>
    <row r="315" spans="1:51" s="13" customFormat="1" ht="12">
      <c r="A315" s="13"/>
      <c r="B315" s="234"/>
      <c r="C315" s="235"/>
      <c r="D315" s="227" t="s">
        <v>184</v>
      </c>
      <c r="E315" s="236" t="s">
        <v>20</v>
      </c>
      <c r="F315" s="237" t="s">
        <v>1099</v>
      </c>
      <c r="G315" s="235"/>
      <c r="H315" s="236" t="s">
        <v>20</v>
      </c>
      <c r="I315" s="238"/>
      <c r="J315" s="235"/>
      <c r="K315" s="235"/>
      <c r="L315" s="239"/>
      <c r="M315" s="240"/>
      <c r="N315" s="241"/>
      <c r="O315" s="241"/>
      <c r="P315" s="241"/>
      <c r="Q315" s="241"/>
      <c r="R315" s="241"/>
      <c r="S315" s="241"/>
      <c r="T315" s="242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43" t="s">
        <v>184</v>
      </c>
      <c r="AU315" s="243" t="s">
        <v>84</v>
      </c>
      <c r="AV315" s="13" t="s">
        <v>22</v>
      </c>
      <c r="AW315" s="13" t="s">
        <v>37</v>
      </c>
      <c r="AX315" s="13" t="s">
        <v>76</v>
      </c>
      <c r="AY315" s="243" t="s">
        <v>171</v>
      </c>
    </row>
    <row r="316" spans="1:51" s="13" customFormat="1" ht="12">
      <c r="A316" s="13"/>
      <c r="B316" s="234"/>
      <c r="C316" s="235"/>
      <c r="D316" s="227" t="s">
        <v>184</v>
      </c>
      <c r="E316" s="236" t="s">
        <v>20</v>
      </c>
      <c r="F316" s="237" t="s">
        <v>1100</v>
      </c>
      <c r="G316" s="235"/>
      <c r="H316" s="236" t="s">
        <v>20</v>
      </c>
      <c r="I316" s="238"/>
      <c r="J316" s="235"/>
      <c r="K316" s="235"/>
      <c r="L316" s="239"/>
      <c r="M316" s="240"/>
      <c r="N316" s="241"/>
      <c r="O316" s="241"/>
      <c r="P316" s="241"/>
      <c r="Q316" s="241"/>
      <c r="R316" s="241"/>
      <c r="S316" s="241"/>
      <c r="T316" s="242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43" t="s">
        <v>184</v>
      </c>
      <c r="AU316" s="243" t="s">
        <v>84</v>
      </c>
      <c r="AV316" s="13" t="s">
        <v>22</v>
      </c>
      <c r="AW316" s="13" t="s">
        <v>37</v>
      </c>
      <c r="AX316" s="13" t="s">
        <v>76</v>
      </c>
      <c r="AY316" s="243" t="s">
        <v>171</v>
      </c>
    </row>
    <row r="317" spans="1:51" s="14" customFormat="1" ht="12">
      <c r="A317" s="14"/>
      <c r="B317" s="244"/>
      <c r="C317" s="245"/>
      <c r="D317" s="227" t="s">
        <v>184</v>
      </c>
      <c r="E317" s="246" t="s">
        <v>20</v>
      </c>
      <c r="F317" s="247" t="s">
        <v>1332</v>
      </c>
      <c r="G317" s="245"/>
      <c r="H317" s="248">
        <v>209</v>
      </c>
      <c r="I317" s="249"/>
      <c r="J317" s="245"/>
      <c r="K317" s="245"/>
      <c r="L317" s="250"/>
      <c r="M317" s="251"/>
      <c r="N317" s="252"/>
      <c r="O317" s="252"/>
      <c r="P317" s="252"/>
      <c r="Q317" s="252"/>
      <c r="R317" s="252"/>
      <c r="S317" s="252"/>
      <c r="T317" s="253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T317" s="254" t="s">
        <v>184</v>
      </c>
      <c r="AU317" s="254" t="s">
        <v>84</v>
      </c>
      <c r="AV317" s="14" t="s">
        <v>84</v>
      </c>
      <c r="AW317" s="14" t="s">
        <v>37</v>
      </c>
      <c r="AX317" s="14" t="s">
        <v>76</v>
      </c>
      <c r="AY317" s="254" t="s">
        <v>171</v>
      </c>
    </row>
    <row r="318" spans="1:51" s="14" customFormat="1" ht="12">
      <c r="A318" s="14"/>
      <c r="B318" s="244"/>
      <c r="C318" s="245"/>
      <c r="D318" s="227" t="s">
        <v>184</v>
      </c>
      <c r="E318" s="246" t="s">
        <v>20</v>
      </c>
      <c r="F318" s="247" t="s">
        <v>1333</v>
      </c>
      <c r="G318" s="245"/>
      <c r="H318" s="248">
        <v>55</v>
      </c>
      <c r="I318" s="249"/>
      <c r="J318" s="245"/>
      <c r="K318" s="245"/>
      <c r="L318" s="250"/>
      <c r="M318" s="251"/>
      <c r="N318" s="252"/>
      <c r="O318" s="252"/>
      <c r="P318" s="252"/>
      <c r="Q318" s="252"/>
      <c r="R318" s="252"/>
      <c r="S318" s="252"/>
      <c r="T318" s="253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T318" s="254" t="s">
        <v>184</v>
      </c>
      <c r="AU318" s="254" t="s">
        <v>84</v>
      </c>
      <c r="AV318" s="14" t="s">
        <v>84</v>
      </c>
      <c r="AW318" s="14" t="s">
        <v>37</v>
      </c>
      <c r="AX318" s="14" t="s">
        <v>76</v>
      </c>
      <c r="AY318" s="254" t="s">
        <v>171</v>
      </c>
    </row>
    <row r="319" spans="1:63" s="12" customFormat="1" ht="22.8" customHeight="1">
      <c r="A319" s="12"/>
      <c r="B319" s="198"/>
      <c r="C319" s="199"/>
      <c r="D319" s="200" t="s">
        <v>75</v>
      </c>
      <c r="E319" s="212" t="s">
        <v>241</v>
      </c>
      <c r="F319" s="212" t="s">
        <v>387</v>
      </c>
      <c r="G319" s="199"/>
      <c r="H319" s="199"/>
      <c r="I319" s="202"/>
      <c r="J319" s="213">
        <f>BK319</f>
        <v>0</v>
      </c>
      <c r="K319" s="199"/>
      <c r="L319" s="204"/>
      <c r="M319" s="205"/>
      <c r="N319" s="206"/>
      <c r="O319" s="206"/>
      <c r="P319" s="207">
        <f>SUM(P320:P357)</f>
        <v>0</v>
      </c>
      <c r="Q319" s="206"/>
      <c r="R319" s="207">
        <f>SUM(R320:R357)</f>
        <v>3.0840563499999996</v>
      </c>
      <c r="S319" s="206"/>
      <c r="T319" s="208">
        <f>SUM(T320:T357)</f>
        <v>42.135000000000005</v>
      </c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R319" s="209" t="s">
        <v>22</v>
      </c>
      <c r="AT319" s="210" t="s">
        <v>75</v>
      </c>
      <c r="AU319" s="210" t="s">
        <v>22</v>
      </c>
      <c r="AY319" s="209" t="s">
        <v>171</v>
      </c>
      <c r="BK319" s="211">
        <f>SUM(BK320:BK357)</f>
        <v>0</v>
      </c>
    </row>
    <row r="320" spans="1:65" s="2" customFormat="1" ht="33" customHeight="1">
      <c r="A320" s="39"/>
      <c r="B320" s="40"/>
      <c r="C320" s="214" t="s">
        <v>485</v>
      </c>
      <c r="D320" s="214" t="s">
        <v>173</v>
      </c>
      <c r="E320" s="215" t="s">
        <v>389</v>
      </c>
      <c r="F320" s="216" t="s">
        <v>390</v>
      </c>
      <c r="G320" s="217" t="s">
        <v>391</v>
      </c>
      <c r="H320" s="218">
        <v>100</v>
      </c>
      <c r="I320" s="219"/>
      <c r="J320" s="220">
        <f>ROUND(I320*H320,2)</f>
        <v>0</v>
      </c>
      <c r="K320" s="216" t="s">
        <v>177</v>
      </c>
      <c r="L320" s="45"/>
      <c r="M320" s="221" t="s">
        <v>20</v>
      </c>
      <c r="N320" s="222" t="s">
        <v>47</v>
      </c>
      <c r="O320" s="85"/>
      <c r="P320" s="223">
        <f>O320*H320</f>
        <v>0</v>
      </c>
      <c r="Q320" s="223">
        <v>0.02865</v>
      </c>
      <c r="R320" s="223">
        <f>Q320*H320</f>
        <v>2.8649999999999998</v>
      </c>
      <c r="S320" s="223">
        <v>0</v>
      </c>
      <c r="T320" s="224">
        <f>S320*H320</f>
        <v>0</v>
      </c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R320" s="225" t="s">
        <v>178</v>
      </c>
      <c r="AT320" s="225" t="s">
        <v>173</v>
      </c>
      <c r="AU320" s="225" t="s">
        <v>84</v>
      </c>
      <c r="AY320" s="18" t="s">
        <v>171</v>
      </c>
      <c r="BE320" s="226">
        <f>IF(N320="základní",J320,0)</f>
        <v>0</v>
      </c>
      <c r="BF320" s="226">
        <f>IF(N320="snížená",J320,0)</f>
        <v>0</v>
      </c>
      <c r="BG320" s="226">
        <f>IF(N320="zákl. přenesená",J320,0)</f>
        <v>0</v>
      </c>
      <c r="BH320" s="226">
        <f>IF(N320="sníž. přenesená",J320,0)</f>
        <v>0</v>
      </c>
      <c r="BI320" s="226">
        <f>IF(N320="nulová",J320,0)</f>
        <v>0</v>
      </c>
      <c r="BJ320" s="18" t="s">
        <v>22</v>
      </c>
      <c r="BK320" s="226">
        <f>ROUND(I320*H320,2)</f>
        <v>0</v>
      </c>
      <c r="BL320" s="18" t="s">
        <v>178</v>
      </c>
      <c r="BM320" s="225" t="s">
        <v>1334</v>
      </c>
    </row>
    <row r="321" spans="1:47" s="2" customFormat="1" ht="12">
      <c r="A321" s="39"/>
      <c r="B321" s="40"/>
      <c r="C321" s="41"/>
      <c r="D321" s="227" t="s">
        <v>180</v>
      </c>
      <c r="E321" s="41"/>
      <c r="F321" s="228" t="s">
        <v>393</v>
      </c>
      <c r="G321" s="41"/>
      <c r="H321" s="41"/>
      <c r="I321" s="229"/>
      <c r="J321" s="41"/>
      <c r="K321" s="41"/>
      <c r="L321" s="45"/>
      <c r="M321" s="230"/>
      <c r="N321" s="231"/>
      <c r="O321" s="85"/>
      <c r="P321" s="85"/>
      <c r="Q321" s="85"/>
      <c r="R321" s="85"/>
      <c r="S321" s="85"/>
      <c r="T321" s="86"/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T321" s="18" t="s">
        <v>180</v>
      </c>
      <c r="AU321" s="18" t="s">
        <v>84</v>
      </c>
    </row>
    <row r="322" spans="1:47" s="2" customFormat="1" ht="12">
      <c r="A322" s="39"/>
      <c r="B322" s="40"/>
      <c r="C322" s="41"/>
      <c r="D322" s="232" t="s">
        <v>182</v>
      </c>
      <c r="E322" s="41"/>
      <c r="F322" s="233" t="s">
        <v>394</v>
      </c>
      <c r="G322" s="41"/>
      <c r="H322" s="41"/>
      <c r="I322" s="229"/>
      <c r="J322" s="41"/>
      <c r="K322" s="41"/>
      <c r="L322" s="45"/>
      <c r="M322" s="230"/>
      <c r="N322" s="231"/>
      <c r="O322" s="85"/>
      <c r="P322" s="85"/>
      <c r="Q322" s="85"/>
      <c r="R322" s="85"/>
      <c r="S322" s="85"/>
      <c r="T322" s="86"/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T322" s="18" t="s">
        <v>182</v>
      </c>
      <c r="AU322" s="18" t="s">
        <v>84</v>
      </c>
    </row>
    <row r="323" spans="1:51" s="13" customFormat="1" ht="12">
      <c r="A323" s="13"/>
      <c r="B323" s="234"/>
      <c r="C323" s="235"/>
      <c r="D323" s="227" t="s">
        <v>184</v>
      </c>
      <c r="E323" s="236" t="s">
        <v>20</v>
      </c>
      <c r="F323" s="237" t="s">
        <v>395</v>
      </c>
      <c r="G323" s="235"/>
      <c r="H323" s="236" t="s">
        <v>20</v>
      </c>
      <c r="I323" s="238"/>
      <c r="J323" s="235"/>
      <c r="K323" s="235"/>
      <c r="L323" s="239"/>
      <c r="M323" s="240"/>
      <c r="N323" s="241"/>
      <c r="O323" s="241"/>
      <c r="P323" s="241"/>
      <c r="Q323" s="241"/>
      <c r="R323" s="241"/>
      <c r="S323" s="241"/>
      <c r="T323" s="242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43" t="s">
        <v>184</v>
      </c>
      <c r="AU323" s="243" t="s">
        <v>84</v>
      </c>
      <c r="AV323" s="13" t="s">
        <v>22</v>
      </c>
      <c r="AW323" s="13" t="s">
        <v>37</v>
      </c>
      <c r="AX323" s="13" t="s">
        <v>76</v>
      </c>
      <c r="AY323" s="243" t="s">
        <v>171</v>
      </c>
    </row>
    <row r="324" spans="1:51" s="13" customFormat="1" ht="12">
      <c r="A324" s="13"/>
      <c r="B324" s="234"/>
      <c r="C324" s="235"/>
      <c r="D324" s="227" t="s">
        <v>184</v>
      </c>
      <c r="E324" s="236" t="s">
        <v>20</v>
      </c>
      <c r="F324" s="237" t="s">
        <v>396</v>
      </c>
      <c r="G324" s="235"/>
      <c r="H324" s="236" t="s">
        <v>20</v>
      </c>
      <c r="I324" s="238"/>
      <c r="J324" s="235"/>
      <c r="K324" s="235"/>
      <c r="L324" s="239"/>
      <c r="M324" s="240"/>
      <c r="N324" s="241"/>
      <c r="O324" s="241"/>
      <c r="P324" s="241"/>
      <c r="Q324" s="241"/>
      <c r="R324" s="241"/>
      <c r="S324" s="241"/>
      <c r="T324" s="242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43" t="s">
        <v>184</v>
      </c>
      <c r="AU324" s="243" t="s">
        <v>84</v>
      </c>
      <c r="AV324" s="13" t="s">
        <v>22</v>
      </c>
      <c r="AW324" s="13" t="s">
        <v>37</v>
      </c>
      <c r="AX324" s="13" t="s">
        <v>76</v>
      </c>
      <c r="AY324" s="243" t="s">
        <v>171</v>
      </c>
    </row>
    <row r="325" spans="1:51" s="13" customFormat="1" ht="12">
      <c r="A325" s="13"/>
      <c r="B325" s="234"/>
      <c r="C325" s="235"/>
      <c r="D325" s="227" t="s">
        <v>184</v>
      </c>
      <c r="E325" s="236" t="s">
        <v>20</v>
      </c>
      <c r="F325" s="237" t="s">
        <v>397</v>
      </c>
      <c r="G325" s="235"/>
      <c r="H325" s="236" t="s">
        <v>20</v>
      </c>
      <c r="I325" s="238"/>
      <c r="J325" s="235"/>
      <c r="K325" s="235"/>
      <c r="L325" s="239"/>
      <c r="M325" s="240"/>
      <c r="N325" s="241"/>
      <c r="O325" s="241"/>
      <c r="P325" s="241"/>
      <c r="Q325" s="241"/>
      <c r="R325" s="241"/>
      <c r="S325" s="241"/>
      <c r="T325" s="242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43" t="s">
        <v>184</v>
      </c>
      <c r="AU325" s="243" t="s">
        <v>84</v>
      </c>
      <c r="AV325" s="13" t="s">
        <v>22</v>
      </c>
      <c r="AW325" s="13" t="s">
        <v>37</v>
      </c>
      <c r="AX325" s="13" t="s">
        <v>76</v>
      </c>
      <c r="AY325" s="243" t="s">
        <v>171</v>
      </c>
    </row>
    <row r="326" spans="1:51" s="14" customFormat="1" ht="12">
      <c r="A326" s="14"/>
      <c r="B326" s="244"/>
      <c r="C326" s="245"/>
      <c r="D326" s="227" t="s">
        <v>184</v>
      </c>
      <c r="E326" s="246" t="s">
        <v>20</v>
      </c>
      <c r="F326" s="247" t="s">
        <v>1335</v>
      </c>
      <c r="G326" s="245"/>
      <c r="H326" s="248">
        <v>100</v>
      </c>
      <c r="I326" s="249"/>
      <c r="J326" s="245"/>
      <c r="K326" s="245"/>
      <c r="L326" s="250"/>
      <c r="M326" s="251"/>
      <c r="N326" s="252"/>
      <c r="O326" s="252"/>
      <c r="P326" s="252"/>
      <c r="Q326" s="252"/>
      <c r="R326" s="252"/>
      <c r="S326" s="252"/>
      <c r="T326" s="253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T326" s="254" t="s">
        <v>184</v>
      </c>
      <c r="AU326" s="254" t="s">
        <v>84</v>
      </c>
      <c r="AV326" s="14" t="s">
        <v>84</v>
      </c>
      <c r="AW326" s="14" t="s">
        <v>37</v>
      </c>
      <c r="AX326" s="14" t="s">
        <v>76</v>
      </c>
      <c r="AY326" s="254" t="s">
        <v>171</v>
      </c>
    </row>
    <row r="327" spans="1:65" s="2" customFormat="1" ht="24.15" customHeight="1">
      <c r="A327" s="39"/>
      <c r="B327" s="40"/>
      <c r="C327" s="214" t="s">
        <v>489</v>
      </c>
      <c r="D327" s="214" t="s">
        <v>173</v>
      </c>
      <c r="E327" s="215" t="s">
        <v>1336</v>
      </c>
      <c r="F327" s="216" t="s">
        <v>1337</v>
      </c>
      <c r="G327" s="217" t="s">
        <v>176</v>
      </c>
      <c r="H327" s="218">
        <v>134.42</v>
      </c>
      <c r="I327" s="219"/>
      <c r="J327" s="220">
        <f>ROUND(I327*H327,2)</f>
        <v>0</v>
      </c>
      <c r="K327" s="216" t="s">
        <v>177</v>
      </c>
      <c r="L327" s="45"/>
      <c r="M327" s="221" t="s">
        <v>20</v>
      </c>
      <c r="N327" s="222" t="s">
        <v>47</v>
      </c>
      <c r="O327" s="85"/>
      <c r="P327" s="223">
        <f>O327*H327</f>
        <v>0</v>
      </c>
      <c r="Q327" s="223">
        <v>0.0010175</v>
      </c>
      <c r="R327" s="223">
        <f>Q327*H327</f>
        <v>0.13677235</v>
      </c>
      <c r="S327" s="223">
        <v>0</v>
      </c>
      <c r="T327" s="224">
        <f>S327*H327</f>
        <v>0</v>
      </c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R327" s="225" t="s">
        <v>178</v>
      </c>
      <c r="AT327" s="225" t="s">
        <v>173</v>
      </c>
      <c r="AU327" s="225" t="s">
        <v>84</v>
      </c>
      <c r="AY327" s="18" t="s">
        <v>171</v>
      </c>
      <c r="BE327" s="226">
        <f>IF(N327="základní",J327,0)</f>
        <v>0</v>
      </c>
      <c r="BF327" s="226">
        <f>IF(N327="snížená",J327,0)</f>
        <v>0</v>
      </c>
      <c r="BG327" s="226">
        <f>IF(N327="zákl. přenesená",J327,0)</f>
        <v>0</v>
      </c>
      <c r="BH327" s="226">
        <f>IF(N327="sníž. přenesená",J327,0)</f>
        <v>0</v>
      </c>
      <c r="BI327" s="226">
        <f>IF(N327="nulová",J327,0)</f>
        <v>0</v>
      </c>
      <c r="BJ327" s="18" t="s">
        <v>22</v>
      </c>
      <c r="BK327" s="226">
        <f>ROUND(I327*H327,2)</f>
        <v>0</v>
      </c>
      <c r="BL327" s="18" t="s">
        <v>178</v>
      </c>
      <c r="BM327" s="225" t="s">
        <v>1338</v>
      </c>
    </row>
    <row r="328" spans="1:47" s="2" customFormat="1" ht="12">
      <c r="A328" s="39"/>
      <c r="B328" s="40"/>
      <c r="C328" s="41"/>
      <c r="D328" s="227" t="s">
        <v>180</v>
      </c>
      <c r="E328" s="41"/>
      <c r="F328" s="228" t="s">
        <v>1339</v>
      </c>
      <c r="G328" s="41"/>
      <c r="H328" s="41"/>
      <c r="I328" s="229"/>
      <c r="J328" s="41"/>
      <c r="K328" s="41"/>
      <c r="L328" s="45"/>
      <c r="M328" s="230"/>
      <c r="N328" s="231"/>
      <c r="O328" s="85"/>
      <c r="P328" s="85"/>
      <c r="Q328" s="85"/>
      <c r="R328" s="85"/>
      <c r="S328" s="85"/>
      <c r="T328" s="86"/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T328" s="18" t="s">
        <v>180</v>
      </c>
      <c r="AU328" s="18" t="s">
        <v>84</v>
      </c>
    </row>
    <row r="329" spans="1:47" s="2" customFormat="1" ht="12">
      <c r="A329" s="39"/>
      <c r="B329" s="40"/>
      <c r="C329" s="41"/>
      <c r="D329" s="232" t="s">
        <v>182</v>
      </c>
      <c r="E329" s="41"/>
      <c r="F329" s="233" t="s">
        <v>1340</v>
      </c>
      <c r="G329" s="41"/>
      <c r="H329" s="41"/>
      <c r="I329" s="229"/>
      <c r="J329" s="41"/>
      <c r="K329" s="41"/>
      <c r="L329" s="45"/>
      <c r="M329" s="230"/>
      <c r="N329" s="231"/>
      <c r="O329" s="85"/>
      <c r="P329" s="85"/>
      <c r="Q329" s="85"/>
      <c r="R329" s="85"/>
      <c r="S329" s="85"/>
      <c r="T329" s="86"/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T329" s="18" t="s">
        <v>182</v>
      </c>
      <c r="AU329" s="18" t="s">
        <v>84</v>
      </c>
    </row>
    <row r="330" spans="1:51" s="13" customFormat="1" ht="12">
      <c r="A330" s="13"/>
      <c r="B330" s="234"/>
      <c r="C330" s="235"/>
      <c r="D330" s="227" t="s">
        <v>184</v>
      </c>
      <c r="E330" s="236" t="s">
        <v>20</v>
      </c>
      <c r="F330" s="237" t="s">
        <v>1022</v>
      </c>
      <c r="G330" s="235"/>
      <c r="H330" s="236" t="s">
        <v>20</v>
      </c>
      <c r="I330" s="238"/>
      <c r="J330" s="235"/>
      <c r="K330" s="235"/>
      <c r="L330" s="239"/>
      <c r="M330" s="240"/>
      <c r="N330" s="241"/>
      <c r="O330" s="241"/>
      <c r="P330" s="241"/>
      <c r="Q330" s="241"/>
      <c r="R330" s="241"/>
      <c r="S330" s="241"/>
      <c r="T330" s="242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43" t="s">
        <v>184</v>
      </c>
      <c r="AU330" s="243" t="s">
        <v>84</v>
      </c>
      <c r="AV330" s="13" t="s">
        <v>22</v>
      </c>
      <c r="AW330" s="13" t="s">
        <v>37</v>
      </c>
      <c r="AX330" s="13" t="s">
        <v>76</v>
      </c>
      <c r="AY330" s="243" t="s">
        <v>171</v>
      </c>
    </row>
    <row r="331" spans="1:51" s="14" customFormat="1" ht="12">
      <c r="A331" s="14"/>
      <c r="B331" s="244"/>
      <c r="C331" s="245"/>
      <c r="D331" s="227" t="s">
        <v>184</v>
      </c>
      <c r="E331" s="246" t="s">
        <v>20</v>
      </c>
      <c r="F331" s="247" t="s">
        <v>1341</v>
      </c>
      <c r="G331" s="245"/>
      <c r="H331" s="248">
        <v>134.42</v>
      </c>
      <c r="I331" s="249"/>
      <c r="J331" s="245"/>
      <c r="K331" s="245"/>
      <c r="L331" s="250"/>
      <c r="M331" s="251"/>
      <c r="N331" s="252"/>
      <c r="O331" s="252"/>
      <c r="P331" s="252"/>
      <c r="Q331" s="252"/>
      <c r="R331" s="252"/>
      <c r="S331" s="252"/>
      <c r="T331" s="253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T331" s="254" t="s">
        <v>184</v>
      </c>
      <c r="AU331" s="254" t="s">
        <v>84</v>
      </c>
      <c r="AV331" s="14" t="s">
        <v>84</v>
      </c>
      <c r="AW331" s="14" t="s">
        <v>37</v>
      </c>
      <c r="AX331" s="14" t="s">
        <v>76</v>
      </c>
      <c r="AY331" s="254" t="s">
        <v>171</v>
      </c>
    </row>
    <row r="332" spans="1:65" s="2" customFormat="1" ht="16.5" customHeight="1">
      <c r="A332" s="39"/>
      <c r="B332" s="40"/>
      <c r="C332" s="214" t="s">
        <v>498</v>
      </c>
      <c r="D332" s="214" t="s">
        <v>173</v>
      </c>
      <c r="E332" s="215" t="s">
        <v>1342</v>
      </c>
      <c r="F332" s="216" t="s">
        <v>1343</v>
      </c>
      <c r="G332" s="217" t="s">
        <v>176</v>
      </c>
      <c r="H332" s="218">
        <v>195</v>
      </c>
      <c r="I332" s="219"/>
      <c r="J332" s="220">
        <f>ROUND(I332*H332,2)</f>
        <v>0</v>
      </c>
      <c r="K332" s="216" t="s">
        <v>177</v>
      </c>
      <c r="L332" s="45"/>
      <c r="M332" s="221" t="s">
        <v>20</v>
      </c>
      <c r="N332" s="222" t="s">
        <v>47</v>
      </c>
      <c r="O332" s="85"/>
      <c r="P332" s="223">
        <f>O332*H332</f>
        <v>0</v>
      </c>
      <c r="Q332" s="223">
        <v>2.4E-06</v>
      </c>
      <c r="R332" s="223">
        <f>Q332*H332</f>
        <v>0.000468</v>
      </c>
      <c r="S332" s="223">
        <v>0</v>
      </c>
      <c r="T332" s="224">
        <f>S332*H332</f>
        <v>0</v>
      </c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R332" s="225" t="s">
        <v>178</v>
      </c>
      <c r="AT332" s="225" t="s">
        <v>173</v>
      </c>
      <c r="AU332" s="225" t="s">
        <v>84</v>
      </c>
      <c r="AY332" s="18" t="s">
        <v>171</v>
      </c>
      <c r="BE332" s="226">
        <f>IF(N332="základní",J332,0)</f>
        <v>0</v>
      </c>
      <c r="BF332" s="226">
        <f>IF(N332="snížená",J332,0)</f>
        <v>0</v>
      </c>
      <c r="BG332" s="226">
        <f>IF(N332="zákl. přenesená",J332,0)</f>
        <v>0</v>
      </c>
      <c r="BH332" s="226">
        <f>IF(N332="sníž. přenesená",J332,0)</f>
        <v>0</v>
      </c>
      <c r="BI332" s="226">
        <f>IF(N332="nulová",J332,0)</f>
        <v>0</v>
      </c>
      <c r="BJ332" s="18" t="s">
        <v>22</v>
      </c>
      <c r="BK332" s="226">
        <f>ROUND(I332*H332,2)</f>
        <v>0</v>
      </c>
      <c r="BL332" s="18" t="s">
        <v>178</v>
      </c>
      <c r="BM332" s="225" t="s">
        <v>1344</v>
      </c>
    </row>
    <row r="333" spans="1:47" s="2" customFormat="1" ht="12">
      <c r="A333" s="39"/>
      <c r="B333" s="40"/>
      <c r="C333" s="41"/>
      <c r="D333" s="227" t="s">
        <v>180</v>
      </c>
      <c r="E333" s="41"/>
      <c r="F333" s="228" t="s">
        <v>1345</v>
      </c>
      <c r="G333" s="41"/>
      <c r="H333" s="41"/>
      <c r="I333" s="229"/>
      <c r="J333" s="41"/>
      <c r="K333" s="41"/>
      <c r="L333" s="45"/>
      <c r="M333" s="230"/>
      <c r="N333" s="231"/>
      <c r="O333" s="85"/>
      <c r="P333" s="85"/>
      <c r="Q333" s="85"/>
      <c r="R333" s="85"/>
      <c r="S333" s="85"/>
      <c r="T333" s="86"/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T333" s="18" t="s">
        <v>180</v>
      </c>
      <c r="AU333" s="18" t="s">
        <v>84</v>
      </c>
    </row>
    <row r="334" spans="1:47" s="2" customFormat="1" ht="12">
      <c r="A334" s="39"/>
      <c r="B334" s="40"/>
      <c r="C334" s="41"/>
      <c r="D334" s="232" t="s">
        <v>182</v>
      </c>
      <c r="E334" s="41"/>
      <c r="F334" s="233" t="s">
        <v>1346</v>
      </c>
      <c r="G334" s="41"/>
      <c r="H334" s="41"/>
      <c r="I334" s="229"/>
      <c r="J334" s="41"/>
      <c r="K334" s="41"/>
      <c r="L334" s="45"/>
      <c r="M334" s="230"/>
      <c r="N334" s="231"/>
      <c r="O334" s="85"/>
      <c r="P334" s="85"/>
      <c r="Q334" s="85"/>
      <c r="R334" s="85"/>
      <c r="S334" s="85"/>
      <c r="T334" s="86"/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T334" s="18" t="s">
        <v>182</v>
      </c>
      <c r="AU334" s="18" t="s">
        <v>84</v>
      </c>
    </row>
    <row r="335" spans="1:51" s="13" customFormat="1" ht="12">
      <c r="A335" s="13"/>
      <c r="B335" s="234"/>
      <c r="C335" s="235"/>
      <c r="D335" s="227" t="s">
        <v>184</v>
      </c>
      <c r="E335" s="236" t="s">
        <v>20</v>
      </c>
      <c r="F335" s="237" t="s">
        <v>1022</v>
      </c>
      <c r="G335" s="235"/>
      <c r="H335" s="236" t="s">
        <v>20</v>
      </c>
      <c r="I335" s="238"/>
      <c r="J335" s="235"/>
      <c r="K335" s="235"/>
      <c r="L335" s="239"/>
      <c r="M335" s="240"/>
      <c r="N335" s="241"/>
      <c r="O335" s="241"/>
      <c r="P335" s="241"/>
      <c r="Q335" s="241"/>
      <c r="R335" s="241"/>
      <c r="S335" s="241"/>
      <c r="T335" s="242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43" t="s">
        <v>184</v>
      </c>
      <c r="AU335" s="243" t="s">
        <v>84</v>
      </c>
      <c r="AV335" s="13" t="s">
        <v>22</v>
      </c>
      <c r="AW335" s="13" t="s">
        <v>37</v>
      </c>
      <c r="AX335" s="13" t="s">
        <v>76</v>
      </c>
      <c r="AY335" s="243" t="s">
        <v>171</v>
      </c>
    </row>
    <row r="336" spans="1:51" s="14" customFormat="1" ht="12">
      <c r="A336" s="14"/>
      <c r="B336" s="244"/>
      <c r="C336" s="245"/>
      <c r="D336" s="227" t="s">
        <v>184</v>
      </c>
      <c r="E336" s="246" t="s">
        <v>20</v>
      </c>
      <c r="F336" s="247" t="s">
        <v>1347</v>
      </c>
      <c r="G336" s="245"/>
      <c r="H336" s="248">
        <v>195</v>
      </c>
      <c r="I336" s="249"/>
      <c r="J336" s="245"/>
      <c r="K336" s="245"/>
      <c r="L336" s="250"/>
      <c r="M336" s="251"/>
      <c r="N336" s="252"/>
      <c r="O336" s="252"/>
      <c r="P336" s="252"/>
      <c r="Q336" s="252"/>
      <c r="R336" s="252"/>
      <c r="S336" s="252"/>
      <c r="T336" s="253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T336" s="254" t="s">
        <v>184</v>
      </c>
      <c r="AU336" s="254" t="s">
        <v>84</v>
      </c>
      <c r="AV336" s="14" t="s">
        <v>84</v>
      </c>
      <c r="AW336" s="14" t="s">
        <v>37</v>
      </c>
      <c r="AX336" s="14" t="s">
        <v>76</v>
      </c>
      <c r="AY336" s="254" t="s">
        <v>171</v>
      </c>
    </row>
    <row r="337" spans="1:65" s="2" customFormat="1" ht="24.15" customHeight="1">
      <c r="A337" s="39"/>
      <c r="B337" s="40"/>
      <c r="C337" s="214" t="s">
        <v>506</v>
      </c>
      <c r="D337" s="214" t="s">
        <v>173</v>
      </c>
      <c r="E337" s="215" t="s">
        <v>1126</v>
      </c>
      <c r="F337" s="216" t="s">
        <v>1127</v>
      </c>
      <c r="G337" s="217" t="s">
        <v>230</v>
      </c>
      <c r="H337" s="218">
        <v>16.86</v>
      </c>
      <c r="I337" s="219"/>
      <c r="J337" s="220">
        <f>ROUND(I337*H337,2)</f>
        <v>0</v>
      </c>
      <c r="K337" s="216" t="s">
        <v>177</v>
      </c>
      <c r="L337" s="45"/>
      <c r="M337" s="221" t="s">
        <v>20</v>
      </c>
      <c r="N337" s="222" t="s">
        <v>47</v>
      </c>
      <c r="O337" s="85"/>
      <c r="P337" s="223">
        <f>O337*H337</f>
        <v>0</v>
      </c>
      <c r="Q337" s="223">
        <v>0</v>
      </c>
      <c r="R337" s="223">
        <f>Q337*H337</f>
        <v>0</v>
      </c>
      <c r="S337" s="223">
        <v>2.25</v>
      </c>
      <c r="T337" s="224">
        <f>S337*H337</f>
        <v>37.935</v>
      </c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R337" s="225" t="s">
        <v>178</v>
      </c>
      <c r="AT337" s="225" t="s">
        <v>173</v>
      </c>
      <c r="AU337" s="225" t="s">
        <v>84</v>
      </c>
      <c r="AY337" s="18" t="s">
        <v>171</v>
      </c>
      <c r="BE337" s="226">
        <f>IF(N337="základní",J337,0)</f>
        <v>0</v>
      </c>
      <c r="BF337" s="226">
        <f>IF(N337="snížená",J337,0)</f>
        <v>0</v>
      </c>
      <c r="BG337" s="226">
        <f>IF(N337="zákl. přenesená",J337,0)</f>
        <v>0</v>
      </c>
      <c r="BH337" s="226">
        <f>IF(N337="sníž. přenesená",J337,0)</f>
        <v>0</v>
      </c>
      <c r="BI337" s="226">
        <f>IF(N337="nulová",J337,0)</f>
        <v>0</v>
      </c>
      <c r="BJ337" s="18" t="s">
        <v>22</v>
      </c>
      <c r="BK337" s="226">
        <f>ROUND(I337*H337,2)</f>
        <v>0</v>
      </c>
      <c r="BL337" s="18" t="s">
        <v>178</v>
      </c>
      <c r="BM337" s="225" t="s">
        <v>1128</v>
      </c>
    </row>
    <row r="338" spans="1:47" s="2" customFormat="1" ht="12">
      <c r="A338" s="39"/>
      <c r="B338" s="40"/>
      <c r="C338" s="41"/>
      <c r="D338" s="227" t="s">
        <v>180</v>
      </c>
      <c r="E338" s="41"/>
      <c r="F338" s="228" t="s">
        <v>1127</v>
      </c>
      <c r="G338" s="41"/>
      <c r="H338" s="41"/>
      <c r="I338" s="229"/>
      <c r="J338" s="41"/>
      <c r="K338" s="41"/>
      <c r="L338" s="45"/>
      <c r="M338" s="230"/>
      <c r="N338" s="231"/>
      <c r="O338" s="85"/>
      <c r="P338" s="85"/>
      <c r="Q338" s="85"/>
      <c r="R338" s="85"/>
      <c r="S338" s="85"/>
      <c r="T338" s="86"/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T338" s="18" t="s">
        <v>180</v>
      </c>
      <c r="AU338" s="18" t="s">
        <v>84</v>
      </c>
    </row>
    <row r="339" spans="1:47" s="2" customFormat="1" ht="12">
      <c r="A339" s="39"/>
      <c r="B339" s="40"/>
      <c r="C339" s="41"/>
      <c r="D339" s="232" t="s">
        <v>182</v>
      </c>
      <c r="E339" s="41"/>
      <c r="F339" s="233" t="s">
        <v>1129</v>
      </c>
      <c r="G339" s="41"/>
      <c r="H339" s="41"/>
      <c r="I339" s="229"/>
      <c r="J339" s="41"/>
      <c r="K339" s="41"/>
      <c r="L339" s="45"/>
      <c r="M339" s="230"/>
      <c r="N339" s="231"/>
      <c r="O339" s="85"/>
      <c r="P339" s="85"/>
      <c r="Q339" s="85"/>
      <c r="R339" s="85"/>
      <c r="S339" s="85"/>
      <c r="T339" s="86"/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T339" s="18" t="s">
        <v>182</v>
      </c>
      <c r="AU339" s="18" t="s">
        <v>84</v>
      </c>
    </row>
    <row r="340" spans="1:51" s="13" customFormat="1" ht="12">
      <c r="A340" s="13"/>
      <c r="B340" s="234"/>
      <c r="C340" s="235"/>
      <c r="D340" s="227" t="s">
        <v>184</v>
      </c>
      <c r="E340" s="236" t="s">
        <v>20</v>
      </c>
      <c r="F340" s="237" t="s">
        <v>1124</v>
      </c>
      <c r="G340" s="235"/>
      <c r="H340" s="236" t="s">
        <v>20</v>
      </c>
      <c r="I340" s="238"/>
      <c r="J340" s="235"/>
      <c r="K340" s="235"/>
      <c r="L340" s="239"/>
      <c r="M340" s="240"/>
      <c r="N340" s="241"/>
      <c r="O340" s="241"/>
      <c r="P340" s="241"/>
      <c r="Q340" s="241"/>
      <c r="R340" s="241"/>
      <c r="S340" s="241"/>
      <c r="T340" s="242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43" t="s">
        <v>184</v>
      </c>
      <c r="AU340" s="243" t="s">
        <v>84</v>
      </c>
      <c r="AV340" s="13" t="s">
        <v>22</v>
      </c>
      <c r="AW340" s="13" t="s">
        <v>37</v>
      </c>
      <c r="AX340" s="13" t="s">
        <v>76</v>
      </c>
      <c r="AY340" s="243" t="s">
        <v>171</v>
      </c>
    </row>
    <row r="341" spans="1:51" s="14" customFormat="1" ht="12">
      <c r="A341" s="14"/>
      <c r="B341" s="244"/>
      <c r="C341" s="245"/>
      <c r="D341" s="227" t="s">
        <v>184</v>
      </c>
      <c r="E341" s="246" t="s">
        <v>20</v>
      </c>
      <c r="F341" s="247" t="s">
        <v>1348</v>
      </c>
      <c r="G341" s="245"/>
      <c r="H341" s="248">
        <v>16.86</v>
      </c>
      <c r="I341" s="249"/>
      <c r="J341" s="245"/>
      <c r="K341" s="245"/>
      <c r="L341" s="250"/>
      <c r="M341" s="251"/>
      <c r="N341" s="252"/>
      <c r="O341" s="252"/>
      <c r="P341" s="252"/>
      <c r="Q341" s="252"/>
      <c r="R341" s="252"/>
      <c r="S341" s="252"/>
      <c r="T341" s="253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T341" s="254" t="s">
        <v>184</v>
      </c>
      <c r="AU341" s="254" t="s">
        <v>84</v>
      </c>
      <c r="AV341" s="14" t="s">
        <v>84</v>
      </c>
      <c r="AW341" s="14" t="s">
        <v>37</v>
      </c>
      <c r="AX341" s="14" t="s">
        <v>76</v>
      </c>
      <c r="AY341" s="254" t="s">
        <v>171</v>
      </c>
    </row>
    <row r="342" spans="1:65" s="2" customFormat="1" ht="24.15" customHeight="1">
      <c r="A342" s="39"/>
      <c r="B342" s="40"/>
      <c r="C342" s="214" t="s">
        <v>510</v>
      </c>
      <c r="D342" s="214" t="s">
        <v>173</v>
      </c>
      <c r="E342" s="215" t="s">
        <v>591</v>
      </c>
      <c r="F342" s="216" t="s">
        <v>592</v>
      </c>
      <c r="G342" s="217" t="s">
        <v>391</v>
      </c>
      <c r="H342" s="218">
        <v>100</v>
      </c>
      <c r="I342" s="219"/>
      <c r="J342" s="220">
        <f>ROUND(I342*H342,2)</f>
        <v>0</v>
      </c>
      <c r="K342" s="216" t="s">
        <v>177</v>
      </c>
      <c r="L342" s="45"/>
      <c r="M342" s="221" t="s">
        <v>20</v>
      </c>
      <c r="N342" s="222" t="s">
        <v>47</v>
      </c>
      <c r="O342" s="85"/>
      <c r="P342" s="223">
        <f>O342*H342</f>
        <v>0</v>
      </c>
      <c r="Q342" s="223">
        <v>8.6E-05</v>
      </c>
      <c r="R342" s="223">
        <f>Q342*H342</f>
        <v>0.0086</v>
      </c>
      <c r="S342" s="223">
        <v>0.042</v>
      </c>
      <c r="T342" s="224">
        <f>S342*H342</f>
        <v>4.2</v>
      </c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R342" s="225" t="s">
        <v>178</v>
      </c>
      <c r="AT342" s="225" t="s">
        <v>173</v>
      </c>
      <c r="AU342" s="225" t="s">
        <v>84</v>
      </c>
      <c r="AY342" s="18" t="s">
        <v>171</v>
      </c>
      <c r="BE342" s="226">
        <f>IF(N342="základní",J342,0)</f>
        <v>0</v>
      </c>
      <c r="BF342" s="226">
        <f>IF(N342="snížená",J342,0)</f>
        <v>0</v>
      </c>
      <c r="BG342" s="226">
        <f>IF(N342="zákl. přenesená",J342,0)</f>
        <v>0</v>
      </c>
      <c r="BH342" s="226">
        <f>IF(N342="sníž. přenesená",J342,0)</f>
        <v>0</v>
      </c>
      <c r="BI342" s="226">
        <f>IF(N342="nulová",J342,0)</f>
        <v>0</v>
      </c>
      <c r="BJ342" s="18" t="s">
        <v>22</v>
      </c>
      <c r="BK342" s="226">
        <f>ROUND(I342*H342,2)</f>
        <v>0</v>
      </c>
      <c r="BL342" s="18" t="s">
        <v>178</v>
      </c>
      <c r="BM342" s="225" t="s">
        <v>1349</v>
      </c>
    </row>
    <row r="343" spans="1:47" s="2" customFormat="1" ht="12">
      <c r="A343" s="39"/>
      <c r="B343" s="40"/>
      <c r="C343" s="41"/>
      <c r="D343" s="227" t="s">
        <v>180</v>
      </c>
      <c r="E343" s="41"/>
      <c r="F343" s="228" t="s">
        <v>594</v>
      </c>
      <c r="G343" s="41"/>
      <c r="H343" s="41"/>
      <c r="I343" s="229"/>
      <c r="J343" s="41"/>
      <c r="K343" s="41"/>
      <c r="L343" s="45"/>
      <c r="M343" s="230"/>
      <c r="N343" s="231"/>
      <c r="O343" s="85"/>
      <c r="P343" s="85"/>
      <c r="Q343" s="85"/>
      <c r="R343" s="85"/>
      <c r="S343" s="85"/>
      <c r="T343" s="86"/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T343" s="18" t="s">
        <v>180</v>
      </c>
      <c r="AU343" s="18" t="s">
        <v>84</v>
      </c>
    </row>
    <row r="344" spans="1:47" s="2" customFormat="1" ht="12">
      <c r="A344" s="39"/>
      <c r="B344" s="40"/>
      <c r="C344" s="41"/>
      <c r="D344" s="232" t="s">
        <v>182</v>
      </c>
      <c r="E344" s="41"/>
      <c r="F344" s="233" t="s">
        <v>595</v>
      </c>
      <c r="G344" s="41"/>
      <c r="H344" s="41"/>
      <c r="I344" s="229"/>
      <c r="J344" s="41"/>
      <c r="K344" s="41"/>
      <c r="L344" s="45"/>
      <c r="M344" s="230"/>
      <c r="N344" s="231"/>
      <c r="O344" s="85"/>
      <c r="P344" s="85"/>
      <c r="Q344" s="85"/>
      <c r="R344" s="85"/>
      <c r="S344" s="85"/>
      <c r="T344" s="86"/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T344" s="18" t="s">
        <v>182</v>
      </c>
      <c r="AU344" s="18" t="s">
        <v>84</v>
      </c>
    </row>
    <row r="345" spans="1:51" s="13" customFormat="1" ht="12">
      <c r="A345" s="13"/>
      <c r="B345" s="234"/>
      <c r="C345" s="235"/>
      <c r="D345" s="227" t="s">
        <v>184</v>
      </c>
      <c r="E345" s="236" t="s">
        <v>20</v>
      </c>
      <c r="F345" s="237" t="s">
        <v>395</v>
      </c>
      <c r="G345" s="235"/>
      <c r="H345" s="236" t="s">
        <v>20</v>
      </c>
      <c r="I345" s="238"/>
      <c r="J345" s="235"/>
      <c r="K345" s="235"/>
      <c r="L345" s="239"/>
      <c r="M345" s="240"/>
      <c r="N345" s="241"/>
      <c r="O345" s="241"/>
      <c r="P345" s="241"/>
      <c r="Q345" s="241"/>
      <c r="R345" s="241"/>
      <c r="S345" s="241"/>
      <c r="T345" s="242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43" t="s">
        <v>184</v>
      </c>
      <c r="AU345" s="243" t="s">
        <v>84</v>
      </c>
      <c r="AV345" s="13" t="s">
        <v>22</v>
      </c>
      <c r="AW345" s="13" t="s">
        <v>37</v>
      </c>
      <c r="AX345" s="13" t="s">
        <v>76</v>
      </c>
      <c r="AY345" s="243" t="s">
        <v>171</v>
      </c>
    </row>
    <row r="346" spans="1:51" s="13" customFormat="1" ht="12">
      <c r="A346" s="13"/>
      <c r="B346" s="234"/>
      <c r="C346" s="235"/>
      <c r="D346" s="227" t="s">
        <v>184</v>
      </c>
      <c r="E346" s="236" t="s">
        <v>20</v>
      </c>
      <c r="F346" s="237" t="s">
        <v>396</v>
      </c>
      <c r="G346" s="235"/>
      <c r="H346" s="236" t="s">
        <v>20</v>
      </c>
      <c r="I346" s="238"/>
      <c r="J346" s="235"/>
      <c r="K346" s="235"/>
      <c r="L346" s="239"/>
      <c r="M346" s="240"/>
      <c r="N346" s="241"/>
      <c r="O346" s="241"/>
      <c r="P346" s="241"/>
      <c r="Q346" s="241"/>
      <c r="R346" s="241"/>
      <c r="S346" s="241"/>
      <c r="T346" s="242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43" t="s">
        <v>184</v>
      </c>
      <c r="AU346" s="243" t="s">
        <v>84</v>
      </c>
      <c r="AV346" s="13" t="s">
        <v>22</v>
      </c>
      <c r="AW346" s="13" t="s">
        <v>37</v>
      </c>
      <c r="AX346" s="13" t="s">
        <v>76</v>
      </c>
      <c r="AY346" s="243" t="s">
        <v>171</v>
      </c>
    </row>
    <row r="347" spans="1:51" s="14" customFormat="1" ht="12">
      <c r="A347" s="14"/>
      <c r="B347" s="244"/>
      <c r="C347" s="245"/>
      <c r="D347" s="227" t="s">
        <v>184</v>
      </c>
      <c r="E347" s="246" t="s">
        <v>20</v>
      </c>
      <c r="F347" s="247" t="s">
        <v>1350</v>
      </c>
      <c r="G347" s="245"/>
      <c r="H347" s="248">
        <v>100</v>
      </c>
      <c r="I347" s="249"/>
      <c r="J347" s="245"/>
      <c r="K347" s="245"/>
      <c r="L347" s="250"/>
      <c r="M347" s="251"/>
      <c r="N347" s="252"/>
      <c r="O347" s="252"/>
      <c r="P347" s="252"/>
      <c r="Q347" s="252"/>
      <c r="R347" s="252"/>
      <c r="S347" s="252"/>
      <c r="T347" s="253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T347" s="254" t="s">
        <v>184</v>
      </c>
      <c r="AU347" s="254" t="s">
        <v>84</v>
      </c>
      <c r="AV347" s="14" t="s">
        <v>84</v>
      </c>
      <c r="AW347" s="14" t="s">
        <v>37</v>
      </c>
      <c r="AX347" s="14" t="s">
        <v>76</v>
      </c>
      <c r="AY347" s="254" t="s">
        <v>171</v>
      </c>
    </row>
    <row r="348" spans="1:65" s="2" customFormat="1" ht="24.15" customHeight="1">
      <c r="A348" s="39"/>
      <c r="B348" s="40"/>
      <c r="C348" s="214" t="s">
        <v>522</v>
      </c>
      <c r="D348" s="214" t="s">
        <v>173</v>
      </c>
      <c r="E348" s="215" t="s">
        <v>1351</v>
      </c>
      <c r="F348" s="216" t="s">
        <v>1352</v>
      </c>
      <c r="G348" s="217" t="s">
        <v>410</v>
      </c>
      <c r="H348" s="218">
        <v>24</v>
      </c>
      <c r="I348" s="219"/>
      <c r="J348" s="220">
        <f>ROUND(I348*H348,2)</f>
        <v>0</v>
      </c>
      <c r="K348" s="216" t="s">
        <v>177</v>
      </c>
      <c r="L348" s="45"/>
      <c r="M348" s="221" t="s">
        <v>20</v>
      </c>
      <c r="N348" s="222" t="s">
        <v>47</v>
      </c>
      <c r="O348" s="85"/>
      <c r="P348" s="223">
        <f>O348*H348</f>
        <v>0</v>
      </c>
      <c r="Q348" s="223">
        <v>0.002772</v>
      </c>
      <c r="R348" s="223">
        <f>Q348*H348</f>
        <v>0.066528</v>
      </c>
      <c r="S348" s="223">
        <v>0</v>
      </c>
      <c r="T348" s="224">
        <f>S348*H348</f>
        <v>0</v>
      </c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R348" s="225" t="s">
        <v>178</v>
      </c>
      <c r="AT348" s="225" t="s">
        <v>173</v>
      </c>
      <c r="AU348" s="225" t="s">
        <v>84</v>
      </c>
      <c r="AY348" s="18" t="s">
        <v>171</v>
      </c>
      <c r="BE348" s="226">
        <f>IF(N348="základní",J348,0)</f>
        <v>0</v>
      </c>
      <c r="BF348" s="226">
        <f>IF(N348="snížená",J348,0)</f>
        <v>0</v>
      </c>
      <c r="BG348" s="226">
        <f>IF(N348="zákl. přenesená",J348,0)</f>
        <v>0</v>
      </c>
      <c r="BH348" s="226">
        <f>IF(N348="sníž. přenesená",J348,0)</f>
        <v>0</v>
      </c>
      <c r="BI348" s="226">
        <f>IF(N348="nulová",J348,0)</f>
        <v>0</v>
      </c>
      <c r="BJ348" s="18" t="s">
        <v>22</v>
      </c>
      <c r="BK348" s="226">
        <f>ROUND(I348*H348,2)</f>
        <v>0</v>
      </c>
      <c r="BL348" s="18" t="s">
        <v>178</v>
      </c>
      <c r="BM348" s="225" t="s">
        <v>1353</v>
      </c>
    </row>
    <row r="349" spans="1:47" s="2" customFormat="1" ht="12">
      <c r="A349" s="39"/>
      <c r="B349" s="40"/>
      <c r="C349" s="41"/>
      <c r="D349" s="227" t="s">
        <v>180</v>
      </c>
      <c r="E349" s="41"/>
      <c r="F349" s="228" t="s">
        <v>1354</v>
      </c>
      <c r="G349" s="41"/>
      <c r="H349" s="41"/>
      <c r="I349" s="229"/>
      <c r="J349" s="41"/>
      <c r="K349" s="41"/>
      <c r="L349" s="45"/>
      <c r="M349" s="230"/>
      <c r="N349" s="231"/>
      <c r="O349" s="85"/>
      <c r="P349" s="85"/>
      <c r="Q349" s="85"/>
      <c r="R349" s="85"/>
      <c r="S349" s="85"/>
      <c r="T349" s="86"/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T349" s="18" t="s">
        <v>180</v>
      </c>
      <c r="AU349" s="18" t="s">
        <v>84</v>
      </c>
    </row>
    <row r="350" spans="1:47" s="2" customFormat="1" ht="12">
      <c r="A350" s="39"/>
      <c r="B350" s="40"/>
      <c r="C350" s="41"/>
      <c r="D350" s="232" t="s">
        <v>182</v>
      </c>
      <c r="E350" s="41"/>
      <c r="F350" s="233" t="s">
        <v>1355</v>
      </c>
      <c r="G350" s="41"/>
      <c r="H350" s="41"/>
      <c r="I350" s="229"/>
      <c r="J350" s="41"/>
      <c r="K350" s="41"/>
      <c r="L350" s="45"/>
      <c r="M350" s="230"/>
      <c r="N350" s="231"/>
      <c r="O350" s="85"/>
      <c r="P350" s="85"/>
      <c r="Q350" s="85"/>
      <c r="R350" s="85"/>
      <c r="S350" s="85"/>
      <c r="T350" s="86"/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T350" s="18" t="s">
        <v>182</v>
      </c>
      <c r="AU350" s="18" t="s">
        <v>84</v>
      </c>
    </row>
    <row r="351" spans="1:51" s="13" customFormat="1" ht="12">
      <c r="A351" s="13"/>
      <c r="B351" s="234"/>
      <c r="C351" s="235"/>
      <c r="D351" s="227" t="s">
        <v>184</v>
      </c>
      <c r="E351" s="236" t="s">
        <v>20</v>
      </c>
      <c r="F351" s="237" t="s">
        <v>1022</v>
      </c>
      <c r="G351" s="235"/>
      <c r="H351" s="236" t="s">
        <v>20</v>
      </c>
      <c r="I351" s="238"/>
      <c r="J351" s="235"/>
      <c r="K351" s="235"/>
      <c r="L351" s="239"/>
      <c r="M351" s="240"/>
      <c r="N351" s="241"/>
      <c r="O351" s="241"/>
      <c r="P351" s="241"/>
      <c r="Q351" s="241"/>
      <c r="R351" s="241"/>
      <c r="S351" s="241"/>
      <c r="T351" s="242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43" t="s">
        <v>184</v>
      </c>
      <c r="AU351" s="243" t="s">
        <v>84</v>
      </c>
      <c r="AV351" s="13" t="s">
        <v>22</v>
      </c>
      <c r="AW351" s="13" t="s">
        <v>37</v>
      </c>
      <c r="AX351" s="13" t="s">
        <v>76</v>
      </c>
      <c r="AY351" s="243" t="s">
        <v>171</v>
      </c>
    </row>
    <row r="352" spans="1:51" s="14" customFormat="1" ht="12">
      <c r="A352" s="14"/>
      <c r="B352" s="244"/>
      <c r="C352" s="245"/>
      <c r="D352" s="227" t="s">
        <v>184</v>
      </c>
      <c r="E352" s="246" t="s">
        <v>20</v>
      </c>
      <c r="F352" s="247" t="s">
        <v>1356</v>
      </c>
      <c r="G352" s="245"/>
      <c r="H352" s="248">
        <v>24</v>
      </c>
      <c r="I352" s="249"/>
      <c r="J352" s="245"/>
      <c r="K352" s="245"/>
      <c r="L352" s="250"/>
      <c r="M352" s="251"/>
      <c r="N352" s="252"/>
      <c r="O352" s="252"/>
      <c r="P352" s="252"/>
      <c r="Q352" s="252"/>
      <c r="R352" s="252"/>
      <c r="S352" s="252"/>
      <c r="T352" s="253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T352" s="254" t="s">
        <v>184</v>
      </c>
      <c r="AU352" s="254" t="s">
        <v>84</v>
      </c>
      <c r="AV352" s="14" t="s">
        <v>84</v>
      </c>
      <c r="AW352" s="14" t="s">
        <v>37</v>
      </c>
      <c r="AX352" s="14" t="s">
        <v>76</v>
      </c>
      <c r="AY352" s="254" t="s">
        <v>171</v>
      </c>
    </row>
    <row r="353" spans="1:65" s="2" customFormat="1" ht="24.15" customHeight="1">
      <c r="A353" s="39"/>
      <c r="B353" s="40"/>
      <c r="C353" s="214" t="s">
        <v>533</v>
      </c>
      <c r="D353" s="214" t="s">
        <v>173</v>
      </c>
      <c r="E353" s="215" t="s">
        <v>1357</v>
      </c>
      <c r="F353" s="216" t="s">
        <v>1358</v>
      </c>
      <c r="G353" s="217" t="s">
        <v>410</v>
      </c>
      <c r="H353" s="218">
        <v>2</v>
      </c>
      <c r="I353" s="219"/>
      <c r="J353" s="220">
        <f>ROUND(I353*H353,2)</f>
        <v>0</v>
      </c>
      <c r="K353" s="216" t="s">
        <v>177</v>
      </c>
      <c r="L353" s="45"/>
      <c r="M353" s="221" t="s">
        <v>20</v>
      </c>
      <c r="N353" s="222" t="s">
        <v>47</v>
      </c>
      <c r="O353" s="85"/>
      <c r="P353" s="223">
        <f>O353*H353</f>
        <v>0</v>
      </c>
      <c r="Q353" s="223">
        <v>0.003344</v>
      </c>
      <c r="R353" s="223">
        <f>Q353*H353</f>
        <v>0.006688</v>
      </c>
      <c r="S353" s="223">
        <v>0</v>
      </c>
      <c r="T353" s="224">
        <f>S353*H353</f>
        <v>0</v>
      </c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R353" s="225" t="s">
        <v>178</v>
      </c>
      <c r="AT353" s="225" t="s">
        <v>173</v>
      </c>
      <c r="AU353" s="225" t="s">
        <v>84</v>
      </c>
      <c r="AY353" s="18" t="s">
        <v>171</v>
      </c>
      <c r="BE353" s="226">
        <f>IF(N353="základní",J353,0)</f>
        <v>0</v>
      </c>
      <c r="BF353" s="226">
        <f>IF(N353="snížená",J353,0)</f>
        <v>0</v>
      </c>
      <c r="BG353" s="226">
        <f>IF(N353="zákl. přenesená",J353,0)</f>
        <v>0</v>
      </c>
      <c r="BH353" s="226">
        <f>IF(N353="sníž. přenesená",J353,0)</f>
        <v>0</v>
      </c>
      <c r="BI353" s="226">
        <f>IF(N353="nulová",J353,0)</f>
        <v>0</v>
      </c>
      <c r="BJ353" s="18" t="s">
        <v>22</v>
      </c>
      <c r="BK353" s="226">
        <f>ROUND(I353*H353,2)</f>
        <v>0</v>
      </c>
      <c r="BL353" s="18" t="s">
        <v>178</v>
      </c>
      <c r="BM353" s="225" t="s">
        <v>1359</v>
      </c>
    </row>
    <row r="354" spans="1:47" s="2" customFormat="1" ht="12">
      <c r="A354" s="39"/>
      <c r="B354" s="40"/>
      <c r="C354" s="41"/>
      <c r="D354" s="227" t="s">
        <v>180</v>
      </c>
      <c r="E354" s="41"/>
      <c r="F354" s="228" t="s">
        <v>1360</v>
      </c>
      <c r="G354" s="41"/>
      <c r="H354" s="41"/>
      <c r="I354" s="229"/>
      <c r="J354" s="41"/>
      <c r="K354" s="41"/>
      <c r="L354" s="45"/>
      <c r="M354" s="230"/>
      <c r="N354" s="231"/>
      <c r="O354" s="85"/>
      <c r="P354" s="85"/>
      <c r="Q354" s="85"/>
      <c r="R354" s="85"/>
      <c r="S354" s="85"/>
      <c r="T354" s="86"/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T354" s="18" t="s">
        <v>180</v>
      </c>
      <c r="AU354" s="18" t="s">
        <v>84</v>
      </c>
    </row>
    <row r="355" spans="1:47" s="2" customFormat="1" ht="12">
      <c r="A355" s="39"/>
      <c r="B355" s="40"/>
      <c r="C355" s="41"/>
      <c r="D355" s="232" t="s">
        <v>182</v>
      </c>
      <c r="E355" s="41"/>
      <c r="F355" s="233" t="s">
        <v>1361</v>
      </c>
      <c r="G355" s="41"/>
      <c r="H355" s="41"/>
      <c r="I355" s="229"/>
      <c r="J355" s="41"/>
      <c r="K355" s="41"/>
      <c r="L355" s="45"/>
      <c r="M355" s="230"/>
      <c r="N355" s="231"/>
      <c r="O355" s="85"/>
      <c r="P355" s="85"/>
      <c r="Q355" s="85"/>
      <c r="R355" s="85"/>
      <c r="S355" s="85"/>
      <c r="T355" s="86"/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T355" s="18" t="s">
        <v>182</v>
      </c>
      <c r="AU355" s="18" t="s">
        <v>84</v>
      </c>
    </row>
    <row r="356" spans="1:51" s="13" customFormat="1" ht="12">
      <c r="A356" s="13"/>
      <c r="B356" s="234"/>
      <c r="C356" s="235"/>
      <c r="D356" s="227" t="s">
        <v>184</v>
      </c>
      <c r="E356" s="236" t="s">
        <v>20</v>
      </c>
      <c r="F356" s="237" t="s">
        <v>1022</v>
      </c>
      <c r="G356" s="235"/>
      <c r="H356" s="236" t="s">
        <v>20</v>
      </c>
      <c r="I356" s="238"/>
      <c r="J356" s="235"/>
      <c r="K356" s="235"/>
      <c r="L356" s="239"/>
      <c r="M356" s="240"/>
      <c r="N356" s="241"/>
      <c r="O356" s="241"/>
      <c r="P356" s="241"/>
      <c r="Q356" s="241"/>
      <c r="R356" s="241"/>
      <c r="S356" s="241"/>
      <c r="T356" s="242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43" t="s">
        <v>184</v>
      </c>
      <c r="AU356" s="243" t="s">
        <v>84</v>
      </c>
      <c r="AV356" s="13" t="s">
        <v>22</v>
      </c>
      <c r="AW356" s="13" t="s">
        <v>37</v>
      </c>
      <c r="AX356" s="13" t="s">
        <v>76</v>
      </c>
      <c r="AY356" s="243" t="s">
        <v>171</v>
      </c>
    </row>
    <row r="357" spans="1:51" s="14" customFormat="1" ht="12">
      <c r="A357" s="14"/>
      <c r="B357" s="244"/>
      <c r="C357" s="245"/>
      <c r="D357" s="227" t="s">
        <v>184</v>
      </c>
      <c r="E357" s="246" t="s">
        <v>20</v>
      </c>
      <c r="F357" s="247" t="s">
        <v>1362</v>
      </c>
      <c r="G357" s="245"/>
      <c r="H357" s="248">
        <v>2</v>
      </c>
      <c r="I357" s="249"/>
      <c r="J357" s="245"/>
      <c r="K357" s="245"/>
      <c r="L357" s="250"/>
      <c r="M357" s="251"/>
      <c r="N357" s="252"/>
      <c r="O357" s="252"/>
      <c r="P357" s="252"/>
      <c r="Q357" s="252"/>
      <c r="R357" s="252"/>
      <c r="S357" s="252"/>
      <c r="T357" s="253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T357" s="254" t="s">
        <v>184</v>
      </c>
      <c r="AU357" s="254" t="s">
        <v>84</v>
      </c>
      <c r="AV357" s="14" t="s">
        <v>84</v>
      </c>
      <c r="AW357" s="14" t="s">
        <v>37</v>
      </c>
      <c r="AX357" s="14" t="s">
        <v>76</v>
      </c>
      <c r="AY357" s="254" t="s">
        <v>171</v>
      </c>
    </row>
    <row r="358" spans="1:63" s="12" customFormat="1" ht="22.8" customHeight="1">
      <c r="A358" s="12"/>
      <c r="B358" s="198"/>
      <c r="C358" s="199"/>
      <c r="D358" s="200" t="s">
        <v>75</v>
      </c>
      <c r="E358" s="212" t="s">
        <v>624</v>
      </c>
      <c r="F358" s="212" t="s">
        <v>625</v>
      </c>
      <c r="G358" s="199"/>
      <c r="H358" s="199"/>
      <c r="I358" s="202"/>
      <c r="J358" s="213">
        <f>BK358</f>
        <v>0</v>
      </c>
      <c r="K358" s="199"/>
      <c r="L358" s="204"/>
      <c r="M358" s="205"/>
      <c r="N358" s="206"/>
      <c r="O358" s="206"/>
      <c r="P358" s="207">
        <f>SUM(P359:P376)</f>
        <v>0</v>
      </c>
      <c r="Q358" s="206"/>
      <c r="R358" s="207">
        <f>SUM(R359:R376)</f>
        <v>0</v>
      </c>
      <c r="S358" s="206"/>
      <c r="T358" s="208">
        <f>SUM(T359:T376)</f>
        <v>0</v>
      </c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R358" s="209" t="s">
        <v>22</v>
      </c>
      <c r="AT358" s="210" t="s">
        <v>75</v>
      </c>
      <c r="AU358" s="210" t="s">
        <v>22</v>
      </c>
      <c r="AY358" s="209" t="s">
        <v>171</v>
      </c>
      <c r="BK358" s="211">
        <f>SUM(BK359:BK376)</f>
        <v>0</v>
      </c>
    </row>
    <row r="359" spans="1:65" s="2" customFormat="1" ht="37.8" customHeight="1">
      <c r="A359" s="39"/>
      <c r="B359" s="40"/>
      <c r="C359" s="214" t="s">
        <v>540</v>
      </c>
      <c r="D359" s="214" t="s">
        <v>173</v>
      </c>
      <c r="E359" s="215" t="s">
        <v>727</v>
      </c>
      <c r="F359" s="216" t="s">
        <v>728</v>
      </c>
      <c r="G359" s="217" t="s">
        <v>244</v>
      </c>
      <c r="H359" s="218">
        <v>96.14</v>
      </c>
      <c r="I359" s="219"/>
      <c r="J359" s="220">
        <f>ROUND(I359*H359,2)</f>
        <v>0</v>
      </c>
      <c r="K359" s="216" t="s">
        <v>20</v>
      </c>
      <c r="L359" s="45"/>
      <c r="M359" s="221" t="s">
        <v>20</v>
      </c>
      <c r="N359" s="222" t="s">
        <v>47</v>
      </c>
      <c r="O359" s="85"/>
      <c r="P359" s="223">
        <f>O359*H359</f>
        <v>0</v>
      </c>
      <c r="Q359" s="223">
        <v>0</v>
      </c>
      <c r="R359" s="223">
        <f>Q359*H359</f>
        <v>0</v>
      </c>
      <c r="S359" s="223">
        <v>0</v>
      </c>
      <c r="T359" s="224">
        <f>S359*H359</f>
        <v>0</v>
      </c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R359" s="225" t="s">
        <v>178</v>
      </c>
      <c r="AT359" s="225" t="s">
        <v>173</v>
      </c>
      <c r="AU359" s="225" t="s">
        <v>84</v>
      </c>
      <c r="AY359" s="18" t="s">
        <v>171</v>
      </c>
      <c r="BE359" s="226">
        <f>IF(N359="základní",J359,0)</f>
        <v>0</v>
      </c>
      <c r="BF359" s="226">
        <f>IF(N359="snížená",J359,0)</f>
        <v>0</v>
      </c>
      <c r="BG359" s="226">
        <f>IF(N359="zákl. přenesená",J359,0)</f>
        <v>0</v>
      </c>
      <c r="BH359" s="226">
        <f>IF(N359="sníž. přenesená",J359,0)</f>
        <v>0</v>
      </c>
      <c r="BI359" s="226">
        <f>IF(N359="nulová",J359,0)</f>
        <v>0</v>
      </c>
      <c r="BJ359" s="18" t="s">
        <v>22</v>
      </c>
      <c r="BK359" s="226">
        <f>ROUND(I359*H359,2)</f>
        <v>0</v>
      </c>
      <c r="BL359" s="18" t="s">
        <v>178</v>
      </c>
      <c r="BM359" s="225" t="s">
        <v>1363</v>
      </c>
    </row>
    <row r="360" spans="1:47" s="2" customFormat="1" ht="12">
      <c r="A360" s="39"/>
      <c r="B360" s="40"/>
      <c r="C360" s="41"/>
      <c r="D360" s="227" t="s">
        <v>180</v>
      </c>
      <c r="E360" s="41"/>
      <c r="F360" s="228" t="s">
        <v>730</v>
      </c>
      <c r="G360" s="41"/>
      <c r="H360" s="41"/>
      <c r="I360" s="229"/>
      <c r="J360" s="41"/>
      <c r="K360" s="41"/>
      <c r="L360" s="45"/>
      <c r="M360" s="230"/>
      <c r="N360" s="231"/>
      <c r="O360" s="85"/>
      <c r="P360" s="85"/>
      <c r="Q360" s="85"/>
      <c r="R360" s="85"/>
      <c r="S360" s="85"/>
      <c r="T360" s="86"/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T360" s="18" t="s">
        <v>180</v>
      </c>
      <c r="AU360" s="18" t="s">
        <v>84</v>
      </c>
    </row>
    <row r="361" spans="1:51" s="14" customFormat="1" ht="12">
      <c r="A361" s="14"/>
      <c r="B361" s="244"/>
      <c r="C361" s="245"/>
      <c r="D361" s="227" t="s">
        <v>184</v>
      </c>
      <c r="E361" s="246" t="s">
        <v>20</v>
      </c>
      <c r="F361" s="247" t="s">
        <v>1364</v>
      </c>
      <c r="G361" s="245"/>
      <c r="H361" s="248">
        <v>96.14</v>
      </c>
      <c r="I361" s="249"/>
      <c r="J361" s="245"/>
      <c r="K361" s="245"/>
      <c r="L361" s="250"/>
      <c r="M361" s="251"/>
      <c r="N361" s="252"/>
      <c r="O361" s="252"/>
      <c r="P361" s="252"/>
      <c r="Q361" s="252"/>
      <c r="R361" s="252"/>
      <c r="S361" s="252"/>
      <c r="T361" s="253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T361" s="254" t="s">
        <v>184</v>
      </c>
      <c r="AU361" s="254" t="s">
        <v>84</v>
      </c>
      <c r="AV361" s="14" t="s">
        <v>84</v>
      </c>
      <c r="AW361" s="14" t="s">
        <v>37</v>
      </c>
      <c r="AX361" s="14" t="s">
        <v>76</v>
      </c>
      <c r="AY361" s="254" t="s">
        <v>171</v>
      </c>
    </row>
    <row r="362" spans="1:65" s="2" customFormat="1" ht="37.8" customHeight="1">
      <c r="A362" s="39"/>
      <c r="B362" s="40"/>
      <c r="C362" s="214" t="s">
        <v>551</v>
      </c>
      <c r="D362" s="214" t="s">
        <v>173</v>
      </c>
      <c r="E362" s="215" t="s">
        <v>1133</v>
      </c>
      <c r="F362" s="216" t="s">
        <v>1134</v>
      </c>
      <c r="G362" s="217" t="s">
        <v>244</v>
      </c>
      <c r="H362" s="218">
        <v>181.755</v>
      </c>
      <c r="I362" s="219"/>
      <c r="J362" s="220">
        <f>ROUND(I362*H362,2)</f>
        <v>0</v>
      </c>
      <c r="K362" s="216" t="s">
        <v>20</v>
      </c>
      <c r="L362" s="45"/>
      <c r="M362" s="221" t="s">
        <v>20</v>
      </c>
      <c r="N362" s="222" t="s">
        <v>47</v>
      </c>
      <c r="O362" s="85"/>
      <c r="P362" s="223">
        <f>O362*H362</f>
        <v>0</v>
      </c>
      <c r="Q362" s="223">
        <v>0</v>
      </c>
      <c r="R362" s="223">
        <f>Q362*H362</f>
        <v>0</v>
      </c>
      <c r="S362" s="223">
        <v>0</v>
      </c>
      <c r="T362" s="224">
        <f>S362*H362</f>
        <v>0</v>
      </c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R362" s="225" t="s">
        <v>178</v>
      </c>
      <c r="AT362" s="225" t="s">
        <v>173</v>
      </c>
      <c r="AU362" s="225" t="s">
        <v>84</v>
      </c>
      <c r="AY362" s="18" t="s">
        <v>171</v>
      </c>
      <c r="BE362" s="226">
        <f>IF(N362="základní",J362,0)</f>
        <v>0</v>
      </c>
      <c r="BF362" s="226">
        <f>IF(N362="snížená",J362,0)</f>
        <v>0</v>
      </c>
      <c r="BG362" s="226">
        <f>IF(N362="zákl. přenesená",J362,0)</f>
        <v>0</v>
      </c>
      <c r="BH362" s="226">
        <f>IF(N362="sníž. přenesená",J362,0)</f>
        <v>0</v>
      </c>
      <c r="BI362" s="226">
        <f>IF(N362="nulová",J362,0)</f>
        <v>0</v>
      </c>
      <c r="BJ362" s="18" t="s">
        <v>22</v>
      </c>
      <c r="BK362" s="226">
        <f>ROUND(I362*H362,2)</f>
        <v>0</v>
      </c>
      <c r="BL362" s="18" t="s">
        <v>178</v>
      </c>
      <c r="BM362" s="225" t="s">
        <v>1135</v>
      </c>
    </row>
    <row r="363" spans="1:47" s="2" customFormat="1" ht="12">
      <c r="A363" s="39"/>
      <c r="B363" s="40"/>
      <c r="C363" s="41"/>
      <c r="D363" s="227" t="s">
        <v>180</v>
      </c>
      <c r="E363" s="41"/>
      <c r="F363" s="228" t="s">
        <v>1136</v>
      </c>
      <c r="G363" s="41"/>
      <c r="H363" s="41"/>
      <c r="I363" s="229"/>
      <c r="J363" s="41"/>
      <c r="K363" s="41"/>
      <c r="L363" s="45"/>
      <c r="M363" s="230"/>
      <c r="N363" s="231"/>
      <c r="O363" s="85"/>
      <c r="P363" s="85"/>
      <c r="Q363" s="85"/>
      <c r="R363" s="85"/>
      <c r="S363" s="85"/>
      <c r="T363" s="86"/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T363" s="18" t="s">
        <v>180</v>
      </c>
      <c r="AU363" s="18" t="s">
        <v>84</v>
      </c>
    </row>
    <row r="364" spans="1:51" s="14" customFormat="1" ht="12">
      <c r="A364" s="14"/>
      <c r="B364" s="244"/>
      <c r="C364" s="245"/>
      <c r="D364" s="227" t="s">
        <v>184</v>
      </c>
      <c r="E364" s="246" t="s">
        <v>20</v>
      </c>
      <c r="F364" s="247" t="s">
        <v>1365</v>
      </c>
      <c r="G364" s="245"/>
      <c r="H364" s="248">
        <v>181.755</v>
      </c>
      <c r="I364" s="249"/>
      <c r="J364" s="245"/>
      <c r="K364" s="245"/>
      <c r="L364" s="250"/>
      <c r="M364" s="251"/>
      <c r="N364" s="252"/>
      <c r="O364" s="252"/>
      <c r="P364" s="252"/>
      <c r="Q364" s="252"/>
      <c r="R364" s="252"/>
      <c r="S364" s="252"/>
      <c r="T364" s="253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T364" s="254" t="s">
        <v>184</v>
      </c>
      <c r="AU364" s="254" t="s">
        <v>84</v>
      </c>
      <c r="AV364" s="14" t="s">
        <v>84</v>
      </c>
      <c r="AW364" s="14" t="s">
        <v>37</v>
      </c>
      <c r="AX364" s="14" t="s">
        <v>76</v>
      </c>
      <c r="AY364" s="254" t="s">
        <v>171</v>
      </c>
    </row>
    <row r="365" spans="1:65" s="2" customFormat="1" ht="24.15" customHeight="1">
      <c r="A365" s="39"/>
      <c r="B365" s="40"/>
      <c r="C365" s="214" t="s">
        <v>558</v>
      </c>
      <c r="D365" s="214" t="s">
        <v>173</v>
      </c>
      <c r="E365" s="215" t="s">
        <v>651</v>
      </c>
      <c r="F365" s="216" t="s">
        <v>652</v>
      </c>
      <c r="G365" s="217" t="s">
        <v>244</v>
      </c>
      <c r="H365" s="218">
        <v>4.2</v>
      </c>
      <c r="I365" s="219"/>
      <c r="J365" s="220">
        <f>ROUND(I365*H365,2)</f>
        <v>0</v>
      </c>
      <c r="K365" s="216" t="s">
        <v>20</v>
      </c>
      <c r="L365" s="45"/>
      <c r="M365" s="221" t="s">
        <v>20</v>
      </c>
      <c r="N365" s="222" t="s">
        <v>47</v>
      </c>
      <c r="O365" s="85"/>
      <c r="P365" s="223">
        <f>O365*H365</f>
        <v>0</v>
      </c>
      <c r="Q365" s="223">
        <v>0</v>
      </c>
      <c r="R365" s="223">
        <f>Q365*H365</f>
        <v>0</v>
      </c>
      <c r="S365" s="223">
        <v>0</v>
      </c>
      <c r="T365" s="224">
        <f>S365*H365</f>
        <v>0</v>
      </c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R365" s="225" t="s">
        <v>178</v>
      </c>
      <c r="AT365" s="225" t="s">
        <v>173</v>
      </c>
      <c r="AU365" s="225" t="s">
        <v>84</v>
      </c>
      <c r="AY365" s="18" t="s">
        <v>171</v>
      </c>
      <c r="BE365" s="226">
        <f>IF(N365="základní",J365,0)</f>
        <v>0</v>
      </c>
      <c r="BF365" s="226">
        <f>IF(N365="snížená",J365,0)</f>
        <v>0</v>
      </c>
      <c r="BG365" s="226">
        <f>IF(N365="zákl. přenesená",J365,0)</f>
        <v>0</v>
      </c>
      <c r="BH365" s="226">
        <f>IF(N365="sníž. přenesená",J365,0)</f>
        <v>0</v>
      </c>
      <c r="BI365" s="226">
        <f>IF(N365="nulová",J365,0)</f>
        <v>0</v>
      </c>
      <c r="BJ365" s="18" t="s">
        <v>22</v>
      </c>
      <c r="BK365" s="226">
        <f>ROUND(I365*H365,2)</f>
        <v>0</v>
      </c>
      <c r="BL365" s="18" t="s">
        <v>178</v>
      </c>
      <c r="BM365" s="225" t="s">
        <v>1366</v>
      </c>
    </row>
    <row r="366" spans="1:47" s="2" customFormat="1" ht="12">
      <c r="A366" s="39"/>
      <c r="B366" s="40"/>
      <c r="C366" s="41"/>
      <c r="D366" s="227" t="s">
        <v>180</v>
      </c>
      <c r="E366" s="41"/>
      <c r="F366" s="228" t="s">
        <v>654</v>
      </c>
      <c r="G366" s="41"/>
      <c r="H366" s="41"/>
      <c r="I366" s="229"/>
      <c r="J366" s="41"/>
      <c r="K366" s="41"/>
      <c r="L366" s="45"/>
      <c r="M366" s="230"/>
      <c r="N366" s="231"/>
      <c r="O366" s="85"/>
      <c r="P366" s="85"/>
      <c r="Q366" s="85"/>
      <c r="R366" s="85"/>
      <c r="S366" s="85"/>
      <c r="T366" s="86"/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T366" s="18" t="s">
        <v>180</v>
      </c>
      <c r="AU366" s="18" t="s">
        <v>84</v>
      </c>
    </row>
    <row r="367" spans="1:47" s="2" customFormat="1" ht="12">
      <c r="A367" s="39"/>
      <c r="B367" s="40"/>
      <c r="C367" s="41"/>
      <c r="D367" s="227" t="s">
        <v>224</v>
      </c>
      <c r="E367" s="41"/>
      <c r="F367" s="255" t="s">
        <v>646</v>
      </c>
      <c r="G367" s="41"/>
      <c r="H367" s="41"/>
      <c r="I367" s="229"/>
      <c r="J367" s="41"/>
      <c r="K367" s="41"/>
      <c r="L367" s="45"/>
      <c r="M367" s="230"/>
      <c r="N367" s="231"/>
      <c r="O367" s="85"/>
      <c r="P367" s="85"/>
      <c r="Q367" s="85"/>
      <c r="R367" s="85"/>
      <c r="S367" s="85"/>
      <c r="T367" s="86"/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  <c r="AT367" s="18" t="s">
        <v>224</v>
      </c>
      <c r="AU367" s="18" t="s">
        <v>84</v>
      </c>
    </row>
    <row r="368" spans="1:51" s="14" customFormat="1" ht="12">
      <c r="A368" s="14"/>
      <c r="B368" s="244"/>
      <c r="C368" s="245"/>
      <c r="D368" s="227" t="s">
        <v>184</v>
      </c>
      <c r="E368" s="246" t="s">
        <v>20</v>
      </c>
      <c r="F368" s="247" t="s">
        <v>1367</v>
      </c>
      <c r="G368" s="245"/>
      <c r="H368" s="248">
        <v>4.2</v>
      </c>
      <c r="I368" s="249"/>
      <c r="J368" s="245"/>
      <c r="K368" s="245"/>
      <c r="L368" s="250"/>
      <c r="M368" s="251"/>
      <c r="N368" s="252"/>
      <c r="O368" s="252"/>
      <c r="P368" s="252"/>
      <c r="Q368" s="252"/>
      <c r="R368" s="252"/>
      <c r="S368" s="252"/>
      <c r="T368" s="253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T368" s="254" t="s">
        <v>184</v>
      </c>
      <c r="AU368" s="254" t="s">
        <v>84</v>
      </c>
      <c r="AV368" s="14" t="s">
        <v>84</v>
      </c>
      <c r="AW368" s="14" t="s">
        <v>37</v>
      </c>
      <c r="AX368" s="14" t="s">
        <v>76</v>
      </c>
      <c r="AY368" s="254" t="s">
        <v>171</v>
      </c>
    </row>
    <row r="369" spans="1:65" s="2" customFormat="1" ht="37.8" customHeight="1">
      <c r="A369" s="39"/>
      <c r="B369" s="40"/>
      <c r="C369" s="214" t="s">
        <v>564</v>
      </c>
      <c r="D369" s="214" t="s">
        <v>173</v>
      </c>
      <c r="E369" s="215" t="s">
        <v>1138</v>
      </c>
      <c r="F369" s="216" t="s">
        <v>1139</v>
      </c>
      <c r="G369" s="217" t="s">
        <v>244</v>
      </c>
      <c r="H369" s="218">
        <v>181.755</v>
      </c>
      <c r="I369" s="219"/>
      <c r="J369" s="220">
        <f>ROUND(I369*H369,2)</f>
        <v>0</v>
      </c>
      <c r="K369" s="216" t="s">
        <v>177</v>
      </c>
      <c r="L369" s="45"/>
      <c r="M369" s="221" t="s">
        <v>20</v>
      </c>
      <c r="N369" s="222" t="s">
        <v>47</v>
      </c>
      <c r="O369" s="85"/>
      <c r="P369" s="223">
        <f>O369*H369</f>
        <v>0</v>
      </c>
      <c r="Q369" s="223">
        <v>0</v>
      </c>
      <c r="R369" s="223">
        <f>Q369*H369</f>
        <v>0</v>
      </c>
      <c r="S369" s="223">
        <v>0</v>
      </c>
      <c r="T369" s="224">
        <f>S369*H369</f>
        <v>0</v>
      </c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R369" s="225" t="s">
        <v>178</v>
      </c>
      <c r="AT369" s="225" t="s">
        <v>173</v>
      </c>
      <c r="AU369" s="225" t="s">
        <v>84</v>
      </c>
      <c r="AY369" s="18" t="s">
        <v>171</v>
      </c>
      <c r="BE369" s="226">
        <f>IF(N369="základní",J369,0)</f>
        <v>0</v>
      </c>
      <c r="BF369" s="226">
        <f>IF(N369="snížená",J369,0)</f>
        <v>0</v>
      </c>
      <c r="BG369" s="226">
        <f>IF(N369="zákl. přenesená",J369,0)</f>
        <v>0</v>
      </c>
      <c r="BH369" s="226">
        <f>IF(N369="sníž. přenesená",J369,0)</f>
        <v>0</v>
      </c>
      <c r="BI369" s="226">
        <f>IF(N369="nulová",J369,0)</f>
        <v>0</v>
      </c>
      <c r="BJ369" s="18" t="s">
        <v>22</v>
      </c>
      <c r="BK369" s="226">
        <f>ROUND(I369*H369,2)</f>
        <v>0</v>
      </c>
      <c r="BL369" s="18" t="s">
        <v>178</v>
      </c>
      <c r="BM369" s="225" t="s">
        <v>1140</v>
      </c>
    </row>
    <row r="370" spans="1:47" s="2" customFormat="1" ht="12">
      <c r="A370" s="39"/>
      <c r="B370" s="40"/>
      <c r="C370" s="41"/>
      <c r="D370" s="227" t="s">
        <v>180</v>
      </c>
      <c r="E370" s="41"/>
      <c r="F370" s="228" t="s">
        <v>1141</v>
      </c>
      <c r="G370" s="41"/>
      <c r="H370" s="41"/>
      <c r="I370" s="229"/>
      <c r="J370" s="41"/>
      <c r="K370" s="41"/>
      <c r="L370" s="45"/>
      <c r="M370" s="230"/>
      <c r="N370" s="231"/>
      <c r="O370" s="85"/>
      <c r="P370" s="85"/>
      <c r="Q370" s="85"/>
      <c r="R370" s="85"/>
      <c r="S370" s="85"/>
      <c r="T370" s="86"/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T370" s="18" t="s">
        <v>180</v>
      </c>
      <c r="AU370" s="18" t="s">
        <v>84</v>
      </c>
    </row>
    <row r="371" spans="1:47" s="2" customFormat="1" ht="12">
      <c r="A371" s="39"/>
      <c r="B371" s="40"/>
      <c r="C371" s="41"/>
      <c r="D371" s="232" t="s">
        <v>182</v>
      </c>
      <c r="E371" s="41"/>
      <c r="F371" s="233" t="s">
        <v>1142</v>
      </c>
      <c r="G371" s="41"/>
      <c r="H371" s="41"/>
      <c r="I371" s="229"/>
      <c r="J371" s="41"/>
      <c r="K371" s="41"/>
      <c r="L371" s="45"/>
      <c r="M371" s="230"/>
      <c r="N371" s="231"/>
      <c r="O371" s="85"/>
      <c r="P371" s="85"/>
      <c r="Q371" s="85"/>
      <c r="R371" s="85"/>
      <c r="S371" s="85"/>
      <c r="T371" s="86"/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  <c r="AT371" s="18" t="s">
        <v>182</v>
      </c>
      <c r="AU371" s="18" t="s">
        <v>84</v>
      </c>
    </row>
    <row r="372" spans="1:51" s="14" customFormat="1" ht="12">
      <c r="A372" s="14"/>
      <c r="B372" s="244"/>
      <c r="C372" s="245"/>
      <c r="D372" s="227" t="s">
        <v>184</v>
      </c>
      <c r="E372" s="246" t="s">
        <v>20</v>
      </c>
      <c r="F372" s="247" t="s">
        <v>1368</v>
      </c>
      <c r="G372" s="245"/>
      <c r="H372" s="248">
        <v>181.755</v>
      </c>
      <c r="I372" s="249"/>
      <c r="J372" s="245"/>
      <c r="K372" s="245"/>
      <c r="L372" s="250"/>
      <c r="M372" s="251"/>
      <c r="N372" s="252"/>
      <c r="O372" s="252"/>
      <c r="P372" s="252"/>
      <c r="Q372" s="252"/>
      <c r="R372" s="252"/>
      <c r="S372" s="252"/>
      <c r="T372" s="253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T372" s="254" t="s">
        <v>184</v>
      </c>
      <c r="AU372" s="254" t="s">
        <v>84</v>
      </c>
      <c r="AV372" s="14" t="s">
        <v>84</v>
      </c>
      <c r="AW372" s="14" t="s">
        <v>37</v>
      </c>
      <c r="AX372" s="14" t="s">
        <v>76</v>
      </c>
      <c r="AY372" s="254" t="s">
        <v>171</v>
      </c>
    </row>
    <row r="373" spans="1:65" s="2" customFormat="1" ht="44.25" customHeight="1">
      <c r="A373" s="39"/>
      <c r="B373" s="40"/>
      <c r="C373" s="214" t="s">
        <v>570</v>
      </c>
      <c r="D373" s="214" t="s">
        <v>173</v>
      </c>
      <c r="E373" s="215" t="s">
        <v>733</v>
      </c>
      <c r="F373" s="216" t="s">
        <v>734</v>
      </c>
      <c r="G373" s="217" t="s">
        <v>244</v>
      </c>
      <c r="H373" s="218">
        <v>96.14</v>
      </c>
      <c r="I373" s="219"/>
      <c r="J373" s="220">
        <f>ROUND(I373*H373,2)</f>
        <v>0</v>
      </c>
      <c r="K373" s="216" t="s">
        <v>177</v>
      </c>
      <c r="L373" s="45"/>
      <c r="M373" s="221" t="s">
        <v>20</v>
      </c>
      <c r="N373" s="222" t="s">
        <v>47</v>
      </c>
      <c r="O373" s="85"/>
      <c r="P373" s="223">
        <f>O373*H373</f>
        <v>0</v>
      </c>
      <c r="Q373" s="223">
        <v>0</v>
      </c>
      <c r="R373" s="223">
        <f>Q373*H373</f>
        <v>0</v>
      </c>
      <c r="S373" s="223">
        <v>0</v>
      </c>
      <c r="T373" s="224">
        <f>S373*H373</f>
        <v>0</v>
      </c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R373" s="225" t="s">
        <v>178</v>
      </c>
      <c r="AT373" s="225" t="s">
        <v>173</v>
      </c>
      <c r="AU373" s="225" t="s">
        <v>84</v>
      </c>
      <c r="AY373" s="18" t="s">
        <v>171</v>
      </c>
      <c r="BE373" s="226">
        <f>IF(N373="základní",J373,0)</f>
        <v>0</v>
      </c>
      <c r="BF373" s="226">
        <f>IF(N373="snížená",J373,0)</f>
        <v>0</v>
      </c>
      <c r="BG373" s="226">
        <f>IF(N373="zákl. přenesená",J373,0)</f>
        <v>0</v>
      </c>
      <c r="BH373" s="226">
        <f>IF(N373="sníž. přenesená",J373,0)</f>
        <v>0</v>
      </c>
      <c r="BI373" s="226">
        <f>IF(N373="nulová",J373,0)</f>
        <v>0</v>
      </c>
      <c r="BJ373" s="18" t="s">
        <v>22</v>
      </c>
      <c r="BK373" s="226">
        <f>ROUND(I373*H373,2)</f>
        <v>0</v>
      </c>
      <c r="BL373" s="18" t="s">
        <v>178</v>
      </c>
      <c r="BM373" s="225" t="s">
        <v>1369</v>
      </c>
    </row>
    <row r="374" spans="1:47" s="2" customFormat="1" ht="12">
      <c r="A374" s="39"/>
      <c r="B374" s="40"/>
      <c r="C374" s="41"/>
      <c r="D374" s="227" t="s">
        <v>180</v>
      </c>
      <c r="E374" s="41"/>
      <c r="F374" s="228" t="s">
        <v>246</v>
      </c>
      <c r="G374" s="41"/>
      <c r="H374" s="41"/>
      <c r="I374" s="229"/>
      <c r="J374" s="41"/>
      <c r="K374" s="41"/>
      <c r="L374" s="45"/>
      <c r="M374" s="230"/>
      <c r="N374" s="231"/>
      <c r="O374" s="85"/>
      <c r="P374" s="85"/>
      <c r="Q374" s="85"/>
      <c r="R374" s="85"/>
      <c r="S374" s="85"/>
      <c r="T374" s="86"/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T374" s="18" t="s">
        <v>180</v>
      </c>
      <c r="AU374" s="18" t="s">
        <v>84</v>
      </c>
    </row>
    <row r="375" spans="1:47" s="2" customFormat="1" ht="12">
      <c r="A375" s="39"/>
      <c r="B375" s="40"/>
      <c r="C375" s="41"/>
      <c r="D375" s="232" t="s">
        <v>182</v>
      </c>
      <c r="E375" s="41"/>
      <c r="F375" s="233" t="s">
        <v>736</v>
      </c>
      <c r="G375" s="41"/>
      <c r="H375" s="41"/>
      <c r="I375" s="229"/>
      <c r="J375" s="41"/>
      <c r="K375" s="41"/>
      <c r="L375" s="45"/>
      <c r="M375" s="230"/>
      <c r="N375" s="231"/>
      <c r="O375" s="85"/>
      <c r="P375" s="85"/>
      <c r="Q375" s="85"/>
      <c r="R375" s="85"/>
      <c r="S375" s="85"/>
      <c r="T375" s="86"/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T375" s="18" t="s">
        <v>182</v>
      </c>
      <c r="AU375" s="18" t="s">
        <v>84</v>
      </c>
    </row>
    <row r="376" spans="1:51" s="14" customFormat="1" ht="12">
      <c r="A376" s="14"/>
      <c r="B376" s="244"/>
      <c r="C376" s="245"/>
      <c r="D376" s="227" t="s">
        <v>184</v>
      </c>
      <c r="E376" s="246" t="s">
        <v>20</v>
      </c>
      <c r="F376" s="247" t="s">
        <v>1364</v>
      </c>
      <c r="G376" s="245"/>
      <c r="H376" s="248">
        <v>96.14</v>
      </c>
      <c r="I376" s="249"/>
      <c r="J376" s="245"/>
      <c r="K376" s="245"/>
      <c r="L376" s="250"/>
      <c r="M376" s="251"/>
      <c r="N376" s="252"/>
      <c r="O376" s="252"/>
      <c r="P376" s="252"/>
      <c r="Q376" s="252"/>
      <c r="R376" s="252"/>
      <c r="S376" s="252"/>
      <c r="T376" s="253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T376" s="254" t="s">
        <v>184</v>
      </c>
      <c r="AU376" s="254" t="s">
        <v>84</v>
      </c>
      <c r="AV376" s="14" t="s">
        <v>84</v>
      </c>
      <c r="AW376" s="14" t="s">
        <v>37</v>
      </c>
      <c r="AX376" s="14" t="s">
        <v>76</v>
      </c>
      <c r="AY376" s="254" t="s">
        <v>171</v>
      </c>
    </row>
    <row r="377" spans="1:63" s="12" customFormat="1" ht="22.8" customHeight="1">
      <c r="A377" s="12"/>
      <c r="B377" s="198"/>
      <c r="C377" s="199"/>
      <c r="D377" s="200" t="s">
        <v>75</v>
      </c>
      <c r="E377" s="212" t="s">
        <v>670</v>
      </c>
      <c r="F377" s="212" t="s">
        <v>671</v>
      </c>
      <c r="G377" s="199"/>
      <c r="H377" s="199"/>
      <c r="I377" s="202"/>
      <c r="J377" s="213">
        <f>BK377</f>
        <v>0</v>
      </c>
      <c r="K377" s="199"/>
      <c r="L377" s="204"/>
      <c r="M377" s="205"/>
      <c r="N377" s="206"/>
      <c r="O377" s="206"/>
      <c r="P377" s="207">
        <f>SUM(P378:P380)</f>
        <v>0</v>
      </c>
      <c r="Q377" s="206"/>
      <c r="R377" s="207">
        <f>SUM(R378:R380)</f>
        <v>0</v>
      </c>
      <c r="S377" s="206"/>
      <c r="T377" s="208">
        <f>SUM(T378:T380)</f>
        <v>0</v>
      </c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R377" s="209" t="s">
        <v>22</v>
      </c>
      <c r="AT377" s="210" t="s">
        <v>75</v>
      </c>
      <c r="AU377" s="210" t="s">
        <v>22</v>
      </c>
      <c r="AY377" s="209" t="s">
        <v>171</v>
      </c>
      <c r="BK377" s="211">
        <f>SUM(BK378:BK380)</f>
        <v>0</v>
      </c>
    </row>
    <row r="378" spans="1:65" s="2" customFormat="1" ht="24.15" customHeight="1">
      <c r="A378" s="39"/>
      <c r="B378" s="40"/>
      <c r="C378" s="214" t="s">
        <v>576</v>
      </c>
      <c r="D378" s="214" t="s">
        <v>173</v>
      </c>
      <c r="E378" s="215" t="s">
        <v>1370</v>
      </c>
      <c r="F378" s="216" t="s">
        <v>1371</v>
      </c>
      <c r="G378" s="217" t="s">
        <v>244</v>
      </c>
      <c r="H378" s="218">
        <v>3246.002</v>
      </c>
      <c r="I378" s="219"/>
      <c r="J378" s="220">
        <f>ROUND(I378*H378,2)</f>
        <v>0</v>
      </c>
      <c r="K378" s="216" t="s">
        <v>177</v>
      </c>
      <c r="L378" s="45"/>
      <c r="M378" s="221" t="s">
        <v>20</v>
      </c>
      <c r="N378" s="222" t="s">
        <v>47</v>
      </c>
      <c r="O378" s="85"/>
      <c r="P378" s="223">
        <f>O378*H378</f>
        <v>0</v>
      </c>
      <c r="Q378" s="223">
        <v>0</v>
      </c>
      <c r="R378" s="223">
        <f>Q378*H378</f>
        <v>0</v>
      </c>
      <c r="S378" s="223">
        <v>0</v>
      </c>
      <c r="T378" s="224">
        <f>S378*H378</f>
        <v>0</v>
      </c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R378" s="225" t="s">
        <v>178</v>
      </c>
      <c r="AT378" s="225" t="s">
        <v>173</v>
      </c>
      <c r="AU378" s="225" t="s">
        <v>84</v>
      </c>
      <c r="AY378" s="18" t="s">
        <v>171</v>
      </c>
      <c r="BE378" s="226">
        <f>IF(N378="základní",J378,0)</f>
        <v>0</v>
      </c>
      <c r="BF378" s="226">
        <f>IF(N378="snížená",J378,0)</f>
        <v>0</v>
      </c>
      <c r="BG378" s="226">
        <f>IF(N378="zákl. přenesená",J378,0)</f>
        <v>0</v>
      </c>
      <c r="BH378" s="226">
        <f>IF(N378="sníž. přenesená",J378,0)</f>
        <v>0</v>
      </c>
      <c r="BI378" s="226">
        <f>IF(N378="nulová",J378,0)</f>
        <v>0</v>
      </c>
      <c r="BJ378" s="18" t="s">
        <v>22</v>
      </c>
      <c r="BK378" s="226">
        <f>ROUND(I378*H378,2)</f>
        <v>0</v>
      </c>
      <c r="BL378" s="18" t="s">
        <v>178</v>
      </c>
      <c r="BM378" s="225" t="s">
        <v>1372</v>
      </c>
    </row>
    <row r="379" spans="1:47" s="2" customFormat="1" ht="12">
      <c r="A379" s="39"/>
      <c r="B379" s="40"/>
      <c r="C379" s="41"/>
      <c r="D379" s="227" t="s">
        <v>180</v>
      </c>
      <c r="E379" s="41"/>
      <c r="F379" s="228" t="s">
        <v>1373</v>
      </c>
      <c r="G379" s="41"/>
      <c r="H379" s="41"/>
      <c r="I379" s="229"/>
      <c r="J379" s="41"/>
      <c r="K379" s="41"/>
      <c r="L379" s="45"/>
      <c r="M379" s="230"/>
      <c r="N379" s="231"/>
      <c r="O379" s="85"/>
      <c r="P379" s="85"/>
      <c r="Q379" s="85"/>
      <c r="R379" s="85"/>
      <c r="S379" s="85"/>
      <c r="T379" s="86"/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T379" s="18" t="s">
        <v>180</v>
      </c>
      <c r="AU379" s="18" t="s">
        <v>84</v>
      </c>
    </row>
    <row r="380" spans="1:47" s="2" customFormat="1" ht="12">
      <c r="A380" s="39"/>
      <c r="B380" s="40"/>
      <c r="C380" s="41"/>
      <c r="D380" s="232" t="s">
        <v>182</v>
      </c>
      <c r="E380" s="41"/>
      <c r="F380" s="233" t="s">
        <v>1374</v>
      </c>
      <c r="G380" s="41"/>
      <c r="H380" s="41"/>
      <c r="I380" s="229"/>
      <c r="J380" s="41"/>
      <c r="K380" s="41"/>
      <c r="L380" s="45"/>
      <c r="M380" s="230"/>
      <c r="N380" s="231"/>
      <c r="O380" s="85"/>
      <c r="P380" s="85"/>
      <c r="Q380" s="85"/>
      <c r="R380" s="85"/>
      <c r="S380" s="85"/>
      <c r="T380" s="86"/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T380" s="18" t="s">
        <v>182</v>
      </c>
      <c r="AU380" s="18" t="s">
        <v>84</v>
      </c>
    </row>
    <row r="381" spans="1:63" s="12" customFormat="1" ht="25.9" customHeight="1">
      <c r="A381" s="12"/>
      <c r="B381" s="198"/>
      <c r="C381" s="199"/>
      <c r="D381" s="200" t="s">
        <v>75</v>
      </c>
      <c r="E381" s="201" t="s">
        <v>1375</v>
      </c>
      <c r="F381" s="201" t="s">
        <v>1376</v>
      </c>
      <c r="G381" s="199"/>
      <c r="H381" s="199"/>
      <c r="I381" s="202"/>
      <c r="J381" s="203">
        <f>BK381</f>
        <v>0</v>
      </c>
      <c r="K381" s="199"/>
      <c r="L381" s="204"/>
      <c r="M381" s="205"/>
      <c r="N381" s="206"/>
      <c r="O381" s="206"/>
      <c r="P381" s="207">
        <f>P382</f>
        <v>0</v>
      </c>
      <c r="Q381" s="206"/>
      <c r="R381" s="207">
        <f>R382</f>
        <v>1.2886087499999999</v>
      </c>
      <c r="S381" s="206"/>
      <c r="T381" s="208">
        <f>T382</f>
        <v>0</v>
      </c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R381" s="209" t="s">
        <v>84</v>
      </c>
      <c r="AT381" s="210" t="s">
        <v>75</v>
      </c>
      <c r="AU381" s="210" t="s">
        <v>76</v>
      </c>
      <c r="AY381" s="209" t="s">
        <v>171</v>
      </c>
      <c r="BK381" s="211">
        <f>BK382</f>
        <v>0</v>
      </c>
    </row>
    <row r="382" spans="1:63" s="12" customFormat="1" ht="22.8" customHeight="1">
      <c r="A382" s="12"/>
      <c r="B382" s="198"/>
      <c r="C382" s="199"/>
      <c r="D382" s="200" t="s">
        <v>75</v>
      </c>
      <c r="E382" s="212" t="s">
        <v>1377</v>
      </c>
      <c r="F382" s="212" t="s">
        <v>1378</v>
      </c>
      <c r="G382" s="199"/>
      <c r="H382" s="199"/>
      <c r="I382" s="202"/>
      <c r="J382" s="213">
        <f>BK382</f>
        <v>0</v>
      </c>
      <c r="K382" s="199"/>
      <c r="L382" s="204"/>
      <c r="M382" s="205"/>
      <c r="N382" s="206"/>
      <c r="O382" s="206"/>
      <c r="P382" s="207">
        <f>SUM(P383:P393)</f>
        <v>0</v>
      </c>
      <c r="Q382" s="206"/>
      <c r="R382" s="207">
        <f>SUM(R383:R393)</f>
        <v>1.2886087499999999</v>
      </c>
      <c r="S382" s="206"/>
      <c r="T382" s="208">
        <f>SUM(T383:T393)</f>
        <v>0</v>
      </c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R382" s="209" t="s">
        <v>84</v>
      </c>
      <c r="AT382" s="210" t="s">
        <v>75</v>
      </c>
      <c r="AU382" s="210" t="s">
        <v>22</v>
      </c>
      <c r="AY382" s="209" t="s">
        <v>171</v>
      </c>
      <c r="BK382" s="211">
        <f>SUM(BK383:BK393)</f>
        <v>0</v>
      </c>
    </row>
    <row r="383" spans="1:65" s="2" customFormat="1" ht="24.15" customHeight="1">
      <c r="A383" s="39"/>
      <c r="B383" s="40"/>
      <c r="C383" s="214" t="s">
        <v>584</v>
      </c>
      <c r="D383" s="214" t="s">
        <v>173</v>
      </c>
      <c r="E383" s="215" t="s">
        <v>1379</v>
      </c>
      <c r="F383" s="216" t="s">
        <v>1380</v>
      </c>
      <c r="G383" s="217" t="s">
        <v>176</v>
      </c>
      <c r="H383" s="218">
        <v>195</v>
      </c>
      <c r="I383" s="219"/>
      <c r="J383" s="220">
        <f>ROUND(I383*H383,2)</f>
        <v>0</v>
      </c>
      <c r="K383" s="216" t="s">
        <v>177</v>
      </c>
      <c r="L383" s="45"/>
      <c r="M383" s="221" t="s">
        <v>20</v>
      </c>
      <c r="N383" s="222" t="s">
        <v>47</v>
      </c>
      <c r="O383" s="85"/>
      <c r="P383" s="223">
        <f>O383*H383</f>
        <v>0</v>
      </c>
      <c r="Q383" s="223">
        <v>0.00039825</v>
      </c>
      <c r="R383" s="223">
        <f>Q383*H383</f>
        <v>0.07765875</v>
      </c>
      <c r="S383" s="223">
        <v>0</v>
      </c>
      <c r="T383" s="224">
        <f>S383*H383</f>
        <v>0</v>
      </c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  <c r="AR383" s="225" t="s">
        <v>298</v>
      </c>
      <c r="AT383" s="225" t="s">
        <v>173</v>
      </c>
      <c r="AU383" s="225" t="s">
        <v>84</v>
      </c>
      <c r="AY383" s="18" t="s">
        <v>171</v>
      </c>
      <c r="BE383" s="226">
        <f>IF(N383="základní",J383,0)</f>
        <v>0</v>
      </c>
      <c r="BF383" s="226">
        <f>IF(N383="snížená",J383,0)</f>
        <v>0</v>
      </c>
      <c r="BG383" s="226">
        <f>IF(N383="zákl. přenesená",J383,0)</f>
        <v>0</v>
      </c>
      <c r="BH383" s="226">
        <f>IF(N383="sníž. přenesená",J383,0)</f>
        <v>0</v>
      </c>
      <c r="BI383" s="226">
        <f>IF(N383="nulová",J383,0)</f>
        <v>0</v>
      </c>
      <c r="BJ383" s="18" t="s">
        <v>22</v>
      </c>
      <c r="BK383" s="226">
        <f>ROUND(I383*H383,2)</f>
        <v>0</v>
      </c>
      <c r="BL383" s="18" t="s">
        <v>298</v>
      </c>
      <c r="BM383" s="225" t="s">
        <v>1381</v>
      </c>
    </row>
    <row r="384" spans="1:47" s="2" customFormat="1" ht="12">
      <c r="A384" s="39"/>
      <c r="B384" s="40"/>
      <c r="C384" s="41"/>
      <c r="D384" s="227" t="s">
        <v>180</v>
      </c>
      <c r="E384" s="41"/>
      <c r="F384" s="228" t="s">
        <v>1382</v>
      </c>
      <c r="G384" s="41"/>
      <c r="H384" s="41"/>
      <c r="I384" s="229"/>
      <c r="J384" s="41"/>
      <c r="K384" s="41"/>
      <c r="L384" s="45"/>
      <c r="M384" s="230"/>
      <c r="N384" s="231"/>
      <c r="O384" s="85"/>
      <c r="P384" s="85"/>
      <c r="Q384" s="85"/>
      <c r="R384" s="85"/>
      <c r="S384" s="85"/>
      <c r="T384" s="86"/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T384" s="18" t="s">
        <v>180</v>
      </c>
      <c r="AU384" s="18" t="s">
        <v>84</v>
      </c>
    </row>
    <row r="385" spans="1:47" s="2" customFormat="1" ht="12">
      <c r="A385" s="39"/>
      <c r="B385" s="40"/>
      <c r="C385" s="41"/>
      <c r="D385" s="232" t="s">
        <v>182</v>
      </c>
      <c r="E385" s="41"/>
      <c r="F385" s="233" t="s">
        <v>1383</v>
      </c>
      <c r="G385" s="41"/>
      <c r="H385" s="41"/>
      <c r="I385" s="229"/>
      <c r="J385" s="41"/>
      <c r="K385" s="41"/>
      <c r="L385" s="45"/>
      <c r="M385" s="230"/>
      <c r="N385" s="231"/>
      <c r="O385" s="85"/>
      <c r="P385" s="85"/>
      <c r="Q385" s="85"/>
      <c r="R385" s="85"/>
      <c r="S385" s="85"/>
      <c r="T385" s="86"/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  <c r="AT385" s="18" t="s">
        <v>182</v>
      </c>
      <c r="AU385" s="18" t="s">
        <v>84</v>
      </c>
    </row>
    <row r="386" spans="1:51" s="13" customFormat="1" ht="12">
      <c r="A386" s="13"/>
      <c r="B386" s="234"/>
      <c r="C386" s="235"/>
      <c r="D386" s="227" t="s">
        <v>184</v>
      </c>
      <c r="E386" s="236" t="s">
        <v>20</v>
      </c>
      <c r="F386" s="237" t="s">
        <v>1022</v>
      </c>
      <c r="G386" s="235"/>
      <c r="H386" s="236" t="s">
        <v>20</v>
      </c>
      <c r="I386" s="238"/>
      <c r="J386" s="235"/>
      <c r="K386" s="235"/>
      <c r="L386" s="239"/>
      <c r="M386" s="240"/>
      <c r="N386" s="241"/>
      <c r="O386" s="241"/>
      <c r="P386" s="241"/>
      <c r="Q386" s="241"/>
      <c r="R386" s="241"/>
      <c r="S386" s="241"/>
      <c r="T386" s="242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43" t="s">
        <v>184</v>
      </c>
      <c r="AU386" s="243" t="s">
        <v>84</v>
      </c>
      <c r="AV386" s="13" t="s">
        <v>22</v>
      </c>
      <c r="AW386" s="13" t="s">
        <v>37</v>
      </c>
      <c r="AX386" s="13" t="s">
        <v>76</v>
      </c>
      <c r="AY386" s="243" t="s">
        <v>171</v>
      </c>
    </row>
    <row r="387" spans="1:51" s="14" customFormat="1" ht="12">
      <c r="A387" s="14"/>
      <c r="B387" s="244"/>
      <c r="C387" s="245"/>
      <c r="D387" s="227" t="s">
        <v>184</v>
      </c>
      <c r="E387" s="246" t="s">
        <v>20</v>
      </c>
      <c r="F387" s="247" t="s">
        <v>1384</v>
      </c>
      <c r="G387" s="245"/>
      <c r="H387" s="248">
        <v>195</v>
      </c>
      <c r="I387" s="249"/>
      <c r="J387" s="245"/>
      <c r="K387" s="245"/>
      <c r="L387" s="250"/>
      <c r="M387" s="251"/>
      <c r="N387" s="252"/>
      <c r="O387" s="252"/>
      <c r="P387" s="252"/>
      <c r="Q387" s="252"/>
      <c r="R387" s="252"/>
      <c r="S387" s="252"/>
      <c r="T387" s="253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T387" s="254" t="s">
        <v>184</v>
      </c>
      <c r="AU387" s="254" t="s">
        <v>84</v>
      </c>
      <c r="AV387" s="14" t="s">
        <v>84</v>
      </c>
      <c r="AW387" s="14" t="s">
        <v>37</v>
      </c>
      <c r="AX387" s="14" t="s">
        <v>76</v>
      </c>
      <c r="AY387" s="254" t="s">
        <v>171</v>
      </c>
    </row>
    <row r="388" spans="1:65" s="2" customFormat="1" ht="49.05" customHeight="1">
      <c r="A388" s="39"/>
      <c r="B388" s="40"/>
      <c r="C388" s="256" t="s">
        <v>590</v>
      </c>
      <c r="D388" s="256" t="s">
        <v>286</v>
      </c>
      <c r="E388" s="257" t="s">
        <v>1385</v>
      </c>
      <c r="F388" s="258" t="s">
        <v>1386</v>
      </c>
      <c r="G388" s="259" t="s">
        <v>176</v>
      </c>
      <c r="H388" s="260">
        <v>224.25</v>
      </c>
      <c r="I388" s="261"/>
      <c r="J388" s="262">
        <f>ROUND(I388*H388,2)</f>
        <v>0</v>
      </c>
      <c r="K388" s="258" t="s">
        <v>177</v>
      </c>
      <c r="L388" s="263"/>
      <c r="M388" s="264" t="s">
        <v>20</v>
      </c>
      <c r="N388" s="265" t="s">
        <v>47</v>
      </c>
      <c r="O388" s="85"/>
      <c r="P388" s="223">
        <f>O388*H388</f>
        <v>0</v>
      </c>
      <c r="Q388" s="223">
        <v>0.0054</v>
      </c>
      <c r="R388" s="223">
        <f>Q388*H388</f>
        <v>1.21095</v>
      </c>
      <c r="S388" s="223">
        <v>0</v>
      </c>
      <c r="T388" s="224">
        <f>S388*H388</f>
        <v>0</v>
      </c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R388" s="225" t="s">
        <v>424</v>
      </c>
      <c r="AT388" s="225" t="s">
        <v>286</v>
      </c>
      <c r="AU388" s="225" t="s">
        <v>84</v>
      </c>
      <c r="AY388" s="18" t="s">
        <v>171</v>
      </c>
      <c r="BE388" s="226">
        <f>IF(N388="základní",J388,0)</f>
        <v>0</v>
      </c>
      <c r="BF388" s="226">
        <f>IF(N388="snížená",J388,0)</f>
        <v>0</v>
      </c>
      <c r="BG388" s="226">
        <f>IF(N388="zákl. přenesená",J388,0)</f>
        <v>0</v>
      </c>
      <c r="BH388" s="226">
        <f>IF(N388="sníž. přenesená",J388,0)</f>
        <v>0</v>
      </c>
      <c r="BI388" s="226">
        <f>IF(N388="nulová",J388,0)</f>
        <v>0</v>
      </c>
      <c r="BJ388" s="18" t="s">
        <v>22</v>
      </c>
      <c r="BK388" s="226">
        <f>ROUND(I388*H388,2)</f>
        <v>0</v>
      </c>
      <c r="BL388" s="18" t="s">
        <v>298</v>
      </c>
      <c r="BM388" s="225" t="s">
        <v>1387</v>
      </c>
    </row>
    <row r="389" spans="1:47" s="2" customFormat="1" ht="12">
      <c r="A389" s="39"/>
      <c r="B389" s="40"/>
      <c r="C389" s="41"/>
      <c r="D389" s="227" t="s">
        <v>180</v>
      </c>
      <c r="E389" s="41"/>
      <c r="F389" s="228" t="s">
        <v>1386</v>
      </c>
      <c r="G389" s="41"/>
      <c r="H389" s="41"/>
      <c r="I389" s="229"/>
      <c r="J389" s="41"/>
      <c r="K389" s="41"/>
      <c r="L389" s="45"/>
      <c r="M389" s="230"/>
      <c r="N389" s="231"/>
      <c r="O389" s="85"/>
      <c r="P389" s="85"/>
      <c r="Q389" s="85"/>
      <c r="R389" s="85"/>
      <c r="S389" s="85"/>
      <c r="T389" s="86"/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T389" s="18" t="s">
        <v>180</v>
      </c>
      <c r="AU389" s="18" t="s">
        <v>84</v>
      </c>
    </row>
    <row r="390" spans="1:51" s="14" customFormat="1" ht="12">
      <c r="A390" s="14"/>
      <c r="B390" s="244"/>
      <c r="C390" s="245"/>
      <c r="D390" s="227" t="s">
        <v>184</v>
      </c>
      <c r="E390" s="245"/>
      <c r="F390" s="247" t="s">
        <v>1388</v>
      </c>
      <c r="G390" s="245"/>
      <c r="H390" s="248">
        <v>224.25</v>
      </c>
      <c r="I390" s="249"/>
      <c r="J390" s="245"/>
      <c r="K390" s="245"/>
      <c r="L390" s="250"/>
      <c r="M390" s="251"/>
      <c r="N390" s="252"/>
      <c r="O390" s="252"/>
      <c r="P390" s="252"/>
      <c r="Q390" s="252"/>
      <c r="R390" s="252"/>
      <c r="S390" s="252"/>
      <c r="T390" s="253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T390" s="254" t="s">
        <v>184</v>
      </c>
      <c r="AU390" s="254" t="s">
        <v>84</v>
      </c>
      <c r="AV390" s="14" t="s">
        <v>84</v>
      </c>
      <c r="AW390" s="14" t="s">
        <v>4</v>
      </c>
      <c r="AX390" s="14" t="s">
        <v>22</v>
      </c>
      <c r="AY390" s="254" t="s">
        <v>171</v>
      </c>
    </row>
    <row r="391" spans="1:65" s="2" customFormat="1" ht="24.15" customHeight="1">
      <c r="A391" s="39"/>
      <c r="B391" s="40"/>
      <c r="C391" s="214" t="s">
        <v>597</v>
      </c>
      <c r="D391" s="214" t="s">
        <v>173</v>
      </c>
      <c r="E391" s="215" t="s">
        <v>1389</v>
      </c>
      <c r="F391" s="216" t="s">
        <v>1390</v>
      </c>
      <c r="G391" s="217" t="s">
        <v>244</v>
      </c>
      <c r="H391" s="218">
        <v>1.289</v>
      </c>
      <c r="I391" s="219"/>
      <c r="J391" s="220">
        <f>ROUND(I391*H391,2)</f>
        <v>0</v>
      </c>
      <c r="K391" s="216" t="s">
        <v>177</v>
      </c>
      <c r="L391" s="45"/>
      <c r="M391" s="221" t="s">
        <v>20</v>
      </c>
      <c r="N391" s="222" t="s">
        <v>47</v>
      </c>
      <c r="O391" s="85"/>
      <c r="P391" s="223">
        <f>O391*H391</f>
        <v>0</v>
      </c>
      <c r="Q391" s="223">
        <v>0</v>
      </c>
      <c r="R391" s="223">
        <f>Q391*H391</f>
        <v>0</v>
      </c>
      <c r="S391" s="223">
        <v>0</v>
      </c>
      <c r="T391" s="224">
        <f>S391*H391</f>
        <v>0</v>
      </c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R391" s="225" t="s">
        <v>298</v>
      </c>
      <c r="AT391" s="225" t="s">
        <v>173</v>
      </c>
      <c r="AU391" s="225" t="s">
        <v>84</v>
      </c>
      <c r="AY391" s="18" t="s">
        <v>171</v>
      </c>
      <c r="BE391" s="226">
        <f>IF(N391="základní",J391,0)</f>
        <v>0</v>
      </c>
      <c r="BF391" s="226">
        <f>IF(N391="snížená",J391,0)</f>
        <v>0</v>
      </c>
      <c r="BG391" s="226">
        <f>IF(N391="zákl. přenesená",J391,0)</f>
        <v>0</v>
      </c>
      <c r="BH391" s="226">
        <f>IF(N391="sníž. přenesená",J391,0)</f>
        <v>0</v>
      </c>
      <c r="BI391" s="226">
        <f>IF(N391="nulová",J391,0)</f>
        <v>0</v>
      </c>
      <c r="BJ391" s="18" t="s">
        <v>22</v>
      </c>
      <c r="BK391" s="226">
        <f>ROUND(I391*H391,2)</f>
        <v>0</v>
      </c>
      <c r="BL391" s="18" t="s">
        <v>298</v>
      </c>
      <c r="BM391" s="225" t="s">
        <v>1391</v>
      </c>
    </row>
    <row r="392" spans="1:47" s="2" customFormat="1" ht="12">
      <c r="A392" s="39"/>
      <c r="B392" s="40"/>
      <c r="C392" s="41"/>
      <c r="D392" s="227" t="s">
        <v>180</v>
      </c>
      <c r="E392" s="41"/>
      <c r="F392" s="228" t="s">
        <v>1392</v>
      </c>
      <c r="G392" s="41"/>
      <c r="H392" s="41"/>
      <c r="I392" s="229"/>
      <c r="J392" s="41"/>
      <c r="K392" s="41"/>
      <c r="L392" s="45"/>
      <c r="M392" s="230"/>
      <c r="N392" s="231"/>
      <c r="O392" s="85"/>
      <c r="P392" s="85"/>
      <c r="Q392" s="85"/>
      <c r="R392" s="85"/>
      <c r="S392" s="85"/>
      <c r="T392" s="86"/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T392" s="18" t="s">
        <v>180</v>
      </c>
      <c r="AU392" s="18" t="s">
        <v>84</v>
      </c>
    </row>
    <row r="393" spans="1:47" s="2" customFormat="1" ht="12">
      <c r="A393" s="39"/>
      <c r="B393" s="40"/>
      <c r="C393" s="41"/>
      <c r="D393" s="232" t="s">
        <v>182</v>
      </c>
      <c r="E393" s="41"/>
      <c r="F393" s="233" t="s">
        <v>1393</v>
      </c>
      <c r="G393" s="41"/>
      <c r="H393" s="41"/>
      <c r="I393" s="229"/>
      <c r="J393" s="41"/>
      <c r="K393" s="41"/>
      <c r="L393" s="45"/>
      <c r="M393" s="266"/>
      <c r="N393" s="267"/>
      <c r="O393" s="268"/>
      <c r="P393" s="268"/>
      <c r="Q393" s="268"/>
      <c r="R393" s="268"/>
      <c r="S393" s="268"/>
      <c r="T393" s="269"/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T393" s="18" t="s">
        <v>182</v>
      </c>
      <c r="AU393" s="18" t="s">
        <v>84</v>
      </c>
    </row>
    <row r="394" spans="1:31" s="2" customFormat="1" ht="6.95" customHeight="1">
      <c r="A394" s="39"/>
      <c r="B394" s="60"/>
      <c r="C394" s="61"/>
      <c r="D394" s="61"/>
      <c r="E394" s="61"/>
      <c r="F394" s="61"/>
      <c r="G394" s="61"/>
      <c r="H394" s="61"/>
      <c r="I394" s="61"/>
      <c r="J394" s="61"/>
      <c r="K394" s="61"/>
      <c r="L394" s="45"/>
      <c r="M394" s="39"/>
      <c r="O394" s="39"/>
      <c r="P394" s="39"/>
      <c r="Q394" s="39"/>
      <c r="R394" s="39"/>
      <c r="S394" s="39"/>
      <c r="T394" s="39"/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</row>
  </sheetData>
  <sheetProtection password="CC35" sheet="1" objects="1" scenarios="1" formatColumns="0" formatRows="0" autoFilter="0"/>
  <autoFilter ref="C101:K393"/>
  <mergeCells count="15">
    <mergeCell ref="E7:H7"/>
    <mergeCell ref="E11:H11"/>
    <mergeCell ref="E9:H9"/>
    <mergeCell ref="E13:H13"/>
    <mergeCell ref="E22:H22"/>
    <mergeCell ref="E31:H31"/>
    <mergeCell ref="E52:H52"/>
    <mergeCell ref="E56:H56"/>
    <mergeCell ref="E54:H54"/>
    <mergeCell ref="E58:H58"/>
    <mergeCell ref="E88:H88"/>
    <mergeCell ref="E92:H92"/>
    <mergeCell ref="E90:H90"/>
    <mergeCell ref="E94:H94"/>
    <mergeCell ref="L2:V2"/>
  </mergeCells>
  <hyperlinks>
    <hyperlink ref="F107" r:id="rId1" display="https://podminky.urs.cz/item/CS_URS_2023_02/113107223"/>
    <hyperlink ref="F113" r:id="rId2" display="https://podminky.urs.cz/item/CS_URS_2023_02/115001106"/>
    <hyperlink ref="F119" r:id="rId3" display="https://podminky.urs.cz/item/CS_URS_2023_02/115101202"/>
    <hyperlink ref="F124" r:id="rId4" display="https://podminky.urs.cz/item/CS_URS_2023_02/115101304"/>
    <hyperlink ref="F129" r:id="rId5" display="https://podminky.urs.cz/item/CS_URS_2023_02/131251106"/>
    <hyperlink ref="F140" r:id="rId6" display="https://podminky.urs.cz/item/CS_URS_2023_02/171151131"/>
    <hyperlink ref="F155" r:id="rId7" display="https://podminky.urs.cz/item/CS_URS_2023_02/171201231"/>
    <hyperlink ref="F160" r:id="rId8" display="https://podminky.urs.cz/item/CS_URS_2023_02/181951112"/>
    <hyperlink ref="F166" r:id="rId9" display="https://podminky.urs.cz/item/CS_URS_2023_02/212341111"/>
    <hyperlink ref="F172" r:id="rId10" display="https://podminky.urs.cz/item/CS_URS_2023_02/212792212"/>
    <hyperlink ref="F178" r:id="rId11" display="https://podminky.urs.cz/item/CS_URS_2023_02/273321117"/>
    <hyperlink ref="F183" r:id="rId12" display="https://podminky.urs.cz/item/CS_URS_2023_02/273354111"/>
    <hyperlink ref="F188" r:id="rId13" display="https://podminky.urs.cz/item/CS_URS_2023_02/273354211"/>
    <hyperlink ref="F191" r:id="rId14" display="https://podminky.urs.cz/item/CS_URS_2023_02/273361412"/>
    <hyperlink ref="F196" r:id="rId15" display="https://podminky.urs.cz/item/CS_URS_2023_02/274321191"/>
    <hyperlink ref="F199" r:id="rId16" display="https://podminky.urs.cz/item/CS_URS_2023_02/275313811"/>
    <hyperlink ref="F204" r:id="rId17" display="https://podminky.urs.cz/item/CS_URS_2023_02/275351121"/>
    <hyperlink ref="F209" r:id="rId18" display="https://podminky.urs.cz/item/CS_URS_2023_02/275351122"/>
    <hyperlink ref="F213" r:id="rId19" display="https://podminky.urs.cz/item/CS_URS_2023_02/358325115"/>
    <hyperlink ref="F218" r:id="rId20" display="https://podminky.urs.cz/item/CS_URS_2023_02/389121112"/>
    <hyperlink ref="F226" r:id="rId21" display="https://podminky.urs.cz/item/CS_URS_2023_02/389121113"/>
    <hyperlink ref="F235" r:id="rId22" display="https://podminky.urs.cz/item/CS_URS_2023_02/451573111"/>
    <hyperlink ref="F242" r:id="rId23" display="https://podminky.urs.cz/item/CS_URS_2023_02/452311131"/>
    <hyperlink ref="F249" r:id="rId24" display="https://podminky.urs.cz/item/CS_URS_2023_02/452311151"/>
    <hyperlink ref="F255" r:id="rId25" display="https://podminky.urs.cz/item/CS_URS_2023_02/452313131"/>
    <hyperlink ref="F261" r:id="rId26" display="https://podminky.urs.cz/item/CS_URS_2023_02/452353101"/>
    <hyperlink ref="F267" r:id="rId27" display="https://podminky.urs.cz/item/CS_URS_2023_02/457311118"/>
    <hyperlink ref="F272" r:id="rId28" display="https://podminky.urs.cz/item/CS_URS_2023_02/423352131"/>
    <hyperlink ref="F277" r:id="rId29" display="https://podminky.urs.cz/item/CS_URS_2023_02/423352231"/>
    <hyperlink ref="F280" r:id="rId30" display="https://podminky.urs.cz/item/CS_URS_2023_02/421361412"/>
    <hyperlink ref="F285" r:id="rId31" display="https://podminky.urs.cz/item/CS_URS_2023_02/458591111"/>
    <hyperlink ref="F293" r:id="rId32" display="https://podminky.urs.cz/item/CS_URS_2023_02/461310212"/>
    <hyperlink ref="F298" r:id="rId33" display="https://podminky.urs.cz/item/CS_URS_2023_02/465511421"/>
    <hyperlink ref="F305" r:id="rId34" display="https://podminky.urs.cz/item/CS_URS_2023_02/564871111"/>
    <hyperlink ref="F313" r:id="rId35" display="https://podminky.urs.cz/item/CS_URS_2023_02/567132112"/>
    <hyperlink ref="F322" r:id="rId36" display="https://podminky.urs.cz/item/CS_URS_2023_02/911331123"/>
    <hyperlink ref="F329" r:id="rId37" display="https://podminky.urs.cz/item/CS_URS_2023_02/919726124"/>
    <hyperlink ref="F334" r:id="rId38" display="https://podminky.urs.cz/item/CS_URS_2023_02/938532111"/>
    <hyperlink ref="F339" r:id="rId39" display="https://podminky.urs.cz/item/CS_URS_2023_02/962022590"/>
    <hyperlink ref="F344" r:id="rId40" display="https://podminky.urs.cz/item/CS_URS_2023_02/966005311"/>
    <hyperlink ref="F350" r:id="rId41" display="https://podminky.urs.cz/item/CS_URS_2023_02/992114111"/>
    <hyperlink ref="F355" r:id="rId42" display="https://podminky.urs.cz/item/CS_URS_2023_02/992114112"/>
    <hyperlink ref="F371" r:id="rId43" display="https://podminky.urs.cz/item/CS_URS_2023_02/997221862"/>
    <hyperlink ref="F375" r:id="rId44" display="https://podminky.urs.cz/item/CS_URS_2023_02/997221873"/>
    <hyperlink ref="F380" r:id="rId45" display="https://podminky.urs.cz/item/CS_URS_2023_02/998214111"/>
    <hyperlink ref="F385" r:id="rId46" display="https://podminky.urs.cz/item/CS_URS_2023_02/711142559"/>
    <hyperlink ref="F393" r:id="rId47" display="https://podminky.urs.cz/item/CS_URS_2023_02/99871110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48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114</v>
      </c>
    </row>
    <row r="3" spans="2:46" s="1" customFormat="1" ht="6.95" customHeight="1">
      <c r="B3" s="140"/>
      <c r="C3" s="141"/>
      <c r="D3" s="141"/>
      <c r="E3" s="141"/>
      <c r="F3" s="141"/>
      <c r="G3" s="141"/>
      <c r="H3" s="141"/>
      <c r="I3" s="141"/>
      <c r="J3" s="141"/>
      <c r="K3" s="141"/>
      <c r="L3" s="21"/>
      <c r="AT3" s="18" t="s">
        <v>84</v>
      </c>
    </row>
    <row r="4" spans="2:46" s="1" customFormat="1" ht="24.95" customHeight="1">
      <c r="B4" s="21"/>
      <c r="D4" s="142" t="s">
        <v>140</v>
      </c>
      <c r="L4" s="21"/>
      <c r="M4" s="143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4" t="s">
        <v>16</v>
      </c>
      <c r="L6" s="21"/>
    </row>
    <row r="7" spans="2:12" s="1" customFormat="1" ht="16.5" customHeight="1">
      <c r="B7" s="21"/>
      <c r="E7" s="145" t="str">
        <f>'Rekapitulace stavby'!K6</f>
        <v>Rekonstrukce komunikace II/605, úsek č.3 - aktualizace (2023)</v>
      </c>
      <c r="F7" s="144"/>
      <c r="G7" s="144"/>
      <c r="H7" s="144"/>
      <c r="L7" s="21"/>
    </row>
    <row r="8" spans="2:12" ht="12">
      <c r="B8" s="21"/>
      <c r="D8" s="144" t="s">
        <v>141</v>
      </c>
      <c r="L8" s="21"/>
    </row>
    <row r="9" spans="2:12" s="1" customFormat="1" ht="16.5" customHeight="1">
      <c r="B9" s="21"/>
      <c r="E9" s="145" t="s">
        <v>142</v>
      </c>
      <c r="F9" s="1"/>
      <c r="G9" s="1"/>
      <c r="H9" s="1"/>
      <c r="L9" s="21"/>
    </row>
    <row r="10" spans="2:12" s="1" customFormat="1" ht="12" customHeight="1">
      <c r="B10" s="21"/>
      <c r="D10" s="144" t="s">
        <v>143</v>
      </c>
      <c r="L10" s="21"/>
    </row>
    <row r="11" spans="1:31" s="2" customFormat="1" ht="23.25" customHeight="1">
      <c r="A11" s="39"/>
      <c r="B11" s="45"/>
      <c r="C11" s="39"/>
      <c r="D11" s="39"/>
      <c r="E11" s="157" t="s">
        <v>965</v>
      </c>
      <c r="F11" s="39"/>
      <c r="G11" s="39"/>
      <c r="H11" s="39"/>
      <c r="I11" s="39"/>
      <c r="J11" s="39"/>
      <c r="K11" s="39"/>
      <c r="L11" s="146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4" t="s">
        <v>966</v>
      </c>
      <c r="E12" s="39"/>
      <c r="F12" s="39"/>
      <c r="G12" s="39"/>
      <c r="H12" s="39"/>
      <c r="I12" s="39"/>
      <c r="J12" s="39"/>
      <c r="K12" s="39"/>
      <c r="L12" s="146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6.5" customHeight="1">
      <c r="A13" s="39"/>
      <c r="B13" s="45"/>
      <c r="C13" s="39"/>
      <c r="D13" s="39"/>
      <c r="E13" s="147" t="s">
        <v>1394</v>
      </c>
      <c r="F13" s="39"/>
      <c r="G13" s="39"/>
      <c r="H13" s="39"/>
      <c r="I13" s="39"/>
      <c r="J13" s="39"/>
      <c r="K13" s="39"/>
      <c r="L13" s="146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>
      <c r="A14" s="39"/>
      <c r="B14" s="45"/>
      <c r="C14" s="39"/>
      <c r="D14" s="39"/>
      <c r="E14" s="39"/>
      <c r="F14" s="39"/>
      <c r="G14" s="39"/>
      <c r="H14" s="39"/>
      <c r="I14" s="39"/>
      <c r="J14" s="39"/>
      <c r="K14" s="39"/>
      <c r="L14" s="146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2" customHeight="1">
      <c r="A15" s="39"/>
      <c r="B15" s="45"/>
      <c r="C15" s="39"/>
      <c r="D15" s="144" t="s">
        <v>19</v>
      </c>
      <c r="E15" s="39"/>
      <c r="F15" s="134" t="s">
        <v>20</v>
      </c>
      <c r="G15" s="39"/>
      <c r="H15" s="39"/>
      <c r="I15" s="144" t="s">
        <v>21</v>
      </c>
      <c r="J15" s="134" t="s">
        <v>20</v>
      </c>
      <c r="K15" s="39"/>
      <c r="L15" s="146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44" t="s">
        <v>23</v>
      </c>
      <c r="E16" s="39"/>
      <c r="F16" s="134" t="s">
        <v>24</v>
      </c>
      <c r="G16" s="39"/>
      <c r="H16" s="39"/>
      <c r="I16" s="144" t="s">
        <v>25</v>
      </c>
      <c r="J16" s="148" t="str">
        <f>'Rekapitulace stavby'!AN8</f>
        <v>13. 12. 2023</v>
      </c>
      <c r="K16" s="39"/>
      <c r="L16" s="146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0.8" customHeight="1">
      <c r="A17" s="39"/>
      <c r="B17" s="45"/>
      <c r="C17" s="39"/>
      <c r="D17" s="39"/>
      <c r="E17" s="39"/>
      <c r="F17" s="39"/>
      <c r="G17" s="39"/>
      <c r="H17" s="39"/>
      <c r="I17" s="39"/>
      <c r="J17" s="39"/>
      <c r="K17" s="39"/>
      <c r="L17" s="146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2" customHeight="1">
      <c r="A18" s="39"/>
      <c r="B18" s="45"/>
      <c r="C18" s="39"/>
      <c r="D18" s="144" t="s">
        <v>29</v>
      </c>
      <c r="E18" s="39"/>
      <c r="F18" s="39"/>
      <c r="G18" s="39"/>
      <c r="H18" s="39"/>
      <c r="I18" s="144" t="s">
        <v>30</v>
      </c>
      <c r="J18" s="134" t="s">
        <v>20</v>
      </c>
      <c r="K18" s="39"/>
      <c r="L18" s="146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8" customHeight="1">
      <c r="A19" s="39"/>
      <c r="B19" s="45"/>
      <c r="C19" s="39"/>
      <c r="D19" s="39"/>
      <c r="E19" s="134" t="s">
        <v>31</v>
      </c>
      <c r="F19" s="39"/>
      <c r="G19" s="39"/>
      <c r="H19" s="39"/>
      <c r="I19" s="144" t="s">
        <v>32</v>
      </c>
      <c r="J19" s="134" t="s">
        <v>20</v>
      </c>
      <c r="K19" s="39"/>
      <c r="L19" s="146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6.95" customHeight="1">
      <c r="A20" s="39"/>
      <c r="B20" s="45"/>
      <c r="C20" s="39"/>
      <c r="D20" s="39"/>
      <c r="E20" s="39"/>
      <c r="F20" s="39"/>
      <c r="G20" s="39"/>
      <c r="H20" s="39"/>
      <c r="I20" s="39"/>
      <c r="J20" s="39"/>
      <c r="K20" s="39"/>
      <c r="L20" s="146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2" customHeight="1">
      <c r="A21" s="39"/>
      <c r="B21" s="45"/>
      <c r="C21" s="39"/>
      <c r="D21" s="144" t="s">
        <v>33</v>
      </c>
      <c r="E21" s="39"/>
      <c r="F21" s="39"/>
      <c r="G21" s="39"/>
      <c r="H21" s="39"/>
      <c r="I21" s="144" t="s">
        <v>30</v>
      </c>
      <c r="J21" s="34" t="str">
        <f>'Rekapitulace stavby'!AN13</f>
        <v>Vyplň údaj</v>
      </c>
      <c r="K21" s="39"/>
      <c r="L21" s="146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8" customHeight="1">
      <c r="A22" s="39"/>
      <c r="B22" s="45"/>
      <c r="C22" s="39"/>
      <c r="D22" s="39"/>
      <c r="E22" s="34" t="str">
        <f>'Rekapitulace stavby'!E14</f>
        <v>Vyplň údaj</v>
      </c>
      <c r="F22" s="134"/>
      <c r="G22" s="134"/>
      <c r="H22" s="134"/>
      <c r="I22" s="144" t="s">
        <v>32</v>
      </c>
      <c r="J22" s="34" t="str">
        <f>'Rekapitulace stavby'!AN14</f>
        <v>Vyplň údaj</v>
      </c>
      <c r="K22" s="39"/>
      <c r="L22" s="146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6.95" customHeight="1">
      <c r="A23" s="39"/>
      <c r="B23" s="45"/>
      <c r="C23" s="39"/>
      <c r="D23" s="39"/>
      <c r="E23" s="39"/>
      <c r="F23" s="39"/>
      <c r="G23" s="39"/>
      <c r="H23" s="39"/>
      <c r="I23" s="39"/>
      <c r="J23" s="39"/>
      <c r="K23" s="39"/>
      <c r="L23" s="146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2" customHeight="1">
      <c r="A24" s="39"/>
      <c r="B24" s="45"/>
      <c r="C24" s="39"/>
      <c r="D24" s="144" t="s">
        <v>35</v>
      </c>
      <c r="E24" s="39"/>
      <c r="F24" s="39"/>
      <c r="G24" s="39"/>
      <c r="H24" s="39"/>
      <c r="I24" s="144" t="s">
        <v>30</v>
      </c>
      <c r="J24" s="134" t="s">
        <v>20</v>
      </c>
      <c r="K24" s="39"/>
      <c r="L24" s="146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8" customHeight="1">
      <c r="A25" s="39"/>
      <c r="B25" s="45"/>
      <c r="C25" s="39"/>
      <c r="D25" s="39"/>
      <c r="E25" s="134" t="s">
        <v>36</v>
      </c>
      <c r="F25" s="39"/>
      <c r="G25" s="39"/>
      <c r="H25" s="39"/>
      <c r="I25" s="144" t="s">
        <v>32</v>
      </c>
      <c r="J25" s="134" t="s">
        <v>20</v>
      </c>
      <c r="K25" s="39"/>
      <c r="L25" s="146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6.95" customHeight="1">
      <c r="A26" s="39"/>
      <c r="B26" s="45"/>
      <c r="C26" s="39"/>
      <c r="D26" s="39"/>
      <c r="E26" s="39"/>
      <c r="F26" s="39"/>
      <c r="G26" s="39"/>
      <c r="H26" s="39"/>
      <c r="I26" s="39"/>
      <c r="J26" s="39"/>
      <c r="K26" s="39"/>
      <c r="L26" s="146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12" customHeight="1">
      <c r="A27" s="39"/>
      <c r="B27" s="45"/>
      <c r="C27" s="39"/>
      <c r="D27" s="144" t="s">
        <v>38</v>
      </c>
      <c r="E27" s="39"/>
      <c r="F27" s="39"/>
      <c r="G27" s="39"/>
      <c r="H27" s="39"/>
      <c r="I27" s="144" t="s">
        <v>30</v>
      </c>
      <c r="J27" s="134" t="str">
        <f>IF('Rekapitulace stavby'!AN19="","",'Rekapitulace stavby'!AN19)</f>
        <v/>
      </c>
      <c r="K27" s="39"/>
      <c r="L27" s="146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8" customHeight="1">
      <c r="A28" s="39"/>
      <c r="B28" s="45"/>
      <c r="C28" s="39"/>
      <c r="D28" s="39"/>
      <c r="E28" s="134" t="str">
        <f>IF('Rekapitulace stavby'!E20="","",'Rekapitulace stavby'!E20)</f>
        <v xml:space="preserve"> </v>
      </c>
      <c r="F28" s="39"/>
      <c r="G28" s="39"/>
      <c r="H28" s="39"/>
      <c r="I28" s="144" t="s">
        <v>32</v>
      </c>
      <c r="J28" s="134" t="str">
        <f>IF('Rekapitulace stavby'!AN20="","",'Rekapitulace stavby'!AN20)</f>
        <v/>
      </c>
      <c r="K28" s="39"/>
      <c r="L28" s="146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39"/>
      <c r="E29" s="39"/>
      <c r="F29" s="39"/>
      <c r="G29" s="39"/>
      <c r="H29" s="39"/>
      <c r="I29" s="39"/>
      <c r="J29" s="39"/>
      <c r="K29" s="39"/>
      <c r="L29" s="146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12" customHeight="1">
      <c r="A30" s="39"/>
      <c r="B30" s="45"/>
      <c r="C30" s="39"/>
      <c r="D30" s="144" t="s">
        <v>40</v>
      </c>
      <c r="E30" s="39"/>
      <c r="F30" s="39"/>
      <c r="G30" s="39"/>
      <c r="H30" s="39"/>
      <c r="I30" s="39"/>
      <c r="J30" s="39"/>
      <c r="K30" s="39"/>
      <c r="L30" s="146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8" customFormat="1" ht="71.25" customHeight="1">
      <c r="A31" s="149"/>
      <c r="B31" s="150"/>
      <c r="C31" s="149"/>
      <c r="D31" s="149"/>
      <c r="E31" s="151" t="s">
        <v>41</v>
      </c>
      <c r="F31" s="151"/>
      <c r="G31" s="151"/>
      <c r="H31" s="151"/>
      <c r="I31" s="149"/>
      <c r="J31" s="149"/>
      <c r="K31" s="149"/>
      <c r="L31" s="152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  <c r="AE31" s="149"/>
    </row>
    <row r="32" spans="1:31" s="2" customFormat="1" ht="6.95" customHeight="1">
      <c r="A32" s="39"/>
      <c r="B32" s="45"/>
      <c r="C32" s="39"/>
      <c r="D32" s="39"/>
      <c r="E32" s="39"/>
      <c r="F32" s="39"/>
      <c r="G32" s="39"/>
      <c r="H32" s="39"/>
      <c r="I32" s="39"/>
      <c r="J32" s="39"/>
      <c r="K32" s="39"/>
      <c r="L32" s="146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3"/>
      <c r="E33" s="153"/>
      <c r="F33" s="153"/>
      <c r="G33" s="153"/>
      <c r="H33" s="153"/>
      <c r="I33" s="153"/>
      <c r="J33" s="153"/>
      <c r="K33" s="153"/>
      <c r="L33" s="146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25.4" customHeight="1">
      <c r="A34" s="39"/>
      <c r="B34" s="45"/>
      <c r="C34" s="39"/>
      <c r="D34" s="154" t="s">
        <v>42</v>
      </c>
      <c r="E34" s="39"/>
      <c r="F34" s="39"/>
      <c r="G34" s="39"/>
      <c r="H34" s="39"/>
      <c r="I34" s="39"/>
      <c r="J34" s="155">
        <f>ROUND(J96,2)</f>
        <v>0</v>
      </c>
      <c r="K34" s="39"/>
      <c r="L34" s="146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6.95" customHeight="1">
      <c r="A35" s="39"/>
      <c r="B35" s="45"/>
      <c r="C35" s="39"/>
      <c r="D35" s="153"/>
      <c r="E35" s="153"/>
      <c r="F35" s="153"/>
      <c r="G35" s="153"/>
      <c r="H35" s="153"/>
      <c r="I35" s="153"/>
      <c r="J35" s="153"/>
      <c r="K35" s="153"/>
      <c r="L35" s="146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39"/>
      <c r="F36" s="156" t="s">
        <v>44</v>
      </c>
      <c r="G36" s="39"/>
      <c r="H36" s="39"/>
      <c r="I36" s="156" t="s">
        <v>43</v>
      </c>
      <c r="J36" s="156" t="s">
        <v>45</v>
      </c>
      <c r="K36" s="39"/>
      <c r="L36" s="146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>
      <c r="A37" s="39"/>
      <c r="B37" s="45"/>
      <c r="C37" s="39"/>
      <c r="D37" s="157" t="s">
        <v>46</v>
      </c>
      <c r="E37" s="144" t="s">
        <v>47</v>
      </c>
      <c r="F37" s="158">
        <f>ROUND((SUM(BE96:BE138)),2)</f>
        <v>0</v>
      </c>
      <c r="G37" s="39"/>
      <c r="H37" s="39"/>
      <c r="I37" s="159">
        <v>0.21</v>
      </c>
      <c r="J37" s="158">
        <f>ROUND(((SUM(BE96:BE138))*I37),2)</f>
        <v>0</v>
      </c>
      <c r="K37" s="39"/>
      <c r="L37" s="146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>
      <c r="A38" s="39"/>
      <c r="B38" s="45"/>
      <c r="C38" s="39"/>
      <c r="D38" s="39"/>
      <c r="E38" s="144" t="s">
        <v>48</v>
      </c>
      <c r="F38" s="158">
        <f>ROUND((SUM(BF96:BF138)),2)</f>
        <v>0</v>
      </c>
      <c r="G38" s="39"/>
      <c r="H38" s="39"/>
      <c r="I38" s="159">
        <v>0.15</v>
      </c>
      <c r="J38" s="158">
        <f>ROUND(((SUM(BF96:BF138))*I38),2)</f>
        <v>0</v>
      </c>
      <c r="K38" s="39"/>
      <c r="L38" s="146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4" t="s">
        <v>49</v>
      </c>
      <c r="F39" s="158">
        <f>ROUND((SUM(BG96:BG138)),2)</f>
        <v>0</v>
      </c>
      <c r="G39" s="39"/>
      <c r="H39" s="39"/>
      <c r="I39" s="159">
        <v>0.21</v>
      </c>
      <c r="J39" s="158">
        <f>0</f>
        <v>0</v>
      </c>
      <c r="K39" s="39"/>
      <c r="L39" s="146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 hidden="1">
      <c r="A40" s="39"/>
      <c r="B40" s="45"/>
      <c r="C40" s="39"/>
      <c r="D40" s="39"/>
      <c r="E40" s="144" t="s">
        <v>50</v>
      </c>
      <c r="F40" s="158">
        <f>ROUND((SUM(BH96:BH138)),2)</f>
        <v>0</v>
      </c>
      <c r="G40" s="39"/>
      <c r="H40" s="39"/>
      <c r="I40" s="159">
        <v>0.15</v>
      </c>
      <c r="J40" s="158">
        <f>0</f>
        <v>0</v>
      </c>
      <c r="K40" s="39"/>
      <c r="L40" s="146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14.4" customHeight="1" hidden="1">
      <c r="A41" s="39"/>
      <c r="B41" s="45"/>
      <c r="C41" s="39"/>
      <c r="D41" s="39"/>
      <c r="E41" s="144" t="s">
        <v>51</v>
      </c>
      <c r="F41" s="158">
        <f>ROUND((SUM(BI96:BI138)),2)</f>
        <v>0</v>
      </c>
      <c r="G41" s="39"/>
      <c r="H41" s="39"/>
      <c r="I41" s="159">
        <v>0</v>
      </c>
      <c r="J41" s="158">
        <f>0</f>
        <v>0</v>
      </c>
      <c r="K41" s="39"/>
      <c r="L41" s="146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6.95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146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1:31" s="2" customFormat="1" ht="25.4" customHeight="1">
      <c r="A43" s="39"/>
      <c r="B43" s="45"/>
      <c r="C43" s="160"/>
      <c r="D43" s="161" t="s">
        <v>52</v>
      </c>
      <c r="E43" s="162"/>
      <c r="F43" s="162"/>
      <c r="G43" s="163" t="s">
        <v>53</v>
      </c>
      <c r="H43" s="164" t="s">
        <v>54</v>
      </c>
      <c r="I43" s="162"/>
      <c r="J43" s="165">
        <f>SUM(J34:J41)</f>
        <v>0</v>
      </c>
      <c r="K43" s="166"/>
      <c r="L43" s="146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</row>
    <row r="44" spans="1:31" s="2" customFormat="1" ht="14.4" customHeight="1">
      <c r="A44" s="39"/>
      <c r="B44" s="167"/>
      <c r="C44" s="168"/>
      <c r="D44" s="168"/>
      <c r="E44" s="168"/>
      <c r="F44" s="168"/>
      <c r="G44" s="168"/>
      <c r="H44" s="168"/>
      <c r="I44" s="168"/>
      <c r="J44" s="168"/>
      <c r="K44" s="168"/>
      <c r="L44" s="146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8" spans="1:31" s="2" customFormat="1" ht="6.95" customHeight="1">
      <c r="A48" s="39"/>
      <c r="B48" s="169"/>
      <c r="C48" s="170"/>
      <c r="D48" s="170"/>
      <c r="E48" s="170"/>
      <c r="F48" s="170"/>
      <c r="G48" s="170"/>
      <c r="H48" s="170"/>
      <c r="I48" s="170"/>
      <c r="J48" s="170"/>
      <c r="K48" s="170"/>
      <c r="L48" s="146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24.95" customHeight="1">
      <c r="A49" s="39"/>
      <c r="B49" s="40"/>
      <c r="C49" s="24" t="s">
        <v>145</v>
      </c>
      <c r="D49" s="41"/>
      <c r="E49" s="41"/>
      <c r="F49" s="41"/>
      <c r="G49" s="41"/>
      <c r="H49" s="41"/>
      <c r="I49" s="41"/>
      <c r="J49" s="41"/>
      <c r="K49" s="41"/>
      <c r="L49" s="146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6.95" customHeight="1">
      <c r="A50" s="39"/>
      <c r="B50" s="40"/>
      <c r="C50" s="41"/>
      <c r="D50" s="41"/>
      <c r="E50" s="41"/>
      <c r="F50" s="41"/>
      <c r="G50" s="41"/>
      <c r="H50" s="41"/>
      <c r="I50" s="41"/>
      <c r="J50" s="41"/>
      <c r="K50" s="41"/>
      <c r="L50" s="146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12" customHeight="1">
      <c r="A51" s="39"/>
      <c r="B51" s="40"/>
      <c r="C51" s="33" t="s">
        <v>16</v>
      </c>
      <c r="D51" s="41"/>
      <c r="E51" s="41"/>
      <c r="F51" s="41"/>
      <c r="G51" s="41"/>
      <c r="H51" s="41"/>
      <c r="I51" s="41"/>
      <c r="J51" s="41"/>
      <c r="K51" s="41"/>
      <c r="L51" s="146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6.5" customHeight="1">
      <c r="A52" s="39"/>
      <c r="B52" s="40"/>
      <c r="C52" s="41"/>
      <c r="D52" s="41"/>
      <c r="E52" s="171" t="str">
        <f>E7</f>
        <v>Rekonstrukce komunikace II/605, úsek č.3 - aktualizace (2023)</v>
      </c>
      <c r="F52" s="33"/>
      <c r="G52" s="33"/>
      <c r="H52" s="33"/>
      <c r="I52" s="41"/>
      <c r="J52" s="41"/>
      <c r="K52" s="41"/>
      <c r="L52" s="146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2:12" s="1" customFormat="1" ht="12" customHeight="1">
      <c r="B53" s="22"/>
      <c r="C53" s="33" t="s">
        <v>141</v>
      </c>
      <c r="D53" s="23"/>
      <c r="E53" s="23"/>
      <c r="F53" s="23"/>
      <c r="G53" s="23"/>
      <c r="H53" s="23"/>
      <c r="I53" s="23"/>
      <c r="J53" s="23"/>
      <c r="K53" s="23"/>
      <c r="L53" s="21"/>
    </row>
    <row r="54" spans="2:12" s="1" customFormat="1" ht="16.5" customHeight="1">
      <c r="B54" s="22"/>
      <c r="C54" s="23"/>
      <c r="D54" s="23"/>
      <c r="E54" s="171" t="s">
        <v>142</v>
      </c>
      <c r="F54" s="23"/>
      <c r="G54" s="23"/>
      <c r="H54" s="23"/>
      <c r="I54" s="23"/>
      <c r="J54" s="23"/>
      <c r="K54" s="23"/>
      <c r="L54" s="21"/>
    </row>
    <row r="55" spans="2:12" s="1" customFormat="1" ht="12" customHeight="1">
      <c r="B55" s="22"/>
      <c r="C55" s="33" t="s">
        <v>143</v>
      </c>
      <c r="D55" s="23"/>
      <c r="E55" s="23"/>
      <c r="F55" s="23"/>
      <c r="G55" s="23"/>
      <c r="H55" s="23"/>
      <c r="I55" s="23"/>
      <c r="J55" s="23"/>
      <c r="K55" s="23"/>
      <c r="L55" s="21"/>
    </row>
    <row r="56" spans="1:31" s="2" customFormat="1" ht="23.25" customHeight="1">
      <c r="A56" s="39"/>
      <c r="B56" s="40"/>
      <c r="C56" s="41"/>
      <c r="D56" s="41"/>
      <c r="E56" s="270" t="s">
        <v>965</v>
      </c>
      <c r="F56" s="41"/>
      <c r="G56" s="41"/>
      <c r="H56" s="41"/>
      <c r="I56" s="41"/>
      <c r="J56" s="41"/>
      <c r="K56" s="41"/>
      <c r="L56" s="146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12" customHeight="1">
      <c r="A57" s="39"/>
      <c r="B57" s="40"/>
      <c r="C57" s="33" t="s">
        <v>966</v>
      </c>
      <c r="D57" s="41"/>
      <c r="E57" s="41"/>
      <c r="F57" s="41"/>
      <c r="G57" s="41"/>
      <c r="H57" s="41"/>
      <c r="I57" s="41"/>
      <c r="J57" s="41"/>
      <c r="K57" s="41"/>
      <c r="L57" s="146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6.5" customHeight="1">
      <c r="A58" s="39"/>
      <c r="B58" s="40"/>
      <c r="C58" s="41"/>
      <c r="D58" s="41"/>
      <c r="E58" s="70" t="str">
        <f>E13</f>
        <v>SO 103.33 - Propustek v km 62,773 (1,639 09 km)</v>
      </c>
      <c r="F58" s="41"/>
      <c r="G58" s="41"/>
      <c r="H58" s="41"/>
      <c r="I58" s="41"/>
      <c r="J58" s="41"/>
      <c r="K58" s="41"/>
      <c r="L58" s="146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s="2" customFormat="1" ht="6.95" customHeight="1">
      <c r="A59" s="39"/>
      <c r="B59" s="40"/>
      <c r="C59" s="41"/>
      <c r="D59" s="41"/>
      <c r="E59" s="41"/>
      <c r="F59" s="41"/>
      <c r="G59" s="41"/>
      <c r="H59" s="41"/>
      <c r="I59" s="41"/>
      <c r="J59" s="41"/>
      <c r="K59" s="41"/>
      <c r="L59" s="146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s="2" customFormat="1" ht="12" customHeight="1">
      <c r="A60" s="39"/>
      <c r="B60" s="40"/>
      <c r="C60" s="33" t="s">
        <v>23</v>
      </c>
      <c r="D60" s="41"/>
      <c r="E60" s="41"/>
      <c r="F60" s="28" t="str">
        <f>F16</f>
        <v>sil. II/605</v>
      </c>
      <c r="G60" s="41"/>
      <c r="H60" s="41"/>
      <c r="I60" s="33" t="s">
        <v>25</v>
      </c>
      <c r="J60" s="73" t="str">
        <f>IF(J16="","",J16)</f>
        <v>13. 12. 2023</v>
      </c>
      <c r="K60" s="41"/>
      <c r="L60" s="146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31" s="2" customFormat="1" ht="6.95" customHeight="1">
      <c r="A61" s="39"/>
      <c r="B61" s="40"/>
      <c r="C61" s="41"/>
      <c r="D61" s="41"/>
      <c r="E61" s="41"/>
      <c r="F61" s="41"/>
      <c r="G61" s="41"/>
      <c r="H61" s="41"/>
      <c r="I61" s="41"/>
      <c r="J61" s="41"/>
      <c r="K61" s="41"/>
      <c r="L61" s="146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15.15" customHeight="1">
      <c r="A62" s="39"/>
      <c r="B62" s="40"/>
      <c r="C62" s="33" t="s">
        <v>29</v>
      </c>
      <c r="D62" s="41"/>
      <c r="E62" s="41"/>
      <c r="F62" s="28" t="str">
        <f>E19</f>
        <v>Správa a údržba silnic Plzeňského kraje, p.o.</v>
      </c>
      <c r="G62" s="41"/>
      <c r="H62" s="41"/>
      <c r="I62" s="33" t="s">
        <v>35</v>
      </c>
      <c r="J62" s="37" t="str">
        <f>E25</f>
        <v>Sweco a.s.</v>
      </c>
      <c r="K62" s="41"/>
      <c r="L62" s="146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31" s="2" customFormat="1" ht="15.15" customHeight="1">
      <c r="A63" s="39"/>
      <c r="B63" s="40"/>
      <c r="C63" s="33" t="s">
        <v>33</v>
      </c>
      <c r="D63" s="41"/>
      <c r="E63" s="41"/>
      <c r="F63" s="28" t="str">
        <f>IF(E22="","",E22)</f>
        <v>Vyplň údaj</v>
      </c>
      <c r="G63" s="41"/>
      <c r="H63" s="41"/>
      <c r="I63" s="33" t="s">
        <v>38</v>
      </c>
      <c r="J63" s="37" t="str">
        <f>E28</f>
        <v xml:space="preserve"> </v>
      </c>
      <c r="K63" s="41"/>
      <c r="L63" s="146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</row>
    <row r="64" spans="1:31" s="2" customFormat="1" ht="10.3" customHeight="1">
      <c r="A64" s="39"/>
      <c r="B64" s="40"/>
      <c r="C64" s="41"/>
      <c r="D64" s="41"/>
      <c r="E64" s="41"/>
      <c r="F64" s="41"/>
      <c r="G64" s="41"/>
      <c r="H64" s="41"/>
      <c r="I64" s="41"/>
      <c r="J64" s="41"/>
      <c r="K64" s="41"/>
      <c r="L64" s="146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</row>
    <row r="65" spans="1:31" s="2" customFormat="1" ht="29.25" customHeight="1">
      <c r="A65" s="39"/>
      <c r="B65" s="40"/>
      <c r="C65" s="172" t="s">
        <v>146</v>
      </c>
      <c r="D65" s="173"/>
      <c r="E65" s="173"/>
      <c r="F65" s="173"/>
      <c r="G65" s="173"/>
      <c r="H65" s="173"/>
      <c r="I65" s="173"/>
      <c r="J65" s="174" t="s">
        <v>147</v>
      </c>
      <c r="K65" s="173"/>
      <c r="L65" s="146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1:31" s="2" customFormat="1" ht="10.3" customHeight="1">
      <c r="A66" s="39"/>
      <c r="B66" s="40"/>
      <c r="C66" s="41"/>
      <c r="D66" s="41"/>
      <c r="E66" s="41"/>
      <c r="F66" s="41"/>
      <c r="G66" s="41"/>
      <c r="H66" s="41"/>
      <c r="I66" s="41"/>
      <c r="J66" s="41"/>
      <c r="K66" s="41"/>
      <c r="L66" s="146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</row>
    <row r="67" spans="1:47" s="2" customFormat="1" ht="22.8" customHeight="1">
      <c r="A67" s="39"/>
      <c r="B67" s="40"/>
      <c r="C67" s="175" t="s">
        <v>74</v>
      </c>
      <c r="D67" s="41"/>
      <c r="E67" s="41"/>
      <c r="F67" s="41"/>
      <c r="G67" s="41"/>
      <c r="H67" s="41"/>
      <c r="I67" s="41"/>
      <c r="J67" s="103">
        <f>J96</f>
        <v>0</v>
      </c>
      <c r="K67" s="41"/>
      <c r="L67" s="146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U67" s="18" t="s">
        <v>148</v>
      </c>
    </row>
    <row r="68" spans="1:31" s="9" customFormat="1" ht="24.95" customHeight="1">
      <c r="A68" s="9"/>
      <c r="B68" s="176"/>
      <c r="C68" s="177"/>
      <c r="D68" s="178" t="s">
        <v>149</v>
      </c>
      <c r="E68" s="179"/>
      <c r="F68" s="179"/>
      <c r="G68" s="179"/>
      <c r="H68" s="179"/>
      <c r="I68" s="179"/>
      <c r="J68" s="180">
        <f>J97</f>
        <v>0</v>
      </c>
      <c r="K68" s="177"/>
      <c r="L68" s="181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10" customFormat="1" ht="19.9" customHeight="1">
      <c r="A69" s="10"/>
      <c r="B69" s="182"/>
      <c r="C69" s="126"/>
      <c r="D69" s="183" t="s">
        <v>150</v>
      </c>
      <c r="E69" s="184"/>
      <c r="F69" s="184"/>
      <c r="G69" s="184"/>
      <c r="H69" s="184"/>
      <c r="I69" s="184"/>
      <c r="J69" s="185">
        <f>J98</f>
        <v>0</v>
      </c>
      <c r="K69" s="126"/>
      <c r="L69" s="186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2"/>
      <c r="C70" s="126"/>
      <c r="D70" s="183" t="s">
        <v>1147</v>
      </c>
      <c r="E70" s="184"/>
      <c r="F70" s="184"/>
      <c r="G70" s="184"/>
      <c r="H70" s="184"/>
      <c r="I70" s="184"/>
      <c r="J70" s="185">
        <f>J104</f>
        <v>0</v>
      </c>
      <c r="K70" s="126"/>
      <c r="L70" s="186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82"/>
      <c r="C71" s="126"/>
      <c r="D71" s="183" t="s">
        <v>153</v>
      </c>
      <c r="E71" s="184"/>
      <c r="F71" s="184"/>
      <c r="G71" s="184"/>
      <c r="H71" s="184"/>
      <c r="I71" s="184"/>
      <c r="J71" s="185">
        <f>J109</f>
        <v>0</v>
      </c>
      <c r="K71" s="126"/>
      <c r="L71" s="186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82"/>
      <c r="C72" s="126"/>
      <c r="D72" s="183" t="s">
        <v>155</v>
      </c>
      <c r="E72" s="184"/>
      <c r="F72" s="184"/>
      <c r="G72" s="184"/>
      <c r="H72" s="184"/>
      <c r="I72" s="184"/>
      <c r="J72" s="185">
        <f>J135</f>
        <v>0</v>
      </c>
      <c r="K72" s="126"/>
      <c r="L72" s="186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2" customFormat="1" ht="21.8" customHeight="1">
      <c r="A73" s="39"/>
      <c r="B73" s="40"/>
      <c r="C73" s="41"/>
      <c r="D73" s="41"/>
      <c r="E73" s="41"/>
      <c r="F73" s="41"/>
      <c r="G73" s="41"/>
      <c r="H73" s="41"/>
      <c r="I73" s="41"/>
      <c r="J73" s="41"/>
      <c r="K73" s="41"/>
      <c r="L73" s="146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6.95" customHeight="1">
      <c r="A74" s="39"/>
      <c r="B74" s="60"/>
      <c r="C74" s="61"/>
      <c r="D74" s="61"/>
      <c r="E74" s="61"/>
      <c r="F74" s="61"/>
      <c r="G74" s="61"/>
      <c r="H74" s="61"/>
      <c r="I74" s="61"/>
      <c r="J74" s="61"/>
      <c r="K74" s="61"/>
      <c r="L74" s="146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8" spans="1:31" s="2" customFormat="1" ht="6.95" customHeight="1">
      <c r="A78" s="39"/>
      <c r="B78" s="62"/>
      <c r="C78" s="63"/>
      <c r="D78" s="63"/>
      <c r="E78" s="63"/>
      <c r="F78" s="63"/>
      <c r="G78" s="63"/>
      <c r="H78" s="63"/>
      <c r="I78" s="63"/>
      <c r="J78" s="63"/>
      <c r="K78" s="63"/>
      <c r="L78" s="146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24.95" customHeight="1">
      <c r="A79" s="39"/>
      <c r="B79" s="40"/>
      <c r="C79" s="24" t="s">
        <v>156</v>
      </c>
      <c r="D79" s="41"/>
      <c r="E79" s="41"/>
      <c r="F79" s="41"/>
      <c r="G79" s="41"/>
      <c r="H79" s="41"/>
      <c r="I79" s="41"/>
      <c r="J79" s="41"/>
      <c r="K79" s="41"/>
      <c r="L79" s="146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6.95" customHeight="1">
      <c r="A80" s="39"/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146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2" customHeight="1">
      <c r="A81" s="39"/>
      <c r="B81" s="40"/>
      <c r="C81" s="33" t="s">
        <v>16</v>
      </c>
      <c r="D81" s="41"/>
      <c r="E81" s="41"/>
      <c r="F81" s="41"/>
      <c r="G81" s="41"/>
      <c r="H81" s="41"/>
      <c r="I81" s="41"/>
      <c r="J81" s="41"/>
      <c r="K81" s="41"/>
      <c r="L81" s="146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6.5" customHeight="1">
      <c r="A82" s="39"/>
      <c r="B82" s="40"/>
      <c r="C82" s="41"/>
      <c r="D82" s="41"/>
      <c r="E82" s="171" t="str">
        <f>E7</f>
        <v>Rekonstrukce komunikace II/605, úsek č.3 - aktualizace (2023)</v>
      </c>
      <c r="F82" s="33"/>
      <c r="G82" s="33"/>
      <c r="H82" s="33"/>
      <c r="I82" s="41"/>
      <c r="J82" s="41"/>
      <c r="K82" s="41"/>
      <c r="L82" s="146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2:12" s="1" customFormat="1" ht="12" customHeight="1">
      <c r="B83" s="22"/>
      <c r="C83" s="33" t="s">
        <v>141</v>
      </c>
      <c r="D83" s="23"/>
      <c r="E83" s="23"/>
      <c r="F83" s="23"/>
      <c r="G83" s="23"/>
      <c r="H83" s="23"/>
      <c r="I83" s="23"/>
      <c r="J83" s="23"/>
      <c r="K83" s="23"/>
      <c r="L83" s="21"/>
    </row>
    <row r="84" spans="2:12" s="1" customFormat="1" ht="16.5" customHeight="1">
      <c r="B84" s="22"/>
      <c r="C84" s="23"/>
      <c r="D84" s="23"/>
      <c r="E84" s="171" t="s">
        <v>142</v>
      </c>
      <c r="F84" s="23"/>
      <c r="G84" s="23"/>
      <c r="H84" s="23"/>
      <c r="I84" s="23"/>
      <c r="J84" s="23"/>
      <c r="K84" s="23"/>
      <c r="L84" s="21"/>
    </row>
    <row r="85" spans="2:12" s="1" customFormat="1" ht="12" customHeight="1">
      <c r="B85" s="22"/>
      <c r="C85" s="33" t="s">
        <v>143</v>
      </c>
      <c r="D85" s="23"/>
      <c r="E85" s="23"/>
      <c r="F85" s="23"/>
      <c r="G85" s="23"/>
      <c r="H85" s="23"/>
      <c r="I85" s="23"/>
      <c r="J85" s="23"/>
      <c r="K85" s="23"/>
      <c r="L85" s="21"/>
    </row>
    <row r="86" spans="1:31" s="2" customFormat="1" ht="23.25" customHeight="1">
      <c r="A86" s="39"/>
      <c r="B86" s="40"/>
      <c r="C86" s="41"/>
      <c r="D86" s="41"/>
      <c r="E86" s="270" t="s">
        <v>965</v>
      </c>
      <c r="F86" s="41"/>
      <c r="G86" s="41"/>
      <c r="H86" s="41"/>
      <c r="I86" s="41"/>
      <c r="J86" s="41"/>
      <c r="K86" s="41"/>
      <c r="L86" s="146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2" customHeight="1">
      <c r="A87" s="39"/>
      <c r="B87" s="40"/>
      <c r="C87" s="33" t="s">
        <v>966</v>
      </c>
      <c r="D87" s="41"/>
      <c r="E87" s="41"/>
      <c r="F87" s="41"/>
      <c r="G87" s="41"/>
      <c r="H87" s="41"/>
      <c r="I87" s="41"/>
      <c r="J87" s="41"/>
      <c r="K87" s="41"/>
      <c r="L87" s="146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6.5" customHeight="1">
      <c r="A88" s="39"/>
      <c r="B88" s="40"/>
      <c r="C88" s="41"/>
      <c r="D88" s="41"/>
      <c r="E88" s="70" t="str">
        <f>E13</f>
        <v>SO 103.33 - Propustek v km 62,773 (1,639 09 km)</v>
      </c>
      <c r="F88" s="41"/>
      <c r="G88" s="41"/>
      <c r="H88" s="41"/>
      <c r="I88" s="41"/>
      <c r="J88" s="41"/>
      <c r="K88" s="41"/>
      <c r="L88" s="146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6.95" customHeight="1">
      <c r="A89" s="39"/>
      <c r="B89" s="40"/>
      <c r="C89" s="41"/>
      <c r="D89" s="41"/>
      <c r="E89" s="41"/>
      <c r="F89" s="41"/>
      <c r="G89" s="41"/>
      <c r="H89" s="41"/>
      <c r="I89" s="41"/>
      <c r="J89" s="41"/>
      <c r="K89" s="41"/>
      <c r="L89" s="146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12" customHeight="1">
      <c r="A90" s="39"/>
      <c r="B90" s="40"/>
      <c r="C90" s="33" t="s">
        <v>23</v>
      </c>
      <c r="D90" s="41"/>
      <c r="E90" s="41"/>
      <c r="F90" s="28" t="str">
        <f>F16</f>
        <v>sil. II/605</v>
      </c>
      <c r="G90" s="41"/>
      <c r="H90" s="41"/>
      <c r="I90" s="33" t="s">
        <v>25</v>
      </c>
      <c r="J90" s="73" t="str">
        <f>IF(J16="","",J16)</f>
        <v>13. 12. 2023</v>
      </c>
      <c r="K90" s="41"/>
      <c r="L90" s="146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6.95" customHeight="1">
      <c r="A91" s="39"/>
      <c r="B91" s="40"/>
      <c r="C91" s="41"/>
      <c r="D91" s="41"/>
      <c r="E91" s="41"/>
      <c r="F91" s="41"/>
      <c r="G91" s="41"/>
      <c r="H91" s="41"/>
      <c r="I91" s="41"/>
      <c r="J91" s="41"/>
      <c r="K91" s="41"/>
      <c r="L91" s="146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29</v>
      </c>
      <c r="D92" s="41"/>
      <c r="E92" s="41"/>
      <c r="F92" s="28" t="str">
        <f>E19</f>
        <v>Správa a údržba silnic Plzeňského kraje, p.o.</v>
      </c>
      <c r="G92" s="41"/>
      <c r="H92" s="41"/>
      <c r="I92" s="33" t="s">
        <v>35</v>
      </c>
      <c r="J92" s="37" t="str">
        <f>E25</f>
        <v>Sweco a.s.</v>
      </c>
      <c r="K92" s="41"/>
      <c r="L92" s="146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5.15" customHeight="1">
      <c r="A93" s="39"/>
      <c r="B93" s="40"/>
      <c r="C93" s="33" t="s">
        <v>33</v>
      </c>
      <c r="D93" s="41"/>
      <c r="E93" s="41"/>
      <c r="F93" s="28" t="str">
        <f>IF(E22="","",E22)</f>
        <v>Vyplň údaj</v>
      </c>
      <c r="G93" s="41"/>
      <c r="H93" s="41"/>
      <c r="I93" s="33" t="s">
        <v>38</v>
      </c>
      <c r="J93" s="37" t="str">
        <f>E28</f>
        <v xml:space="preserve"> </v>
      </c>
      <c r="K93" s="41"/>
      <c r="L93" s="146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0.3" customHeight="1">
      <c r="A94" s="39"/>
      <c r="B94" s="40"/>
      <c r="C94" s="41"/>
      <c r="D94" s="41"/>
      <c r="E94" s="41"/>
      <c r="F94" s="41"/>
      <c r="G94" s="41"/>
      <c r="H94" s="41"/>
      <c r="I94" s="41"/>
      <c r="J94" s="41"/>
      <c r="K94" s="41"/>
      <c r="L94" s="146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11" customFormat="1" ht="29.25" customHeight="1">
      <c r="A95" s="187"/>
      <c r="B95" s="188"/>
      <c r="C95" s="189" t="s">
        <v>157</v>
      </c>
      <c r="D95" s="190" t="s">
        <v>61</v>
      </c>
      <c r="E95" s="190" t="s">
        <v>57</v>
      </c>
      <c r="F95" s="190" t="s">
        <v>58</v>
      </c>
      <c r="G95" s="190" t="s">
        <v>158</v>
      </c>
      <c r="H95" s="190" t="s">
        <v>159</v>
      </c>
      <c r="I95" s="190" t="s">
        <v>160</v>
      </c>
      <c r="J95" s="190" t="s">
        <v>147</v>
      </c>
      <c r="K95" s="191" t="s">
        <v>161</v>
      </c>
      <c r="L95" s="192"/>
      <c r="M95" s="93" t="s">
        <v>20</v>
      </c>
      <c r="N95" s="94" t="s">
        <v>46</v>
      </c>
      <c r="O95" s="94" t="s">
        <v>162</v>
      </c>
      <c r="P95" s="94" t="s">
        <v>163</v>
      </c>
      <c r="Q95" s="94" t="s">
        <v>164</v>
      </c>
      <c r="R95" s="94" t="s">
        <v>165</v>
      </c>
      <c r="S95" s="94" t="s">
        <v>166</v>
      </c>
      <c r="T95" s="95" t="s">
        <v>167</v>
      </c>
      <c r="U95" s="187"/>
      <c r="V95" s="187"/>
      <c r="W95" s="187"/>
      <c r="X95" s="187"/>
      <c r="Y95" s="187"/>
      <c r="Z95" s="187"/>
      <c r="AA95" s="187"/>
      <c r="AB95" s="187"/>
      <c r="AC95" s="187"/>
      <c r="AD95" s="187"/>
      <c r="AE95" s="187"/>
    </row>
    <row r="96" spans="1:63" s="2" customFormat="1" ht="22.8" customHeight="1">
      <c r="A96" s="39"/>
      <c r="B96" s="40"/>
      <c r="C96" s="100" t="s">
        <v>168</v>
      </c>
      <c r="D96" s="41"/>
      <c r="E96" s="41"/>
      <c r="F96" s="41"/>
      <c r="G96" s="41"/>
      <c r="H96" s="41"/>
      <c r="I96" s="41"/>
      <c r="J96" s="193">
        <f>BK96</f>
        <v>0</v>
      </c>
      <c r="K96" s="41"/>
      <c r="L96" s="45"/>
      <c r="M96" s="96"/>
      <c r="N96" s="194"/>
      <c r="O96" s="97"/>
      <c r="P96" s="195">
        <f>P97</f>
        <v>0</v>
      </c>
      <c r="Q96" s="97"/>
      <c r="R96" s="195">
        <f>R97</f>
        <v>4.0628684999999995</v>
      </c>
      <c r="S96" s="97"/>
      <c r="T96" s="196">
        <f>T97</f>
        <v>0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T96" s="18" t="s">
        <v>75</v>
      </c>
      <c r="AU96" s="18" t="s">
        <v>148</v>
      </c>
      <c r="BK96" s="197">
        <f>BK97</f>
        <v>0</v>
      </c>
    </row>
    <row r="97" spans="1:63" s="12" customFormat="1" ht="25.9" customHeight="1">
      <c r="A97" s="12"/>
      <c r="B97" s="198"/>
      <c r="C97" s="199"/>
      <c r="D97" s="200" t="s">
        <v>75</v>
      </c>
      <c r="E97" s="201" t="s">
        <v>169</v>
      </c>
      <c r="F97" s="201" t="s">
        <v>170</v>
      </c>
      <c r="G97" s="199"/>
      <c r="H97" s="199"/>
      <c r="I97" s="202"/>
      <c r="J97" s="203">
        <f>BK97</f>
        <v>0</v>
      </c>
      <c r="K97" s="199"/>
      <c r="L97" s="204"/>
      <c r="M97" s="205"/>
      <c r="N97" s="206"/>
      <c r="O97" s="206"/>
      <c r="P97" s="207">
        <f>P98+P104+P109+P135</f>
        <v>0</v>
      </c>
      <c r="Q97" s="206"/>
      <c r="R97" s="207">
        <f>R98+R104+R109+R135</f>
        <v>4.0628684999999995</v>
      </c>
      <c r="S97" s="206"/>
      <c r="T97" s="208">
        <f>T98+T104+T109+T135</f>
        <v>0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R97" s="209" t="s">
        <v>22</v>
      </c>
      <c r="AT97" s="210" t="s">
        <v>75</v>
      </c>
      <c r="AU97" s="210" t="s">
        <v>76</v>
      </c>
      <c r="AY97" s="209" t="s">
        <v>171</v>
      </c>
      <c r="BK97" s="211">
        <f>BK98+BK104+BK109+BK135</f>
        <v>0</v>
      </c>
    </row>
    <row r="98" spans="1:63" s="12" customFormat="1" ht="22.8" customHeight="1">
      <c r="A98" s="12"/>
      <c r="B98" s="198"/>
      <c r="C98" s="199"/>
      <c r="D98" s="200" t="s">
        <v>75</v>
      </c>
      <c r="E98" s="212" t="s">
        <v>22</v>
      </c>
      <c r="F98" s="212" t="s">
        <v>172</v>
      </c>
      <c r="G98" s="199"/>
      <c r="H98" s="199"/>
      <c r="I98" s="202"/>
      <c r="J98" s="213">
        <f>BK98</f>
        <v>0</v>
      </c>
      <c r="K98" s="199"/>
      <c r="L98" s="204"/>
      <c r="M98" s="205"/>
      <c r="N98" s="206"/>
      <c r="O98" s="206"/>
      <c r="P98" s="207">
        <f>SUM(P99:P103)</f>
        <v>0</v>
      </c>
      <c r="Q98" s="206"/>
      <c r="R98" s="207">
        <f>SUM(R99:R103)</f>
        <v>0.008158499999999999</v>
      </c>
      <c r="S98" s="206"/>
      <c r="T98" s="208">
        <f>SUM(T99:T103)</f>
        <v>0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R98" s="209" t="s">
        <v>22</v>
      </c>
      <c r="AT98" s="210" t="s">
        <v>75</v>
      </c>
      <c r="AU98" s="210" t="s">
        <v>22</v>
      </c>
      <c r="AY98" s="209" t="s">
        <v>171</v>
      </c>
      <c r="BK98" s="211">
        <f>SUM(BK99:BK103)</f>
        <v>0</v>
      </c>
    </row>
    <row r="99" spans="1:65" s="2" customFormat="1" ht="24.15" customHeight="1">
      <c r="A99" s="39"/>
      <c r="B99" s="40"/>
      <c r="C99" s="214" t="s">
        <v>22</v>
      </c>
      <c r="D99" s="214" t="s">
        <v>173</v>
      </c>
      <c r="E99" s="215" t="s">
        <v>978</v>
      </c>
      <c r="F99" s="216" t="s">
        <v>979</v>
      </c>
      <c r="G99" s="217" t="s">
        <v>980</v>
      </c>
      <c r="H99" s="218">
        <v>250</v>
      </c>
      <c r="I99" s="219"/>
      <c r="J99" s="220">
        <f>ROUND(I99*H99,2)</f>
        <v>0</v>
      </c>
      <c r="K99" s="216" t="s">
        <v>177</v>
      </c>
      <c r="L99" s="45"/>
      <c r="M99" s="221" t="s">
        <v>20</v>
      </c>
      <c r="N99" s="222" t="s">
        <v>47</v>
      </c>
      <c r="O99" s="85"/>
      <c r="P99" s="223">
        <f>O99*H99</f>
        <v>0</v>
      </c>
      <c r="Q99" s="223">
        <v>3.2634E-05</v>
      </c>
      <c r="R99" s="223">
        <f>Q99*H99</f>
        <v>0.008158499999999999</v>
      </c>
      <c r="S99" s="223">
        <v>0</v>
      </c>
      <c r="T99" s="224">
        <f>S99*H99</f>
        <v>0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R99" s="225" t="s">
        <v>178</v>
      </c>
      <c r="AT99" s="225" t="s">
        <v>173</v>
      </c>
      <c r="AU99" s="225" t="s">
        <v>84</v>
      </c>
      <c r="AY99" s="18" t="s">
        <v>171</v>
      </c>
      <c r="BE99" s="226">
        <f>IF(N99="základní",J99,0)</f>
        <v>0</v>
      </c>
      <c r="BF99" s="226">
        <f>IF(N99="snížená",J99,0)</f>
        <v>0</v>
      </c>
      <c r="BG99" s="226">
        <f>IF(N99="zákl. přenesená",J99,0)</f>
        <v>0</v>
      </c>
      <c r="BH99" s="226">
        <f>IF(N99="sníž. přenesená",J99,0)</f>
        <v>0</v>
      </c>
      <c r="BI99" s="226">
        <f>IF(N99="nulová",J99,0)</f>
        <v>0</v>
      </c>
      <c r="BJ99" s="18" t="s">
        <v>22</v>
      </c>
      <c r="BK99" s="226">
        <f>ROUND(I99*H99,2)</f>
        <v>0</v>
      </c>
      <c r="BL99" s="18" t="s">
        <v>178</v>
      </c>
      <c r="BM99" s="225" t="s">
        <v>1395</v>
      </c>
    </row>
    <row r="100" spans="1:47" s="2" customFormat="1" ht="12">
      <c r="A100" s="39"/>
      <c r="B100" s="40"/>
      <c r="C100" s="41"/>
      <c r="D100" s="227" t="s">
        <v>180</v>
      </c>
      <c r="E100" s="41"/>
      <c r="F100" s="228" t="s">
        <v>982</v>
      </c>
      <c r="G100" s="41"/>
      <c r="H100" s="41"/>
      <c r="I100" s="229"/>
      <c r="J100" s="41"/>
      <c r="K100" s="41"/>
      <c r="L100" s="45"/>
      <c r="M100" s="230"/>
      <c r="N100" s="231"/>
      <c r="O100" s="85"/>
      <c r="P100" s="85"/>
      <c r="Q100" s="85"/>
      <c r="R100" s="85"/>
      <c r="S100" s="85"/>
      <c r="T100" s="86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T100" s="18" t="s">
        <v>180</v>
      </c>
      <c r="AU100" s="18" t="s">
        <v>84</v>
      </c>
    </row>
    <row r="101" spans="1:47" s="2" customFormat="1" ht="12">
      <c r="A101" s="39"/>
      <c r="B101" s="40"/>
      <c r="C101" s="41"/>
      <c r="D101" s="232" t="s">
        <v>182</v>
      </c>
      <c r="E101" s="41"/>
      <c r="F101" s="233" t="s">
        <v>983</v>
      </c>
      <c r="G101" s="41"/>
      <c r="H101" s="41"/>
      <c r="I101" s="229"/>
      <c r="J101" s="41"/>
      <c r="K101" s="41"/>
      <c r="L101" s="45"/>
      <c r="M101" s="230"/>
      <c r="N101" s="231"/>
      <c r="O101" s="85"/>
      <c r="P101" s="85"/>
      <c r="Q101" s="85"/>
      <c r="R101" s="85"/>
      <c r="S101" s="85"/>
      <c r="T101" s="86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T101" s="18" t="s">
        <v>182</v>
      </c>
      <c r="AU101" s="18" t="s">
        <v>84</v>
      </c>
    </row>
    <row r="102" spans="1:51" s="13" customFormat="1" ht="12">
      <c r="A102" s="13"/>
      <c r="B102" s="234"/>
      <c r="C102" s="235"/>
      <c r="D102" s="227" t="s">
        <v>184</v>
      </c>
      <c r="E102" s="236" t="s">
        <v>20</v>
      </c>
      <c r="F102" s="237" t="s">
        <v>984</v>
      </c>
      <c r="G102" s="235"/>
      <c r="H102" s="236" t="s">
        <v>20</v>
      </c>
      <c r="I102" s="238"/>
      <c r="J102" s="235"/>
      <c r="K102" s="235"/>
      <c r="L102" s="239"/>
      <c r="M102" s="240"/>
      <c r="N102" s="241"/>
      <c r="O102" s="241"/>
      <c r="P102" s="241"/>
      <c r="Q102" s="241"/>
      <c r="R102" s="241"/>
      <c r="S102" s="241"/>
      <c r="T102" s="242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43" t="s">
        <v>184</v>
      </c>
      <c r="AU102" s="243" t="s">
        <v>84</v>
      </c>
      <c r="AV102" s="13" t="s">
        <v>22</v>
      </c>
      <c r="AW102" s="13" t="s">
        <v>37</v>
      </c>
      <c r="AX102" s="13" t="s">
        <v>76</v>
      </c>
      <c r="AY102" s="243" t="s">
        <v>171</v>
      </c>
    </row>
    <row r="103" spans="1:51" s="14" customFormat="1" ht="12">
      <c r="A103" s="14"/>
      <c r="B103" s="244"/>
      <c r="C103" s="245"/>
      <c r="D103" s="227" t="s">
        <v>184</v>
      </c>
      <c r="E103" s="246" t="s">
        <v>20</v>
      </c>
      <c r="F103" s="247" t="s">
        <v>985</v>
      </c>
      <c r="G103" s="245"/>
      <c r="H103" s="248">
        <v>250</v>
      </c>
      <c r="I103" s="249"/>
      <c r="J103" s="245"/>
      <c r="K103" s="245"/>
      <c r="L103" s="250"/>
      <c r="M103" s="251"/>
      <c r="N103" s="252"/>
      <c r="O103" s="252"/>
      <c r="P103" s="252"/>
      <c r="Q103" s="252"/>
      <c r="R103" s="252"/>
      <c r="S103" s="252"/>
      <c r="T103" s="253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54" t="s">
        <v>184</v>
      </c>
      <c r="AU103" s="254" t="s">
        <v>84</v>
      </c>
      <c r="AV103" s="14" t="s">
        <v>84</v>
      </c>
      <c r="AW103" s="14" t="s">
        <v>37</v>
      </c>
      <c r="AX103" s="14" t="s">
        <v>76</v>
      </c>
      <c r="AY103" s="254" t="s">
        <v>171</v>
      </c>
    </row>
    <row r="104" spans="1:63" s="12" customFormat="1" ht="22.8" customHeight="1">
      <c r="A104" s="12"/>
      <c r="B104" s="198"/>
      <c r="C104" s="199"/>
      <c r="D104" s="200" t="s">
        <v>75</v>
      </c>
      <c r="E104" s="212" t="s">
        <v>107</v>
      </c>
      <c r="F104" s="212" t="s">
        <v>1238</v>
      </c>
      <c r="G104" s="199"/>
      <c r="H104" s="199"/>
      <c r="I104" s="202"/>
      <c r="J104" s="213">
        <f>BK104</f>
        <v>0</v>
      </c>
      <c r="K104" s="199"/>
      <c r="L104" s="204"/>
      <c r="M104" s="205"/>
      <c r="N104" s="206"/>
      <c r="O104" s="206"/>
      <c r="P104" s="207">
        <f>SUM(P105:P108)</f>
        <v>0</v>
      </c>
      <c r="Q104" s="206"/>
      <c r="R104" s="207">
        <f>SUM(R105:R108)</f>
        <v>3.4736</v>
      </c>
      <c r="S104" s="206"/>
      <c r="T104" s="208">
        <f>SUM(T105:T108)</f>
        <v>0</v>
      </c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R104" s="209" t="s">
        <v>22</v>
      </c>
      <c r="AT104" s="210" t="s">
        <v>75</v>
      </c>
      <c r="AU104" s="210" t="s">
        <v>22</v>
      </c>
      <c r="AY104" s="209" t="s">
        <v>171</v>
      </c>
      <c r="BK104" s="211">
        <f>SUM(BK105:BK108)</f>
        <v>0</v>
      </c>
    </row>
    <row r="105" spans="1:65" s="2" customFormat="1" ht="21.75" customHeight="1">
      <c r="A105" s="39"/>
      <c r="B105" s="40"/>
      <c r="C105" s="214" t="s">
        <v>84</v>
      </c>
      <c r="D105" s="214" t="s">
        <v>173</v>
      </c>
      <c r="E105" s="215" t="s">
        <v>1396</v>
      </c>
      <c r="F105" s="216" t="s">
        <v>1397</v>
      </c>
      <c r="G105" s="217" t="s">
        <v>230</v>
      </c>
      <c r="H105" s="218">
        <v>2</v>
      </c>
      <c r="I105" s="219"/>
      <c r="J105" s="220">
        <f>ROUND(I105*H105,2)</f>
        <v>0</v>
      </c>
      <c r="K105" s="216" t="s">
        <v>177</v>
      </c>
      <c r="L105" s="45"/>
      <c r="M105" s="221" t="s">
        <v>20</v>
      </c>
      <c r="N105" s="222" t="s">
        <v>47</v>
      </c>
      <c r="O105" s="85"/>
      <c r="P105" s="223">
        <f>O105*H105</f>
        <v>0</v>
      </c>
      <c r="Q105" s="223">
        <v>1.7368</v>
      </c>
      <c r="R105" s="223">
        <f>Q105*H105</f>
        <v>3.4736</v>
      </c>
      <c r="S105" s="223">
        <v>0</v>
      </c>
      <c r="T105" s="224">
        <f>S105*H105</f>
        <v>0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225" t="s">
        <v>178</v>
      </c>
      <c r="AT105" s="225" t="s">
        <v>173</v>
      </c>
      <c r="AU105" s="225" t="s">
        <v>84</v>
      </c>
      <c r="AY105" s="18" t="s">
        <v>171</v>
      </c>
      <c r="BE105" s="226">
        <f>IF(N105="základní",J105,0)</f>
        <v>0</v>
      </c>
      <c r="BF105" s="226">
        <f>IF(N105="snížená",J105,0)</f>
        <v>0</v>
      </c>
      <c r="BG105" s="226">
        <f>IF(N105="zákl. přenesená",J105,0)</f>
        <v>0</v>
      </c>
      <c r="BH105" s="226">
        <f>IF(N105="sníž. přenesená",J105,0)</f>
        <v>0</v>
      </c>
      <c r="BI105" s="226">
        <f>IF(N105="nulová",J105,0)</f>
        <v>0</v>
      </c>
      <c r="BJ105" s="18" t="s">
        <v>22</v>
      </c>
      <c r="BK105" s="226">
        <f>ROUND(I105*H105,2)</f>
        <v>0</v>
      </c>
      <c r="BL105" s="18" t="s">
        <v>178</v>
      </c>
      <c r="BM105" s="225" t="s">
        <v>1398</v>
      </c>
    </row>
    <row r="106" spans="1:47" s="2" customFormat="1" ht="12">
      <c r="A106" s="39"/>
      <c r="B106" s="40"/>
      <c r="C106" s="41"/>
      <c r="D106" s="227" t="s">
        <v>180</v>
      </c>
      <c r="E106" s="41"/>
      <c r="F106" s="228" t="s">
        <v>1399</v>
      </c>
      <c r="G106" s="41"/>
      <c r="H106" s="41"/>
      <c r="I106" s="229"/>
      <c r="J106" s="41"/>
      <c r="K106" s="41"/>
      <c r="L106" s="45"/>
      <c r="M106" s="230"/>
      <c r="N106" s="231"/>
      <c r="O106" s="85"/>
      <c r="P106" s="85"/>
      <c r="Q106" s="85"/>
      <c r="R106" s="85"/>
      <c r="S106" s="85"/>
      <c r="T106" s="86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T106" s="18" t="s">
        <v>180</v>
      </c>
      <c r="AU106" s="18" t="s">
        <v>84</v>
      </c>
    </row>
    <row r="107" spans="1:47" s="2" customFormat="1" ht="12">
      <c r="A107" s="39"/>
      <c r="B107" s="40"/>
      <c r="C107" s="41"/>
      <c r="D107" s="232" t="s">
        <v>182</v>
      </c>
      <c r="E107" s="41"/>
      <c r="F107" s="233" t="s">
        <v>1400</v>
      </c>
      <c r="G107" s="41"/>
      <c r="H107" s="41"/>
      <c r="I107" s="229"/>
      <c r="J107" s="41"/>
      <c r="K107" s="41"/>
      <c r="L107" s="45"/>
      <c r="M107" s="230"/>
      <c r="N107" s="231"/>
      <c r="O107" s="85"/>
      <c r="P107" s="85"/>
      <c r="Q107" s="85"/>
      <c r="R107" s="85"/>
      <c r="S107" s="85"/>
      <c r="T107" s="86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T107" s="18" t="s">
        <v>182</v>
      </c>
      <c r="AU107" s="18" t="s">
        <v>84</v>
      </c>
    </row>
    <row r="108" spans="1:51" s="14" customFormat="1" ht="12">
      <c r="A108" s="14"/>
      <c r="B108" s="244"/>
      <c r="C108" s="245"/>
      <c r="D108" s="227" t="s">
        <v>184</v>
      </c>
      <c r="E108" s="246" t="s">
        <v>20</v>
      </c>
      <c r="F108" s="247" t="s">
        <v>1401</v>
      </c>
      <c r="G108" s="245"/>
      <c r="H108" s="248">
        <v>2</v>
      </c>
      <c r="I108" s="249"/>
      <c r="J108" s="245"/>
      <c r="K108" s="245"/>
      <c r="L108" s="250"/>
      <c r="M108" s="251"/>
      <c r="N108" s="252"/>
      <c r="O108" s="252"/>
      <c r="P108" s="252"/>
      <c r="Q108" s="252"/>
      <c r="R108" s="252"/>
      <c r="S108" s="252"/>
      <c r="T108" s="253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54" t="s">
        <v>184</v>
      </c>
      <c r="AU108" s="254" t="s">
        <v>84</v>
      </c>
      <c r="AV108" s="14" t="s">
        <v>84</v>
      </c>
      <c r="AW108" s="14" t="s">
        <v>37</v>
      </c>
      <c r="AX108" s="14" t="s">
        <v>76</v>
      </c>
      <c r="AY108" s="254" t="s">
        <v>171</v>
      </c>
    </row>
    <row r="109" spans="1:63" s="12" customFormat="1" ht="22.8" customHeight="1">
      <c r="A109" s="12"/>
      <c r="B109" s="198"/>
      <c r="C109" s="199"/>
      <c r="D109" s="200" t="s">
        <v>75</v>
      </c>
      <c r="E109" s="212" t="s">
        <v>241</v>
      </c>
      <c r="F109" s="212" t="s">
        <v>387</v>
      </c>
      <c r="G109" s="199"/>
      <c r="H109" s="199"/>
      <c r="I109" s="202"/>
      <c r="J109" s="213">
        <f>BK109</f>
        <v>0</v>
      </c>
      <c r="K109" s="199"/>
      <c r="L109" s="204"/>
      <c r="M109" s="205"/>
      <c r="N109" s="206"/>
      <c r="O109" s="206"/>
      <c r="P109" s="207">
        <f>SUM(P110:P134)</f>
        <v>0</v>
      </c>
      <c r="Q109" s="206"/>
      <c r="R109" s="207">
        <f>SUM(R110:R134)</f>
        <v>0.58111</v>
      </c>
      <c r="S109" s="206"/>
      <c r="T109" s="208">
        <f>SUM(T110:T134)</f>
        <v>0</v>
      </c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R109" s="209" t="s">
        <v>22</v>
      </c>
      <c r="AT109" s="210" t="s">
        <v>75</v>
      </c>
      <c r="AU109" s="210" t="s">
        <v>22</v>
      </c>
      <c r="AY109" s="209" t="s">
        <v>171</v>
      </c>
      <c r="BK109" s="211">
        <f>SUM(BK110:BK134)</f>
        <v>0</v>
      </c>
    </row>
    <row r="110" spans="1:65" s="2" customFormat="1" ht="24.15" customHeight="1">
      <c r="A110" s="39"/>
      <c r="B110" s="40"/>
      <c r="C110" s="214" t="s">
        <v>107</v>
      </c>
      <c r="D110" s="214" t="s">
        <v>173</v>
      </c>
      <c r="E110" s="215" t="s">
        <v>1402</v>
      </c>
      <c r="F110" s="216" t="s">
        <v>1403</v>
      </c>
      <c r="G110" s="217" t="s">
        <v>176</v>
      </c>
      <c r="H110" s="218">
        <v>150</v>
      </c>
      <c r="I110" s="219"/>
      <c r="J110" s="220">
        <f>ROUND(I110*H110,2)</f>
        <v>0</v>
      </c>
      <c r="K110" s="216" t="s">
        <v>177</v>
      </c>
      <c r="L110" s="45"/>
      <c r="M110" s="221" t="s">
        <v>20</v>
      </c>
      <c r="N110" s="222" t="s">
        <v>47</v>
      </c>
      <c r="O110" s="85"/>
      <c r="P110" s="223">
        <f>O110*H110</f>
        <v>0</v>
      </c>
      <c r="Q110" s="223">
        <v>0</v>
      </c>
      <c r="R110" s="223">
        <f>Q110*H110</f>
        <v>0</v>
      </c>
      <c r="S110" s="223">
        <v>0</v>
      </c>
      <c r="T110" s="224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25" t="s">
        <v>178</v>
      </c>
      <c r="AT110" s="225" t="s">
        <v>173</v>
      </c>
      <c r="AU110" s="225" t="s">
        <v>84</v>
      </c>
      <c r="AY110" s="18" t="s">
        <v>171</v>
      </c>
      <c r="BE110" s="226">
        <f>IF(N110="základní",J110,0)</f>
        <v>0</v>
      </c>
      <c r="BF110" s="226">
        <f>IF(N110="snížená",J110,0)</f>
        <v>0</v>
      </c>
      <c r="BG110" s="226">
        <f>IF(N110="zákl. přenesená",J110,0)</f>
        <v>0</v>
      </c>
      <c r="BH110" s="226">
        <f>IF(N110="sníž. přenesená",J110,0)</f>
        <v>0</v>
      </c>
      <c r="BI110" s="226">
        <f>IF(N110="nulová",J110,0)</f>
        <v>0</v>
      </c>
      <c r="BJ110" s="18" t="s">
        <v>22</v>
      </c>
      <c r="BK110" s="226">
        <f>ROUND(I110*H110,2)</f>
        <v>0</v>
      </c>
      <c r="BL110" s="18" t="s">
        <v>178</v>
      </c>
      <c r="BM110" s="225" t="s">
        <v>1404</v>
      </c>
    </row>
    <row r="111" spans="1:47" s="2" customFormat="1" ht="12">
      <c r="A111" s="39"/>
      <c r="B111" s="40"/>
      <c r="C111" s="41"/>
      <c r="D111" s="227" t="s">
        <v>180</v>
      </c>
      <c r="E111" s="41"/>
      <c r="F111" s="228" t="s">
        <v>1403</v>
      </c>
      <c r="G111" s="41"/>
      <c r="H111" s="41"/>
      <c r="I111" s="229"/>
      <c r="J111" s="41"/>
      <c r="K111" s="41"/>
      <c r="L111" s="45"/>
      <c r="M111" s="230"/>
      <c r="N111" s="231"/>
      <c r="O111" s="85"/>
      <c r="P111" s="85"/>
      <c r="Q111" s="85"/>
      <c r="R111" s="85"/>
      <c r="S111" s="85"/>
      <c r="T111" s="86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T111" s="18" t="s">
        <v>180</v>
      </c>
      <c r="AU111" s="18" t="s">
        <v>84</v>
      </c>
    </row>
    <row r="112" spans="1:47" s="2" customFormat="1" ht="12">
      <c r="A112" s="39"/>
      <c r="B112" s="40"/>
      <c r="C112" s="41"/>
      <c r="D112" s="232" t="s">
        <v>182</v>
      </c>
      <c r="E112" s="41"/>
      <c r="F112" s="233" t="s">
        <v>1405</v>
      </c>
      <c r="G112" s="41"/>
      <c r="H112" s="41"/>
      <c r="I112" s="229"/>
      <c r="J112" s="41"/>
      <c r="K112" s="41"/>
      <c r="L112" s="45"/>
      <c r="M112" s="230"/>
      <c r="N112" s="231"/>
      <c r="O112" s="85"/>
      <c r="P112" s="85"/>
      <c r="Q112" s="85"/>
      <c r="R112" s="85"/>
      <c r="S112" s="85"/>
      <c r="T112" s="86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T112" s="18" t="s">
        <v>182</v>
      </c>
      <c r="AU112" s="18" t="s">
        <v>84</v>
      </c>
    </row>
    <row r="113" spans="1:51" s="14" customFormat="1" ht="12">
      <c r="A113" s="14"/>
      <c r="B113" s="244"/>
      <c r="C113" s="245"/>
      <c r="D113" s="227" t="s">
        <v>184</v>
      </c>
      <c r="E113" s="246" t="s">
        <v>20</v>
      </c>
      <c r="F113" s="247" t="s">
        <v>1406</v>
      </c>
      <c r="G113" s="245"/>
      <c r="H113" s="248">
        <v>150</v>
      </c>
      <c r="I113" s="249"/>
      <c r="J113" s="245"/>
      <c r="K113" s="245"/>
      <c r="L113" s="250"/>
      <c r="M113" s="251"/>
      <c r="N113" s="252"/>
      <c r="O113" s="252"/>
      <c r="P113" s="252"/>
      <c r="Q113" s="252"/>
      <c r="R113" s="252"/>
      <c r="S113" s="252"/>
      <c r="T113" s="253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54" t="s">
        <v>184</v>
      </c>
      <c r="AU113" s="254" t="s">
        <v>84</v>
      </c>
      <c r="AV113" s="14" t="s">
        <v>84</v>
      </c>
      <c r="AW113" s="14" t="s">
        <v>37</v>
      </c>
      <c r="AX113" s="14" t="s">
        <v>76</v>
      </c>
      <c r="AY113" s="254" t="s">
        <v>171</v>
      </c>
    </row>
    <row r="114" spans="1:65" s="2" customFormat="1" ht="21.75" customHeight="1">
      <c r="A114" s="39"/>
      <c r="B114" s="40"/>
      <c r="C114" s="214" t="s">
        <v>178</v>
      </c>
      <c r="D114" s="214" t="s">
        <v>173</v>
      </c>
      <c r="E114" s="215" t="s">
        <v>1407</v>
      </c>
      <c r="F114" s="216" t="s">
        <v>1408</v>
      </c>
      <c r="G114" s="217" t="s">
        <v>176</v>
      </c>
      <c r="H114" s="218">
        <v>28</v>
      </c>
      <c r="I114" s="219"/>
      <c r="J114" s="220">
        <f>ROUND(I114*H114,2)</f>
        <v>0</v>
      </c>
      <c r="K114" s="216" t="s">
        <v>177</v>
      </c>
      <c r="L114" s="45"/>
      <c r="M114" s="221" t="s">
        <v>20</v>
      </c>
      <c r="N114" s="222" t="s">
        <v>47</v>
      </c>
      <c r="O114" s="85"/>
      <c r="P114" s="223">
        <f>O114*H114</f>
        <v>0</v>
      </c>
      <c r="Q114" s="223">
        <v>0</v>
      </c>
      <c r="R114" s="223">
        <f>Q114*H114</f>
        <v>0</v>
      </c>
      <c r="S114" s="223">
        <v>0</v>
      </c>
      <c r="T114" s="224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25" t="s">
        <v>178</v>
      </c>
      <c r="AT114" s="225" t="s">
        <v>173</v>
      </c>
      <c r="AU114" s="225" t="s">
        <v>84</v>
      </c>
      <c r="AY114" s="18" t="s">
        <v>171</v>
      </c>
      <c r="BE114" s="226">
        <f>IF(N114="základní",J114,0)</f>
        <v>0</v>
      </c>
      <c r="BF114" s="226">
        <f>IF(N114="snížená",J114,0)</f>
        <v>0</v>
      </c>
      <c r="BG114" s="226">
        <f>IF(N114="zákl. přenesená",J114,0)</f>
        <v>0</v>
      </c>
      <c r="BH114" s="226">
        <f>IF(N114="sníž. přenesená",J114,0)</f>
        <v>0</v>
      </c>
      <c r="BI114" s="226">
        <f>IF(N114="nulová",J114,0)</f>
        <v>0</v>
      </c>
      <c r="BJ114" s="18" t="s">
        <v>22</v>
      </c>
      <c r="BK114" s="226">
        <f>ROUND(I114*H114,2)</f>
        <v>0</v>
      </c>
      <c r="BL114" s="18" t="s">
        <v>178</v>
      </c>
      <c r="BM114" s="225" t="s">
        <v>1409</v>
      </c>
    </row>
    <row r="115" spans="1:47" s="2" customFormat="1" ht="12">
      <c r="A115" s="39"/>
      <c r="B115" s="40"/>
      <c r="C115" s="41"/>
      <c r="D115" s="227" t="s">
        <v>180</v>
      </c>
      <c r="E115" s="41"/>
      <c r="F115" s="228" t="s">
        <v>1408</v>
      </c>
      <c r="G115" s="41"/>
      <c r="H115" s="41"/>
      <c r="I115" s="229"/>
      <c r="J115" s="41"/>
      <c r="K115" s="41"/>
      <c r="L115" s="45"/>
      <c r="M115" s="230"/>
      <c r="N115" s="231"/>
      <c r="O115" s="85"/>
      <c r="P115" s="85"/>
      <c r="Q115" s="85"/>
      <c r="R115" s="85"/>
      <c r="S115" s="85"/>
      <c r="T115" s="86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T115" s="18" t="s">
        <v>180</v>
      </c>
      <c r="AU115" s="18" t="s">
        <v>84</v>
      </c>
    </row>
    <row r="116" spans="1:47" s="2" customFormat="1" ht="12">
      <c r="A116" s="39"/>
      <c r="B116" s="40"/>
      <c r="C116" s="41"/>
      <c r="D116" s="232" t="s">
        <v>182</v>
      </c>
      <c r="E116" s="41"/>
      <c r="F116" s="233" t="s">
        <v>1410</v>
      </c>
      <c r="G116" s="41"/>
      <c r="H116" s="41"/>
      <c r="I116" s="229"/>
      <c r="J116" s="41"/>
      <c r="K116" s="41"/>
      <c r="L116" s="45"/>
      <c r="M116" s="230"/>
      <c r="N116" s="231"/>
      <c r="O116" s="85"/>
      <c r="P116" s="85"/>
      <c r="Q116" s="85"/>
      <c r="R116" s="85"/>
      <c r="S116" s="85"/>
      <c r="T116" s="86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T116" s="18" t="s">
        <v>182</v>
      </c>
      <c r="AU116" s="18" t="s">
        <v>84</v>
      </c>
    </row>
    <row r="117" spans="1:51" s="14" customFormat="1" ht="12">
      <c r="A117" s="14"/>
      <c r="B117" s="244"/>
      <c r="C117" s="245"/>
      <c r="D117" s="227" t="s">
        <v>184</v>
      </c>
      <c r="E117" s="246" t="s">
        <v>20</v>
      </c>
      <c r="F117" s="247" t="s">
        <v>1411</v>
      </c>
      <c r="G117" s="245"/>
      <c r="H117" s="248">
        <v>28</v>
      </c>
      <c r="I117" s="249"/>
      <c r="J117" s="245"/>
      <c r="K117" s="245"/>
      <c r="L117" s="250"/>
      <c r="M117" s="251"/>
      <c r="N117" s="252"/>
      <c r="O117" s="252"/>
      <c r="P117" s="252"/>
      <c r="Q117" s="252"/>
      <c r="R117" s="252"/>
      <c r="S117" s="252"/>
      <c r="T117" s="253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54" t="s">
        <v>184</v>
      </c>
      <c r="AU117" s="254" t="s">
        <v>84</v>
      </c>
      <c r="AV117" s="14" t="s">
        <v>84</v>
      </c>
      <c r="AW117" s="14" t="s">
        <v>37</v>
      </c>
      <c r="AX117" s="14" t="s">
        <v>76</v>
      </c>
      <c r="AY117" s="254" t="s">
        <v>171</v>
      </c>
    </row>
    <row r="118" spans="1:65" s="2" customFormat="1" ht="24.15" customHeight="1">
      <c r="A118" s="39"/>
      <c r="B118" s="40"/>
      <c r="C118" s="214" t="s">
        <v>210</v>
      </c>
      <c r="D118" s="214" t="s">
        <v>173</v>
      </c>
      <c r="E118" s="215" t="s">
        <v>1412</v>
      </c>
      <c r="F118" s="216" t="s">
        <v>1413</v>
      </c>
      <c r="G118" s="217" t="s">
        <v>176</v>
      </c>
      <c r="H118" s="218">
        <v>60</v>
      </c>
      <c r="I118" s="219"/>
      <c r="J118" s="220">
        <f>ROUND(I118*H118,2)</f>
        <v>0</v>
      </c>
      <c r="K118" s="216" t="s">
        <v>177</v>
      </c>
      <c r="L118" s="45"/>
      <c r="M118" s="221" t="s">
        <v>20</v>
      </c>
      <c r="N118" s="222" t="s">
        <v>47</v>
      </c>
      <c r="O118" s="85"/>
      <c r="P118" s="223">
        <f>O118*H118</f>
        <v>0</v>
      </c>
      <c r="Q118" s="223">
        <v>0</v>
      </c>
      <c r="R118" s="223">
        <f>Q118*H118</f>
        <v>0</v>
      </c>
      <c r="S118" s="223">
        <v>0</v>
      </c>
      <c r="T118" s="224">
        <f>S118*H118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R118" s="225" t="s">
        <v>178</v>
      </c>
      <c r="AT118" s="225" t="s">
        <v>173</v>
      </c>
      <c r="AU118" s="225" t="s">
        <v>84</v>
      </c>
      <c r="AY118" s="18" t="s">
        <v>171</v>
      </c>
      <c r="BE118" s="226">
        <f>IF(N118="základní",J118,0)</f>
        <v>0</v>
      </c>
      <c r="BF118" s="226">
        <f>IF(N118="snížená",J118,0)</f>
        <v>0</v>
      </c>
      <c r="BG118" s="226">
        <f>IF(N118="zákl. přenesená",J118,0)</f>
        <v>0</v>
      </c>
      <c r="BH118" s="226">
        <f>IF(N118="sníž. přenesená",J118,0)</f>
        <v>0</v>
      </c>
      <c r="BI118" s="226">
        <f>IF(N118="nulová",J118,0)</f>
        <v>0</v>
      </c>
      <c r="BJ118" s="18" t="s">
        <v>22</v>
      </c>
      <c r="BK118" s="226">
        <f>ROUND(I118*H118,2)</f>
        <v>0</v>
      </c>
      <c r="BL118" s="18" t="s">
        <v>178</v>
      </c>
      <c r="BM118" s="225" t="s">
        <v>1414</v>
      </c>
    </row>
    <row r="119" spans="1:47" s="2" customFormat="1" ht="12">
      <c r="A119" s="39"/>
      <c r="B119" s="40"/>
      <c r="C119" s="41"/>
      <c r="D119" s="227" t="s">
        <v>180</v>
      </c>
      <c r="E119" s="41"/>
      <c r="F119" s="228" t="s">
        <v>1415</v>
      </c>
      <c r="G119" s="41"/>
      <c r="H119" s="41"/>
      <c r="I119" s="229"/>
      <c r="J119" s="41"/>
      <c r="K119" s="41"/>
      <c r="L119" s="45"/>
      <c r="M119" s="230"/>
      <c r="N119" s="231"/>
      <c r="O119" s="85"/>
      <c r="P119" s="85"/>
      <c r="Q119" s="85"/>
      <c r="R119" s="85"/>
      <c r="S119" s="85"/>
      <c r="T119" s="86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T119" s="18" t="s">
        <v>180</v>
      </c>
      <c r="AU119" s="18" t="s">
        <v>84</v>
      </c>
    </row>
    <row r="120" spans="1:47" s="2" customFormat="1" ht="12">
      <c r="A120" s="39"/>
      <c r="B120" s="40"/>
      <c r="C120" s="41"/>
      <c r="D120" s="232" t="s">
        <v>182</v>
      </c>
      <c r="E120" s="41"/>
      <c r="F120" s="233" t="s">
        <v>1416</v>
      </c>
      <c r="G120" s="41"/>
      <c r="H120" s="41"/>
      <c r="I120" s="229"/>
      <c r="J120" s="41"/>
      <c r="K120" s="41"/>
      <c r="L120" s="45"/>
      <c r="M120" s="230"/>
      <c r="N120" s="231"/>
      <c r="O120" s="85"/>
      <c r="P120" s="85"/>
      <c r="Q120" s="85"/>
      <c r="R120" s="85"/>
      <c r="S120" s="85"/>
      <c r="T120" s="86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T120" s="18" t="s">
        <v>182</v>
      </c>
      <c r="AU120" s="18" t="s">
        <v>84</v>
      </c>
    </row>
    <row r="121" spans="1:65" s="2" customFormat="1" ht="24.15" customHeight="1">
      <c r="A121" s="39"/>
      <c r="B121" s="40"/>
      <c r="C121" s="214" t="s">
        <v>218</v>
      </c>
      <c r="D121" s="214" t="s">
        <v>173</v>
      </c>
      <c r="E121" s="215" t="s">
        <v>1417</v>
      </c>
      <c r="F121" s="216" t="s">
        <v>1418</v>
      </c>
      <c r="G121" s="217" t="s">
        <v>391</v>
      </c>
      <c r="H121" s="218">
        <v>50</v>
      </c>
      <c r="I121" s="219"/>
      <c r="J121" s="220">
        <f>ROUND(I121*H121,2)</f>
        <v>0</v>
      </c>
      <c r="K121" s="216" t="s">
        <v>177</v>
      </c>
      <c r="L121" s="45"/>
      <c r="M121" s="221" t="s">
        <v>20</v>
      </c>
      <c r="N121" s="222" t="s">
        <v>47</v>
      </c>
      <c r="O121" s="85"/>
      <c r="P121" s="223">
        <f>O121*H121</f>
        <v>0</v>
      </c>
      <c r="Q121" s="223">
        <v>0</v>
      </c>
      <c r="R121" s="223">
        <f>Q121*H121</f>
        <v>0</v>
      </c>
      <c r="S121" s="223">
        <v>0</v>
      </c>
      <c r="T121" s="224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25" t="s">
        <v>178</v>
      </c>
      <c r="AT121" s="225" t="s">
        <v>173</v>
      </c>
      <c r="AU121" s="225" t="s">
        <v>84</v>
      </c>
      <c r="AY121" s="18" t="s">
        <v>171</v>
      </c>
      <c r="BE121" s="226">
        <f>IF(N121="základní",J121,0)</f>
        <v>0</v>
      </c>
      <c r="BF121" s="226">
        <f>IF(N121="snížená",J121,0)</f>
        <v>0</v>
      </c>
      <c r="BG121" s="226">
        <f>IF(N121="zákl. přenesená",J121,0)</f>
        <v>0</v>
      </c>
      <c r="BH121" s="226">
        <f>IF(N121="sníž. přenesená",J121,0)</f>
        <v>0</v>
      </c>
      <c r="BI121" s="226">
        <f>IF(N121="nulová",J121,0)</f>
        <v>0</v>
      </c>
      <c r="BJ121" s="18" t="s">
        <v>22</v>
      </c>
      <c r="BK121" s="226">
        <f>ROUND(I121*H121,2)</f>
        <v>0</v>
      </c>
      <c r="BL121" s="18" t="s">
        <v>178</v>
      </c>
      <c r="BM121" s="225" t="s">
        <v>1419</v>
      </c>
    </row>
    <row r="122" spans="1:47" s="2" customFormat="1" ht="12">
      <c r="A122" s="39"/>
      <c r="B122" s="40"/>
      <c r="C122" s="41"/>
      <c r="D122" s="227" t="s">
        <v>180</v>
      </c>
      <c r="E122" s="41"/>
      <c r="F122" s="228" t="s">
        <v>1420</v>
      </c>
      <c r="G122" s="41"/>
      <c r="H122" s="41"/>
      <c r="I122" s="229"/>
      <c r="J122" s="41"/>
      <c r="K122" s="41"/>
      <c r="L122" s="45"/>
      <c r="M122" s="230"/>
      <c r="N122" s="231"/>
      <c r="O122" s="85"/>
      <c r="P122" s="85"/>
      <c r="Q122" s="85"/>
      <c r="R122" s="85"/>
      <c r="S122" s="85"/>
      <c r="T122" s="86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180</v>
      </c>
      <c r="AU122" s="18" t="s">
        <v>84</v>
      </c>
    </row>
    <row r="123" spans="1:47" s="2" customFormat="1" ht="12">
      <c r="A123" s="39"/>
      <c r="B123" s="40"/>
      <c r="C123" s="41"/>
      <c r="D123" s="232" t="s">
        <v>182</v>
      </c>
      <c r="E123" s="41"/>
      <c r="F123" s="233" t="s">
        <v>1421</v>
      </c>
      <c r="G123" s="41"/>
      <c r="H123" s="41"/>
      <c r="I123" s="229"/>
      <c r="J123" s="41"/>
      <c r="K123" s="41"/>
      <c r="L123" s="45"/>
      <c r="M123" s="230"/>
      <c r="N123" s="231"/>
      <c r="O123" s="85"/>
      <c r="P123" s="85"/>
      <c r="Q123" s="85"/>
      <c r="R123" s="85"/>
      <c r="S123" s="85"/>
      <c r="T123" s="86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8" t="s">
        <v>182</v>
      </c>
      <c r="AU123" s="18" t="s">
        <v>84</v>
      </c>
    </row>
    <row r="124" spans="1:51" s="14" customFormat="1" ht="12">
      <c r="A124" s="14"/>
      <c r="B124" s="244"/>
      <c r="C124" s="245"/>
      <c r="D124" s="227" t="s">
        <v>184</v>
      </c>
      <c r="E124" s="246" t="s">
        <v>20</v>
      </c>
      <c r="F124" s="247" t="s">
        <v>1422</v>
      </c>
      <c r="G124" s="245"/>
      <c r="H124" s="248">
        <v>50</v>
      </c>
      <c r="I124" s="249"/>
      <c r="J124" s="245"/>
      <c r="K124" s="245"/>
      <c r="L124" s="250"/>
      <c r="M124" s="251"/>
      <c r="N124" s="252"/>
      <c r="O124" s="252"/>
      <c r="P124" s="252"/>
      <c r="Q124" s="252"/>
      <c r="R124" s="252"/>
      <c r="S124" s="252"/>
      <c r="T124" s="253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54" t="s">
        <v>184</v>
      </c>
      <c r="AU124" s="254" t="s">
        <v>84</v>
      </c>
      <c r="AV124" s="14" t="s">
        <v>84</v>
      </c>
      <c r="AW124" s="14" t="s">
        <v>37</v>
      </c>
      <c r="AX124" s="14" t="s">
        <v>76</v>
      </c>
      <c r="AY124" s="254" t="s">
        <v>171</v>
      </c>
    </row>
    <row r="125" spans="1:65" s="2" customFormat="1" ht="24.15" customHeight="1">
      <c r="A125" s="39"/>
      <c r="B125" s="40"/>
      <c r="C125" s="214" t="s">
        <v>227</v>
      </c>
      <c r="D125" s="214" t="s">
        <v>173</v>
      </c>
      <c r="E125" s="215" t="s">
        <v>1423</v>
      </c>
      <c r="F125" s="216" t="s">
        <v>1424</v>
      </c>
      <c r="G125" s="217" t="s">
        <v>391</v>
      </c>
      <c r="H125" s="218">
        <v>30</v>
      </c>
      <c r="I125" s="219"/>
      <c r="J125" s="220">
        <f>ROUND(I125*H125,2)</f>
        <v>0</v>
      </c>
      <c r="K125" s="216" t="s">
        <v>177</v>
      </c>
      <c r="L125" s="45"/>
      <c r="M125" s="221" t="s">
        <v>20</v>
      </c>
      <c r="N125" s="222" t="s">
        <v>47</v>
      </c>
      <c r="O125" s="85"/>
      <c r="P125" s="223">
        <f>O125*H125</f>
        <v>0</v>
      </c>
      <c r="Q125" s="223">
        <v>0</v>
      </c>
      <c r="R125" s="223">
        <f>Q125*H125</f>
        <v>0</v>
      </c>
      <c r="S125" s="223">
        <v>0</v>
      </c>
      <c r="T125" s="224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25" t="s">
        <v>178</v>
      </c>
      <c r="AT125" s="225" t="s">
        <v>173</v>
      </c>
      <c r="AU125" s="225" t="s">
        <v>84</v>
      </c>
      <c r="AY125" s="18" t="s">
        <v>171</v>
      </c>
      <c r="BE125" s="226">
        <f>IF(N125="základní",J125,0)</f>
        <v>0</v>
      </c>
      <c r="BF125" s="226">
        <f>IF(N125="snížená",J125,0)</f>
        <v>0</v>
      </c>
      <c r="BG125" s="226">
        <f>IF(N125="zákl. přenesená",J125,0)</f>
        <v>0</v>
      </c>
      <c r="BH125" s="226">
        <f>IF(N125="sníž. přenesená",J125,0)</f>
        <v>0</v>
      </c>
      <c r="BI125" s="226">
        <f>IF(N125="nulová",J125,0)</f>
        <v>0</v>
      </c>
      <c r="BJ125" s="18" t="s">
        <v>22</v>
      </c>
      <c r="BK125" s="226">
        <f>ROUND(I125*H125,2)</f>
        <v>0</v>
      </c>
      <c r="BL125" s="18" t="s">
        <v>178</v>
      </c>
      <c r="BM125" s="225" t="s">
        <v>1425</v>
      </c>
    </row>
    <row r="126" spans="1:47" s="2" customFormat="1" ht="12">
      <c r="A126" s="39"/>
      <c r="B126" s="40"/>
      <c r="C126" s="41"/>
      <c r="D126" s="227" t="s">
        <v>180</v>
      </c>
      <c r="E126" s="41"/>
      <c r="F126" s="228" t="s">
        <v>1426</v>
      </c>
      <c r="G126" s="41"/>
      <c r="H126" s="41"/>
      <c r="I126" s="229"/>
      <c r="J126" s="41"/>
      <c r="K126" s="41"/>
      <c r="L126" s="45"/>
      <c r="M126" s="230"/>
      <c r="N126" s="231"/>
      <c r="O126" s="85"/>
      <c r="P126" s="85"/>
      <c r="Q126" s="85"/>
      <c r="R126" s="85"/>
      <c r="S126" s="85"/>
      <c r="T126" s="86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8" t="s">
        <v>180</v>
      </c>
      <c r="AU126" s="18" t="s">
        <v>84</v>
      </c>
    </row>
    <row r="127" spans="1:47" s="2" customFormat="1" ht="12">
      <c r="A127" s="39"/>
      <c r="B127" s="40"/>
      <c r="C127" s="41"/>
      <c r="D127" s="232" t="s">
        <v>182</v>
      </c>
      <c r="E127" s="41"/>
      <c r="F127" s="233" t="s">
        <v>1427</v>
      </c>
      <c r="G127" s="41"/>
      <c r="H127" s="41"/>
      <c r="I127" s="229"/>
      <c r="J127" s="41"/>
      <c r="K127" s="41"/>
      <c r="L127" s="45"/>
      <c r="M127" s="230"/>
      <c r="N127" s="231"/>
      <c r="O127" s="85"/>
      <c r="P127" s="85"/>
      <c r="Q127" s="85"/>
      <c r="R127" s="85"/>
      <c r="S127" s="85"/>
      <c r="T127" s="86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T127" s="18" t="s">
        <v>182</v>
      </c>
      <c r="AU127" s="18" t="s">
        <v>84</v>
      </c>
    </row>
    <row r="128" spans="1:65" s="2" customFormat="1" ht="24.15" customHeight="1">
      <c r="A128" s="39"/>
      <c r="B128" s="40"/>
      <c r="C128" s="214" t="s">
        <v>235</v>
      </c>
      <c r="D128" s="214" t="s">
        <v>173</v>
      </c>
      <c r="E128" s="215" t="s">
        <v>1428</v>
      </c>
      <c r="F128" s="216" t="s">
        <v>1429</v>
      </c>
      <c r="G128" s="217" t="s">
        <v>176</v>
      </c>
      <c r="H128" s="218">
        <v>50</v>
      </c>
      <c r="I128" s="219"/>
      <c r="J128" s="220">
        <f>ROUND(I128*H128,2)</f>
        <v>0</v>
      </c>
      <c r="K128" s="216" t="s">
        <v>177</v>
      </c>
      <c r="L128" s="45"/>
      <c r="M128" s="221" t="s">
        <v>20</v>
      </c>
      <c r="N128" s="222" t="s">
        <v>47</v>
      </c>
      <c r="O128" s="85"/>
      <c r="P128" s="223">
        <f>O128*H128</f>
        <v>0</v>
      </c>
      <c r="Q128" s="223">
        <v>0.0116222</v>
      </c>
      <c r="R128" s="223">
        <f>Q128*H128</f>
        <v>0.58111</v>
      </c>
      <c r="S128" s="223">
        <v>0</v>
      </c>
      <c r="T128" s="224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25" t="s">
        <v>178</v>
      </c>
      <c r="AT128" s="225" t="s">
        <v>173</v>
      </c>
      <c r="AU128" s="225" t="s">
        <v>84</v>
      </c>
      <c r="AY128" s="18" t="s">
        <v>171</v>
      </c>
      <c r="BE128" s="226">
        <f>IF(N128="základní",J128,0)</f>
        <v>0</v>
      </c>
      <c r="BF128" s="226">
        <f>IF(N128="snížená",J128,0)</f>
        <v>0</v>
      </c>
      <c r="BG128" s="226">
        <f>IF(N128="zákl. přenesená",J128,0)</f>
        <v>0</v>
      </c>
      <c r="BH128" s="226">
        <f>IF(N128="sníž. přenesená",J128,0)</f>
        <v>0</v>
      </c>
      <c r="BI128" s="226">
        <f>IF(N128="nulová",J128,0)</f>
        <v>0</v>
      </c>
      <c r="BJ128" s="18" t="s">
        <v>22</v>
      </c>
      <c r="BK128" s="226">
        <f>ROUND(I128*H128,2)</f>
        <v>0</v>
      </c>
      <c r="BL128" s="18" t="s">
        <v>178</v>
      </c>
      <c r="BM128" s="225" t="s">
        <v>1430</v>
      </c>
    </row>
    <row r="129" spans="1:47" s="2" customFormat="1" ht="12">
      <c r="A129" s="39"/>
      <c r="B129" s="40"/>
      <c r="C129" s="41"/>
      <c r="D129" s="227" t="s">
        <v>180</v>
      </c>
      <c r="E129" s="41"/>
      <c r="F129" s="228" t="s">
        <v>1431</v>
      </c>
      <c r="G129" s="41"/>
      <c r="H129" s="41"/>
      <c r="I129" s="229"/>
      <c r="J129" s="41"/>
      <c r="K129" s="41"/>
      <c r="L129" s="45"/>
      <c r="M129" s="230"/>
      <c r="N129" s="231"/>
      <c r="O129" s="85"/>
      <c r="P129" s="85"/>
      <c r="Q129" s="85"/>
      <c r="R129" s="85"/>
      <c r="S129" s="85"/>
      <c r="T129" s="86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180</v>
      </c>
      <c r="AU129" s="18" t="s">
        <v>84</v>
      </c>
    </row>
    <row r="130" spans="1:47" s="2" customFormat="1" ht="12">
      <c r="A130" s="39"/>
      <c r="B130" s="40"/>
      <c r="C130" s="41"/>
      <c r="D130" s="232" t="s">
        <v>182</v>
      </c>
      <c r="E130" s="41"/>
      <c r="F130" s="233" t="s">
        <v>1432</v>
      </c>
      <c r="G130" s="41"/>
      <c r="H130" s="41"/>
      <c r="I130" s="229"/>
      <c r="J130" s="41"/>
      <c r="K130" s="41"/>
      <c r="L130" s="45"/>
      <c r="M130" s="230"/>
      <c r="N130" s="231"/>
      <c r="O130" s="85"/>
      <c r="P130" s="85"/>
      <c r="Q130" s="85"/>
      <c r="R130" s="85"/>
      <c r="S130" s="85"/>
      <c r="T130" s="86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T130" s="18" t="s">
        <v>182</v>
      </c>
      <c r="AU130" s="18" t="s">
        <v>84</v>
      </c>
    </row>
    <row r="131" spans="1:51" s="14" customFormat="1" ht="12">
      <c r="A131" s="14"/>
      <c r="B131" s="244"/>
      <c r="C131" s="245"/>
      <c r="D131" s="227" t="s">
        <v>184</v>
      </c>
      <c r="E131" s="246" t="s">
        <v>20</v>
      </c>
      <c r="F131" s="247" t="s">
        <v>1422</v>
      </c>
      <c r="G131" s="245"/>
      <c r="H131" s="248">
        <v>50</v>
      </c>
      <c r="I131" s="249"/>
      <c r="J131" s="245"/>
      <c r="K131" s="245"/>
      <c r="L131" s="250"/>
      <c r="M131" s="251"/>
      <c r="N131" s="252"/>
      <c r="O131" s="252"/>
      <c r="P131" s="252"/>
      <c r="Q131" s="252"/>
      <c r="R131" s="252"/>
      <c r="S131" s="252"/>
      <c r="T131" s="253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54" t="s">
        <v>184</v>
      </c>
      <c r="AU131" s="254" t="s">
        <v>84</v>
      </c>
      <c r="AV131" s="14" t="s">
        <v>84</v>
      </c>
      <c r="AW131" s="14" t="s">
        <v>37</v>
      </c>
      <c r="AX131" s="14" t="s">
        <v>76</v>
      </c>
      <c r="AY131" s="254" t="s">
        <v>171</v>
      </c>
    </row>
    <row r="132" spans="1:65" s="2" customFormat="1" ht="24.15" customHeight="1">
      <c r="A132" s="39"/>
      <c r="B132" s="40"/>
      <c r="C132" s="214" t="s">
        <v>241</v>
      </c>
      <c r="D132" s="214" t="s">
        <v>173</v>
      </c>
      <c r="E132" s="215" t="s">
        <v>1433</v>
      </c>
      <c r="F132" s="216" t="s">
        <v>1434</v>
      </c>
      <c r="G132" s="217" t="s">
        <v>176</v>
      </c>
      <c r="H132" s="218">
        <v>20</v>
      </c>
      <c r="I132" s="219"/>
      <c r="J132" s="220">
        <f>ROUND(I132*H132,2)</f>
        <v>0</v>
      </c>
      <c r="K132" s="216" t="s">
        <v>177</v>
      </c>
      <c r="L132" s="45"/>
      <c r="M132" s="221" t="s">
        <v>20</v>
      </c>
      <c r="N132" s="222" t="s">
        <v>47</v>
      </c>
      <c r="O132" s="85"/>
      <c r="P132" s="223">
        <f>O132*H132</f>
        <v>0</v>
      </c>
      <c r="Q132" s="223">
        <v>0</v>
      </c>
      <c r="R132" s="223">
        <f>Q132*H132</f>
        <v>0</v>
      </c>
      <c r="S132" s="223">
        <v>0</v>
      </c>
      <c r="T132" s="224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25" t="s">
        <v>178</v>
      </c>
      <c r="AT132" s="225" t="s">
        <v>173</v>
      </c>
      <c r="AU132" s="225" t="s">
        <v>84</v>
      </c>
      <c r="AY132" s="18" t="s">
        <v>171</v>
      </c>
      <c r="BE132" s="226">
        <f>IF(N132="základní",J132,0)</f>
        <v>0</v>
      </c>
      <c r="BF132" s="226">
        <f>IF(N132="snížená",J132,0)</f>
        <v>0</v>
      </c>
      <c r="BG132" s="226">
        <f>IF(N132="zákl. přenesená",J132,0)</f>
        <v>0</v>
      </c>
      <c r="BH132" s="226">
        <f>IF(N132="sníž. přenesená",J132,0)</f>
        <v>0</v>
      </c>
      <c r="BI132" s="226">
        <f>IF(N132="nulová",J132,0)</f>
        <v>0</v>
      </c>
      <c r="BJ132" s="18" t="s">
        <v>22</v>
      </c>
      <c r="BK132" s="226">
        <f>ROUND(I132*H132,2)</f>
        <v>0</v>
      </c>
      <c r="BL132" s="18" t="s">
        <v>178</v>
      </c>
      <c r="BM132" s="225" t="s">
        <v>1435</v>
      </c>
    </row>
    <row r="133" spans="1:47" s="2" customFormat="1" ht="12">
      <c r="A133" s="39"/>
      <c r="B133" s="40"/>
      <c r="C133" s="41"/>
      <c r="D133" s="227" t="s">
        <v>180</v>
      </c>
      <c r="E133" s="41"/>
      <c r="F133" s="228" t="s">
        <v>1436</v>
      </c>
      <c r="G133" s="41"/>
      <c r="H133" s="41"/>
      <c r="I133" s="229"/>
      <c r="J133" s="41"/>
      <c r="K133" s="41"/>
      <c r="L133" s="45"/>
      <c r="M133" s="230"/>
      <c r="N133" s="231"/>
      <c r="O133" s="85"/>
      <c r="P133" s="85"/>
      <c r="Q133" s="85"/>
      <c r="R133" s="85"/>
      <c r="S133" s="85"/>
      <c r="T133" s="86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T133" s="18" t="s">
        <v>180</v>
      </c>
      <c r="AU133" s="18" t="s">
        <v>84</v>
      </c>
    </row>
    <row r="134" spans="1:47" s="2" customFormat="1" ht="12">
      <c r="A134" s="39"/>
      <c r="B134" s="40"/>
      <c r="C134" s="41"/>
      <c r="D134" s="232" t="s">
        <v>182</v>
      </c>
      <c r="E134" s="41"/>
      <c r="F134" s="233" t="s">
        <v>1437</v>
      </c>
      <c r="G134" s="41"/>
      <c r="H134" s="41"/>
      <c r="I134" s="229"/>
      <c r="J134" s="41"/>
      <c r="K134" s="41"/>
      <c r="L134" s="45"/>
      <c r="M134" s="230"/>
      <c r="N134" s="231"/>
      <c r="O134" s="85"/>
      <c r="P134" s="85"/>
      <c r="Q134" s="85"/>
      <c r="R134" s="85"/>
      <c r="S134" s="85"/>
      <c r="T134" s="86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T134" s="18" t="s">
        <v>182</v>
      </c>
      <c r="AU134" s="18" t="s">
        <v>84</v>
      </c>
    </row>
    <row r="135" spans="1:63" s="12" customFormat="1" ht="22.8" customHeight="1">
      <c r="A135" s="12"/>
      <c r="B135" s="198"/>
      <c r="C135" s="199"/>
      <c r="D135" s="200" t="s">
        <v>75</v>
      </c>
      <c r="E135" s="212" t="s">
        <v>670</v>
      </c>
      <c r="F135" s="212" t="s">
        <v>671</v>
      </c>
      <c r="G135" s="199"/>
      <c r="H135" s="199"/>
      <c r="I135" s="202"/>
      <c r="J135" s="213">
        <f>BK135</f>
        <v>0</v>
      </c>
      <c r="K135" s="199"/>
      <c r="L135" s="204"/>
      <c r="M135" s="205"/>
      <c r="N135" s="206"/>
      <c r="O135" s="206"/>
      <c r="P135" s="207">
        <f>SUM(P136:P138)</f>
        <v>0</v>
      </c>
      <c r="Q135" s="206"/>
      <c r="R135" s="207">
        <f>SUM(R136:R138)</f>
        <v>0</v>
      </c>
      <c r="S135" s="206"/>
      <c r="T135" s="208">
        <f>SUM(T136:T138)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09" t="s">
        <v>22</v>
      </c>
      <c r="AT135" s="210" t="s">
        <v>75</v>
      </c>
      <c r="AU135" s="210" t="s">
        <v>22</v>
      </c>
      <c r="AY135" s="209" t="s">
        <v>171</v>
      </c>
      <c r="BK135" s="211">
        <f>SUM(BK136:BK138)</f>
        <v>0</v>
      </c>
    </row>
    <row r="136" spans="1:65" s="2" customFormat="1" ht="24.15" customHeight="1">
      <c r="A136" s="39"/>
      <c r="B136" s="40"/>
      <c r="C136" s="214" t="s">
        <v>27</v>
      </c>
      <c r="D136" s="214" t="s">
        <v>173</v>
      </c>
      <c r="E136" s="215" t="s">
        <v>1438</v>
      </c>
      <c r="F136" s="216" t="s">
        <v>1439</v>
      </c>
      <c r="G136" s="217" t="s">
        <v>244</v>
      </c>
      <c r="H136" s="218">
        <v>4.063</v>
      </c>
      <c r="I136" s="219"/>
      <c r="J136" s="220">
        <f>ROUND(I136*H136,2)</f>
        <v>0</v>
      </c>
      <c r="K136" s="216" t="s">
        <v>177</v>
      </c>
      <c r="L136" s="45"/>
      <c r="M136" s="221" t="s">
        <v>20</v>
      </c>
      <c r="N136" s="222" t="s">
        <v>47</v>
      </c>
      <c r="O136" s="85"/>
      <c r="P136" s="223">
        <f>O136*H136</f>
        <v>0</v>
      </c>
      <c r="Q136" s="223">
        <v>0</v>
      </c>
      <c r="R136" s="223">
        <f>Q136*H136</f>
        <v>0</v>
      </c>
      <c r="S136" s="223">
        <v>0</v>
      </c>
      <c r="T136" s="224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25" t="s">
        <v>178</v>
      </c>
      <c r="AT136" s="225" t="s">
        <v>173</v>
      </c>
      <c r="AU136" s="225" t="s">
        <v>84</v>
      </c>
      <c r="AY136" s="18" t="s">
        <v>171</v>
      </c>
      <c r="BE136" s="226">
        <f>IF(N136="základní",J136,0)</f>
        <v>0</v>
      </c>
      <c r="BF136" s="226">
        <f>IF(N136="snížená",J136,0)</f>
        <v>0</v>
      </c>
      <c r="BG136" s="226">
        <f>IF(N136="zákl. přenesená",J136,0)</f>
        <v>0</v>
      </c>
      <c r="BH136" s="226">
        <f>IF(N136="sníž. přenesená",J136,0)</f>
        <v>0</v>
      </c>
      <c r="BI136" s="226">
        <f>IF(N136="nulová",J136,0)</f>
        <v>0</v>
      </c>
      <c r="BJ136" s="18" t="s">
        <v>22</v>
      </c>
      <c r="BK136" s="226">
        <f>ROUND(I136*H136,2)</f>
        <v>0</v>
      </c>
      <c r="BL136" s="18" t="s">
        <v>178</v>
      </c>
      <c r="BM136" s="225" t="s">
        <v>1440</v>
      </c>
    </row>
    <row r="137" spans="1:47" s="2" customFormat="1" ht="12">
      <c r="A137" s="39"/>
      <c r="B137" s="40"/>
      <c r="C137" s="41"/>
      <c r="D137" s="227" t="s">
        <v>180</v>
      </c>
      <c r="E137" s="41"/>
      <c r="F137" s="228" t="s">
        <v>1441</v>
      </c>
      <c r="G137" s="41"/>
      <c r="H137" s="41"/>
      <c r="I137" s="229"/>
      <c r="J137" s="41"/>
      <c r="K137" s="41"/>
      <c r="L137" s="45"/>
      <c r="M137" s="230"/>
      <c r="N137" s="231"/>
      <c r="O137" s="85"/>
      <c r="P137" s="85"/>
      <c r="Q137" s="85"/>
      <c r="R137" s="85"/>
      <c r="S137" s="85"/>
      <c r="T137" s="86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18" t="s">
        <v>180</v>
      </c>
      <c r="AU137" s="18" t="s">
        <v>84</v>
      </c>
    </row>
    <row r="138" spans="1:47" s="2" customFormat="1" ht="12">
      <c r="A138" s="39"/>
      <c r="B138" s="40"/>
      <c r="C138" s="41"/>
      <c r="D138" s="232" t="s">
        <v>182</v>
      </c>
      <c r="E138" s="41"/>
      <c r="F138" s="233" t="s">
        <v>1442</v>
      </c>
      <c r="G138" s="41"/>
      <c r="H138" s="41"/>
      <c r="I138" s="229"/>
      <c r="J138" s="41"/>
      <c r="K138" s="41"/>
      <c r="L138" s="45"/>
      <c r="M138" s="266"/>
      <c r="N138" s="267"/>
      <c r="O138" s="268"/>
      <c r="P138" s="268"/>
      <c r="Q138" s="268"/>
      <c r="R138" s="268"/>
      <c r="S138" s="268"/>
      <c r="T138" s="26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T138" s="18" t="s">
        <v>182</v>
      </c>
      <c r="AU138" s="18" t="s">
        <v>84</v>
      </c>
    </row>
    <row r="139" spans="1:31" s="2" customFormat="1" ht="6.95" customHeight="1">
      <c r="A139" s="39"/>
      <c r="B139" s="60"/>
      <c r="C139" s="61"/>
      <c r="D139" s="61"/>
      <c r="E139" s="61"/>
      <c r="F139" s="61"/>
      <c r="G139" s="61"/>
      <c r="H139" s="61"/>
      <c r="I139" s="61"/>
      <c r="J139" s="61"/>
      <c r="K139" s="61"/>
      <c r="L139" s="45"/>
      <c r="M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</row>
  </sheetData>
  <sheetProtection password="CC35" sheet="1" objects="1" scenarios="1" formatColumns="0" formatRows="0" autoFilter="0"/>
  <autoFilter ref="C95:K138"/>
  <mergeCells count="15">
    <mergeCell ref="E7:H7"/>
    <mergeCell ref="E11:H11"/>
    <mergeCell ref="E9:H9"/>
    <mergeCell ref="E13:H13"/>
    <mergeCell ref="E22:H22"/>
    <mergeCell ref="E31:H31"/>
    <mergeCell ref="E52:H52"/>
    <mergeCell ref="E56:H56"/>
    <mergeCell ref="E54:H54"/>
    <mergeCell ref="E58:H58"/>
    <mergeCell ref="E82:H82"/>
    <mergeCell ref="E86:H86"/>
    <mergeCell ref="E84:H84"/>
    <mergeCell ref="E88:H88"/>
    <mergeCell ref="L2:V2"/>
  </mergeCells>
  <hyperlinks>
    <hyperlink ref="F101" r:id="rId1" display="https://podminky.urs.cz/item/CS_URS_2023_02/115101201"/>
    <hyperlink ref="F107" r:id="rId2" display="https://podminky.urs.cz/item/CS_URS_2023_02/320232035"/>
    <hyperlink ref="F112" r:id="rId3" display="https://podminky.urs.cz/item/CS_URS_2023_02/985131111"/>
    <hyperlink ref="F116" r:id="rId4" display="https://podminky.urs.cz/item/CS_URS_2023_02/985132111"/>
    <hyperlink ref="F120" r:id="rId5" display="https://podminky.urs.cz/item/CS_URS_2023_02/985139111"/>
    <hyperlink ref="F123" r:id="rId6" display="https://podminky.urs.cz/item/CS_URS_2023_02/985141111"/>
    <hyperlink ref="F127" r:id="rId7" display="https://podminky.urs.cz/item/CS_URS_2023_02/985141911"/>
    <hyperlink ref="F130" r:id="rId8" display="https://podminky.urs.cz/item/CS_URS_2023_02/985231111"/>
    <hyperlink ref="F134" r:id="rId9" display="https://podminky.urs.cz/item/CS_URS_2023_02/985231191"/>
    <hyperlink ref="F138" r:id="rId10" display="https://podminky.urs.cz/item/CS_URS_2023_02/99821211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LAPTOP-1JLMHHIG\vozabal</dc:creator>
  <cp:keywords/>
  <dc:description/>
  <cp:lastModifiedBy>LAPTOP-1JLMHHIG\vozabal</cp:lastModifiedBy>
  <dcterms:created xsi:type="dcterms:W3CDTF">2024-01-11T07:06:08Z</dcterms:created>
  <dcterms:modified xsi:type="dcterms:W3CDTF">2024-01-11T07:06:38Z</dcterms:modified>
  <cp:category/>
  <cp:version/>
  <cp:contentType/>
  <cp:contentStatus/>
</cp:coreProperties>
</file>