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192" activeTab="0"/>
  </bookViews>
  <sheets>
    <sheet name="Rekapitulace stavby" sheetId="1" r:id="rId1"/>
    <sheet name="1 - SO 110 Komunikace" sheetId="2" r:id="rId2"/>
    <sheet name="2 - Vedlejší rozpočtové n..." sheetId="3" r:id="rId3"/>
  </sheets>
  <definedNames>
    <definedName name="_xlnm._FilterDatabase" localSheetId="1" hidden="1">'1 - SO 110 Komunikace'!$C$89:$K$375</definedName>
    <definedName name="_xlnm._FilterDatabase" localSheetId="2" hidden="1">'2 - Vedlejší rozpočtové n...'!$C$80:$K$93</definedName>
    <definedName name="_xlnm.Print_Area" localSheetId="1">'1 - SO 110 Komunikace'!$C$45:$J$71,'1 - SO 110 Komunikace'!$C$77:$K$375</definedName>
    <definedName name="_xlnm.Print_Area" localSheetId="2">'2 - Vedlejší rozpočtové n...'!$C$45:$J$62,'2 - Vedlejší rozpočtové n...'!$C$68:$K$93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'1 - SO 110 Komunikace'!$89:$89</definedName>
    <definedName name="_xlnm.Print_Titles" localSheetId="2">'2 - Vedlejší rozpočtové n...'!$80:$80</definedName>
  </definedNames>
  <calcPr calcId="162913"/>
</workbook>
</file>

<file path=xl/sharedStrings.xml><?xml version="1.0" encoding="utf-8"?>
<sst xmlns="http://schemas.openxmlformats.org/spreadsheetml/2006/main" count="3095" uniqueCount="480">
  <si>
    <t>Export Komplet</t>
  </si>
  <si>
    <t>VZ</t>
  </si>
  <si>
    <t>2.0</t>
  </si>
  <si>
    <t>ZAMOK</t>
  </si>
  <si>
    <t>False</t>
  </si>
  <si>
    <t>{fef4a408-2d25-4146-9517-7fbe43f0330d}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</si>
  <si>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</si>
  <si>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</si>
  <si>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</si>
  <si>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</si>
  <si>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</si>
  <si>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</si>
  <si>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</si>
  <si>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</si>
  <si>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x88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</si>
  <si>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</si>
  <si>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</si>
  <si>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II/Hodyně - x II/232, povrchová úprava</t>
  </si>
  <si>
    <t>KSO:</t>
  </si>
  <si>
    <t/>
  </si>
  <si>
    <t>CC-CZ:</t>
  </si>
  <si>
    <t>Místo:</t>
  </si>
  <si>
    <t xml:space="preserve"> </t>
  </si>
  <si>
    <t>Datum:</t>
  </si>
  <si>
    <t>10. 5. 2024</t>
  </si>
  <si>
    <t>Zadavatel:</t>
  </si>
  <si>
    <t>IČ:</t>
  </si>
  <si>
    <t>DIČ:</t>
  </si>
  <si>
    <t>Uchazeč:</t>
  </si>
  <si>
    <t>Vyplň údaj</t>
  </si>
  <si>
    <t>Projektant:</t>
  </si>
  <si>
    <t>Ing.Bohunil Fröhlich,Záhumenní 808,337 01 Rokycany</t>
  </si>
  <si>
    <t>True</t>
  </si>
  <si>
    <t>Zpracovatel:</t>
  </si>
  <si>
    <t>Jiří Marek, Stýskaly 7, 330 11 Třemošná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</si>
  <si>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</si>
  <si>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</si>
  <si>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</si>
  <si>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</si>
  <si>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</si>
  <si>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</si>
  <si>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</si>
  <si>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</si>
  <si>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</si>
  <si>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</si>
  <si>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</si>
  <si>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</si>
  <si>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</si>
  <si>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</si>
  <si>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</si>
  <si>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</si>
  <si>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</si>
  <si>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</si>
  <si>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</si>
  <si>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</si>
  <si>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</si>
  <si>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</si>
  <si>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</si>
  <si>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</si>
  <si>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</si>
  <si>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</si>
  <si>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</si>
  <si>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</si>
  <si>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</si>
  <si>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</si>
  <si>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</si>
  <si>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</si>
  <si>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</si>
  <si>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</si>
  <si>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</si>
  <si>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</si>
  <si>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</si>
  <si>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</si>
  <si>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</si>
  <si>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</si>
  <si>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</si>
  <si>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</si>
  <si>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 110 Komunikace</t>
  </si>
  <si>
    <t>STA</t>
  </si>
  <si>
    <t>{3630e242-36e8-4666-9836-50bb0a2acac8}</t>
  </si>
  <si>
    <t>2</t>
  </si>
  <si>
    <t>Vedlejší rozpočtové náklady</t>
  </si>
  <si>
    <t>{1a4c5875-8e94-433b-a204-205fcfd50ef8}</t>
  </si>
  <si>
    <t>KRYCÍ LIST SOUPISU PRACÍ</t>
  </si>
  <si>
    <t>Objekt:</t>
  </si>
  <si>
    <t>1 - SO 110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</si>
  <si>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</si>
  <si>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</si>
  <si>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</si>
  <si>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</si>
  <si>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</si>
  <si>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</si>
  <si>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A - Vozovka (frézování 120 mm)</t>
  </si>
  <si>
    <t xml:space="preserve">    3 - B - Vozovka (frézování 180 mm)</t>
  </si>
  <si>
    <t xml:space="preserve">    4 - C - Vozovka (frézování 180 mm + odkop 680 mm)</t>
  </si>
  <si>
    <t xml:space="preserve">    5 - D - Vozovka (frézování 120 mm)</t>
  </si>
  <si>
    <t xml:space="preserve">    6 - Krajnice</t>
  </si>
  <si>
    <t xml:space="preserve">    7 - E - Hospodářský sjezd</t>
  </si>
  <si>
    <t xml:space="preserve">    8 - Dopravní značení</t>
  </si>
  <si>
    <t xml:space="preserve">    9 - Ostatní konstrukce a práce</t>
  </si>
  <si>
    <t xml:space="preserve">    10 - Bourací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</si>
  <si>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</si>
  <si>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</si>
  <si>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</si>
  <si>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</si>
  <si>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</si>
  <si>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</si>
  <si>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</si>
  <si>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</si>
  <si>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</si>
  <si>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</si>
  <si>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</si>
  <si>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</si>
  <si>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</si>
  <si>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</si>
  <si>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</si>
  <si>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</si>
  <si>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</si>
  <si>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</si>
  <si>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122251104</t>
  </si>
  <si>
    <t>Odkopávky a prokopávky nezapažené strojně v hornině třídy těžitelnosti I skupiny 3 přes 100 do 500 m3</t>
  </si>
  <si>
    <t>m3</t>
  </si>
  <si>
    <t>CS ÚRS 2024 01</t>
  </si>
  <si>
    <t>4</t>
  </si>
  <si>
    <t>-1000665514</t>
  </si>
  <si>
    <t>Online PSC</t>
  </si>
  <si>
    <t>https://podminky.urs.cz/item/CS_URS_2024_01/122251104</t>
  </si>
  <si>
    <t>VV</t>
  </si>
  <si>
    <t xml:space="preserve">"viz.výkres č.2-3 Situace komunikace část I-II" </t>
  </si>
  <si>
    <t>"plocha C" 350*0,56</t>
  </si>
  <si>
    <t>"hospodářský sjezd"  65*0,15</t>
  </si>
  <si>
    <t>"krajnice" 880*0,17+140*0,23+75*0,25</t>
  </si>
  <si>
    <t>Součet</t>
  </si>
  <si>
    <t>16275R</t>
  </si>
  <si>
    <t>Vodorovné přemístění výkopku/sypaniny z horniny třídy těžitelnosti I skupiny 1 až 3 dle možností zhotovitele</t>
  </si>
  <si>
    <t>1472314727</t>
  </si>
  <si>
    <t>"viz.pol.122251104" 406,3</t>
  </si>
  <si>
    <t>3</t>
  </si>
  <si>
    <t>171251201</t>
  </si>
  <si>
    <t>Uložení sypaniny na skládky nebo meziskládky bez hutnění s upravením uložené sypaniny do předepsaného tvaru</t>
  </si>
  <si>
    <t>-1418103140</t>
  </si>
  <si>
    <t>https://podminky.urs.cz/item/CS_URS_2024_01/171251201</t>
  </si>
  <si>
    <t>"viz.pol.16275R" 406,3</t>
  </si>
  <si>
    <t>171201231</t>
  </si>
  <si>
    <t>Poplatek za uložení stavebního odpadu na recyklační skládce (skládkovné) zeminy a kamení zatříděného do Katalogu odpadů pod kódem 17 05 04</t>
  </si>
  <si>
    <t>t</t>
  </si>
  <si>
    <t>-1035634587</t>
  </si>
  <si>
    <t>https://podminky.urs.cz/item/CS_URS_2024_01/171201231</t>
  </si>
  <si>
    <t>"viz.pol.171251201" 406,3*1,8</t>
  </si>
  <si>
    <t>5</t>
  </si>
  <si>
    <t>181951112</t>
  </si>
  <si>
    <t>Úprava pláně vyrovnáním výškových rozdílů strojně v hornině třídy těžitelnosti I, skupiny 1 až 3 se zhutněním</t>
  </si>
  <si>
    <t>m2</t>
  </si>
  <si>
    <t>-1689491909</t>
  </si>
  <si>
    <t>https://podminky.urs.cz/item/CS_URS_2024_01/181951112</t>
  </si>
  <si>
    <t>"viz.výkres č.2-3 Situace komunikace část I-II- výměra převzata z AutoCad" 350+65</t>
  </si>
  <si>
    <t>A - Vozovka (frézování 120 mm)</t>
  </si>
  <si>
    <t>6</t>
  </si>
  <si>
    <t>573231108</t>
  </si>
  <si>
    <t>Postřik spojovací PS bez posypu kamenivem ze silniční emulze, v množství 0,50 kg/m2</t>
  </si>
  <si>
    <t>-234872507</t>
  </si>
  <si>
    <t>https://podminky.urs.cz/item/CS_URS_2024_01/573231108</t>
  </si>
  <si>
    <t>"viz.výkres č.2-3 Situace komunikace část I-II- výměra převzata z AutoCad" 5680</t>
  </si>
  <si>
    <t>7</t>
  </si>
  <si>
    <t>577145122</t>
  </si>
  <si>
    <t>Asfaltový beton vrstva ložní ACL 16 (ABH) s rozprostřením a zhutněním z nemodifikovaného asfaltu v pruhu šířky přes 3 m, po zhutnění tl. 50 mm</t>
  </si>
  <si>
    <t>-713464132</t>
  </si>
  <si>
    <t>https://podminky.urs.cz/item/CS_URS_2024_01/577145122</t>
  </si>
  <si>
    <t>P</t>
  </si>
  <si>
    <t>Poznámka k položce:
tl. 0-80 mm</t>
  </si>
  <si>
    <t>"viz.pol.573231108" 5680</t>
  </si>
  <si>
    <t>8</t>
  </si>
  <si>
    <t>-812025057</t>
  </si>
  <si>
    <t>9</t>
  </si>
  <si>
    <t>577165122</t>
  </si>
  <si>
    <t>Asfaltový beton vrstva ložní ACL 16 (ABH) s rozprostřením a zhutněním z nemodifikovaného asfaltu v pruhu šířky přes 3 m, po zhutnění tl. 70 mm</t>
  </si>
  <si>
    <t>281593017</t>
  </si>
  <si>
    <t>https://podminky.urs.cz/item/CS_URS_2024_01/577165122</t>
  </si>
  <si>
    <t>10</t>
  </si>
  <si>
    <t>-1075347596</t>
  </si>
  <si>
    <t>11</t>
  </si>
  <si>
    <t>577144121</t>
  </si>
  <si>
    <t>Asfaltový beton vrstva obrusná ACO 11 (ABS) s rozprostřením a se zhutněním z nemodifikovaného asfaltu v pruhu šířky přes 3 m tř. I, po zhutnění tl. 50 mm</t>
  </si>
  <si>
    <t>1827008444</t>
  </si>
  <si>
    <t>https://podminky.urs.cz/item/CS_URS_2024_01/577144121</t>
  </si>
  <si>
    <t>B - Vozovka (frézování 180 mm)</t>
  </si>
  <si>
    <t>-1409967453</t>
  </si>
  <si>
    <t>"viz.výkres č.2-3 Situace komunikace část I-II- výměra převzata z AutoCad" 650</t>
  </si>
  <si>
    <t>13</t>
  </si>
  <si>
    <t>565145121</t>
  </si>
  <si>
    <t>Asfaltový beton vrstva podkladní ACP 16 (obalované kamenivo střednězrnné - OKS) s rozprostřením a zhutněním v pruhu šířky přes 3 m, po zhutnění tl. 60 mm</t>
  </si>
  <si>
    <t>-280953228</t>
  </si>
  <si>
    <t>https://podminky.urs.cz/item/CS_URS_2024_01/565145121</t>
  </si>
  <si>
    <t>"viz.pol.573231108" 650</t>
  </si>
  <si>
    <t>14</t>
  </si>
  <si>
    <t>529422709</t>
  </si>
  <si>
    <t>15</t>
  </si>
  <si>
    <t>1942965371</t>
  </si>
  <si>
    <t>16</t>
  </si>
  <si>
    <t>-1624648996</t>
  </si>
  <si>
    <t>17</t>
  </si>
  <si>
    <t>-2043186490</t>
  </si>
  <si>
    <t>18</t>
  </si>
  <si>
    <t>1621085333</t>
  </si>
  <si>
    <t>C - Vozovka (frézování 180 mm + odkop 680 mm)</t>
  </si>
  <si>
    <t>19</t>
  </si>
  <si>
    <t>564871116</t>
  </si>
  <si>
    <t>Podklad ze štěrkodrti ŠD s rozprostřením a zhutněním plochy přes 100 m2, po zhutnění tl. 300 mm</t>
  </si>
  <si>
    <t>156669439</t>
  </si>
  <si>
    <t>https://podminky.urs.cz/item/CS_URS_2024_01/564871116</t>
  </si>
  <si>
    <t>"viz.výkres č.2-3 Situace komunikace část I-II- výměra převzata z AutoCad" 350</t>
  </si>
  <si>
    <t>20</t>
  </si>
  <si>
    <t>564851114</t>
  </si>
  <si>
    <t>Podklad ze štěrkodrti ŠD s rozprostřením a zhutněním plochy přes 100 m2, po zhutnění tl. 180 mm</t>
  </si>
  <si>
    <t>-549917571</t>
  </si>
  <si>
    <t>https://podminky.urs.cz/item/CS_URS_2024_01/564851114</t>
  </si>
  <si>
    <t>"viz.pol.564871116" 350</t>
  </si>
  <si>
    <t>-1107204416</t>
  </si>
  <si>
    <t>22</t>
  </si>
  <si>
    <t>-1276321068</t>
  </si>
  <si>
    <t>23</t>
  </si>
  <si>
    <t>565165121</t>
  </si>
  <si>
    <t>Asfaltový beton vrstva podkladní ACP 16 (obalované kamenivo střednězrnné - OKS) s rozprostřením a zhutněním v pruhu šířky přes 3 m, po zhutnění tl. 80 mm</t>
  </si>
  <si>
    <t>1023220141</t>
  </si>
  <si>
    <t>https://podminky.urs.cz/item/CS_URS_2024_01/565165121</t>
  </si>
  <si>
    <t>24</t>
  </si>
  <si>
    <t>961861457</t>
  </si>
  <si>
    <t>25</t>
  </si>
  <si>
    <t>-1401333504</t>
  </si>
  <si>
    <t>26</t>
  </si>
  <si>
    <t>-1013226425</t>
  </si>
  <si>
    <t>27</t>
  </si>
  <si>
    <t>1682793446</t>
  </si>
  <si>
    <t>28</t>
  </si>
  <si>
    <t>-882506263</t>
  </si>
  <si>
    <t>D - Vozovka (frézování 120 mm)</t>
  </si>
  <si>
    <t>29</t>
  </si>
  <si>
    <t>-938294225</t>
  </si>
  <si>
    <t>"viz.výkres č.2-3 Situace komunikace část I-II- výměra převzata z AutoCad" 210</t>
  </si>
  <si>
    <t>30</t>
  </si>
  <si>
    <t>350992579</t>
  </si>
  <si>
    <t>"viz.pol.573231108" 210</t>
  </si>
  <si>
    <t>31</t>
  </si>
  <si>
    <t>-1154716325</t>
  </si>
  <si>
    <t>32</t>
  </si>
  <si>
    <t>-1440713079</t>
  </si>
  <si>
    <t>Krajnice</t>
  </si>
  <si>
    <t>33</t>
  </si>
  <si>
    <t>569951133R</t>
  </si>
  <si>
    <t>Zpevnění krajnic nebo komunikací pro pěší s rozprostřením a zhutněním, po zhutnění asfaltovým recyklátem tl. 170 mm (bez dodávky recyklátu)</t>
  </si>
  <si>
    <t>1877941931</t>
  </si>
  <si>
    <t>Poznámka k položce:
Použitý recyklát musí odpovídat zatřídění ZAS-T1 s hodnotou "PAU" nepřesahující 6 mg/kg sušiny
tl.120-200 mm</t>
  </si>
  <si>
    <t>"viz.výkres č.2-3 Situace komunikace část I-II- výměra převzata z AutoCad"</t>
  </si>
  <si>
    <t>"skladba krajnice A1,D1" 850+30</t>
  </si>
  <si>
    <t>34</t>
  </si>
  <si>
    <t>569951133R1</t>
  </si>
  <si>
    <t>Zpevnění krajnic nebo komunikací pro pěší s rozprostřením a zhutněním, po zhutnění asfaltovým recyklátem tl. 230 mm (bez dodávky recyklátu)</t>
  </si>
  <si>
    <t>1539716903</t>
  </si>
  <si>
    <t>Poznámka k položce:
Použitý recyklát musí odpovídat zatřídění ZAS-T1 s hodnotou "PAU" nepřesahující 6 mg/kg sušiny
tl.180-260 mm</t>
  </si>
  <si>
    <t>"skladba krajnice B1" 140</t>
  </si>
  <si>
    <t>35</t>
  </si>
  <si>
    <t>569951133R2</t>
  </si>
  <si>
    <t>Zpevnění krajnic nebo komunikací pro pěší s rozprostřením a zhutněním, po zhutnění asfaltovým recyklátem tl. 250 mm (bez dodávky recyklátu)</t>
  </si>
  <si>
    <t>386012020</t>
  </si>
  <si>
    <t xml:space="preserve">Poznámka k položce:
Použitý recyklát musí odpovídat zatřídění ZAS-T1 s hodnotou "PAU" nepřesahující 6 mg/kg sušiny
</t>
  </si>
  <si>
    <t>"skladba krajnice C1" 75</t>
  </si>
  <si>
    <t>E - Hospodářský sjezd</t>
  </si>
  <si>
    <t>36</t>
  </si>
  <si>
    <t>569951133R3</t>
  </si>
  <si>
    <t>Zpevnění krajnic nebo komunikací pro pěší s rozprostřením a zhutněním, po zhutnění asfaltovým recyklátem tl. 150 mm (bez dodávky recyklátu)</t>
  </si>
  <si>
    <t>459964942</t>
  </si>
  <si>
    <t>Poznámka k položce:
Použitý recyklát musí odpovídat zatřídění ZAS-T1 s hodnotou "PAU" nepřesahující 6 mg/kg sušiny</t>
  </si>
  <si>
    <t>"viz.výkres č.5 Hospodářský sjezd- výměra převzata z AutoCad" 65</t>
  </si>
  <si>
    <t>Dopravní značení</t>
  </si>
  <si>
    <t>37</t>
  </si>
  <si>
    <t>914511112</t>
  </si>
  <si>
    <t>Montáž sloupku dopravních značek délky do 3,5 m do hliníkové patky pro sloupek D 60 mm</t>
  </si>
  <si>
    <t>kus</t>
  </si>
  <si>
    <t>1870869342</t>
  </si>
  <si>
    <t>https://podminky.urs.cz/item/CS_URS_2024_01/914511112</t>
  </si>
  <si>
    <t>"viz.výkres č.7 Dopravni značení" 2+2</t>
  </si>
  <si>
    <t>38</t>
  </si>
  <si>
    <t>M</t>
  </si>
  <si>
    <t>40445225</t>
  </si>
  <si>
    <t>sloupek pro dopravní značku Zn D 60mm v 3,5m</t>
  </si>
  <si>
    <t>1653556939</t>
  </si>
  <si>
    <t>"viz.výkres č.7 Dopravni značení" 2</t>
  </si>
  <si>
    <t>39</t>
  </si>
  <si>
    <t>912211111</t>
  </si>
  <si>
    <t>Montáž směrového sloupku plastového s odrazkou prostým uložením bez betonového základu silničního</t>
  </si>
  <si>
    <t>617725236</t>
  </si>
  <si>
    <t>https://podminky.urs.cz/item/CS_URS_2024_01/912211111</t>
  </si>
  <si>
    <t>"viz.výkres č.2-3 Situace komunikace část I-II" 6*2+2*7+4*3+3+5*2+14+8+2</t>
  </si>
  <si>
    <t>40</t>
  </si>
  <si>
    <t>40445158</t>
  </si>
  <si>
    <t>sloupek směrový silniční plastový 1,2m</t>
  </si>
  <si>
    <t>-1751543503</t>
  </si>
  <si>
    <t>"viz.výkres č.2-3 Situace komunikace část I-II" 6*2+2*7+4*3+3+5*2+14</t>
  </si>
  <si>
    <t>41</t>
  </si>
  <si>
    <t>40445158R</t>
  </si>
  <si>
    <t>sloupek směrový silniční plastový 1,2m - červený</t>
  </si>
  <si>
    <t>-612642339</t>
  </si>
  <si>
    <t>"viz.výkres č.2-3 Situace komunikace část I-II" 8+2</t>
  </si>
  <si>
    <t>42</t>
  </si>
  <si>
    <t>915611111</t>
  </si>
  <si>
    <t>Předznačení pro vodorovné značení stříkané barvou nebo prováděné z nátěrových hmot liniové dělicí čáry, vodicí proužky</t>
  </si>
  <si>
    <t>m</t>
  </si>
  <si>
    <t>212730830</t>
  </si>
  <si>
    <t>https://podminky.urs.cz/item/CS_URS_2024_01/915611111</t>
  </si>
  <si>
    <t>"viz.výkres č.7 Dopravni značení" 2182+48</t>
  </si>
  <si>
    <t>43</t>
  </si>
  <si>
    <t>915211112</t>
  </si>
  <si>
    <t>Vodorovné dopravní značení stříkaným plastem dělící čára šířky 125 mm souvislá bílá retroreflexní</t>
  </si>
  <si>
    <t>338380120</t>
  </si>
  <si>
    <t>https://podminky.urs.cz/item/CS_URS_2024_01/915211112</t>
  </si>
  <si>
    <t>"viz.výkres č.7 Dopravni značení"</t>
  </si>
  <si>
    <t>"vodící čára V4" 1090*2+40+10-48</t>
  </si>
  <si>
    <t>44</t>
  </si>
  <si>
    <t>915221122</t>
  </si>
  <si>
    <t>Vodorovné dopravní značení stříkaným plastem vodící čára bílá šířky 250 mm přerušovaná retroreflexní</t>
  </si>
  <si>
    <t>-2011545970</t>
  </si>
  <si>
    <t>https://podminky.urs.cz/item/CS_URS_2024_01/915221122</t>
  </si>
  <si>
    <t>"vodící čára V2b" 28+20</t>
  </si>
  <si>
    <t>45</t>
  </si>
  <si>
    <t>998223011</t>
  </si>
  <si>
    <t>Přesun hmot pro pozemní komunikace s krytem dlážděným dopravní vzdálenost do 200 m jakékoliv délky objektu</t>
  </si>
  <si>
    <t>983279133</t>
  </si>
  <si>
    <t>https://podminky.urs.cz/item/CS_URS_2024_01/998223011</t>
  </si>
  <si>
    <t>Ostatní konstrukce a práce</t>
  </si>
  <si>
    <t>46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</si>
  <si>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</si>
  <si>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</si>
  <si>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180688089</t>
  </si>
  <si>
    <t>https://podminky.urs.cz/item/CS_URS_2024_01/938909311</t>
  </si>
  <si>
    <t>"viz.výkres č.2-3 Situace komunikace část I-II- výměra převzata z AutoCad" 5680+650+210</t>
  </si>
  <si>
    <t>47</t>
  </si>
  <si>
    <t>938908411</t>
  </si>
  <si>
    <t>Čištění vozovek splachováním vodou povrchu podkladu nebo krytu živičného, betonového nebo dlážděného</t>
  </si>
  <si>
    <t>230941729</t>
  </si>
  <si>
    <t>https://podminky.urs.cz/item/CS_URS_2024_01/938908411</t>
  </si>
  <si>
    <t>"viz.pol.č.938909311" 6540</t>
  </si>
  <si>
    <t>48</t>
  </si>
  <si>
    <t>938902421</t>
  </si>
  <si>
    <t>Čištění propustků s odstraněním travnatého porostu nebo nánosu, s naložením na dopravní prostředek nebo s přemístěním na hromady na vzdálenost do 20 m strojně tlakovou vodou tloušťky nánosu přes 25 do 50% průměru propustku do 500 mm</t>
  </si>
  <si>
    <t>-669623876</t>
  </si>
  <si>
    <t>https://podminky.urs.cz/item/CS_URS_2024_01/938902421</t>
  </si>
  <si>
    <t>"viz.výkres č.2-3 Situace komunikace část I-II"</t>
  </si>
  <si>
    <t>"zatrubnění příčné a podélné" 22+7,5+8*4+8,5+7,5</t>
  </si>
  <si>
    <t>49</t>
  </si>
  <si>
    <t>938902151</t>
  </si>
  <si>
    <t>Čištění příkopů strojně příkopovou frézou při šířce dna do 400 mm</t>
  </si>
  <si>
    <t>-2114101603</t>
  </si>
  <si>
    <t>https://podminky.urs.cz/item/CS_URS_2024_01/938902151</t>
  </si>
  <si>
    <t>"viz.výkres č.2-3 Situace komunikace část I-II" 1090*2</t>
  </si>
  <si>
    <t>50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</si>
  <si>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</si>
  <si>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</si>
  <si>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1566725935</t>
  </si>
  <si>
    <t>https://podminky.urs.cz/item/CS_URS_2024_01/919732211</t>
  </si>
  <si>
    <t>"napojení nového na stávající asfalt" 6+6+13+6</t>
  </si>
  <si>
    <t xml:space="preserve">"ošetření středové spáry asfaltu" 1090 </t>
  </si>
  <si>
    <t>51</t>
  </si>
  <si>
    <t>783306807</t>
  </si>
  <si>
    <t>Odstranění nátěrů ze zámečnických konstrukcí odstraňovačem nátěrů s obroušením</t>
  </si>
  <si>
    <t>827008684</t>
  </si>
  <si>
    <t>https://podminky.urs.cz/item/CS_URS_2024_01/783306807</t>
  </si>
  <si>
    <t>"oprava nátěrů ocelového zábradlí" 0,5*(3,25*1,1*2)</t>
  </si>
  <si>
    <t>52</t>
  </si>
  <si>
    <t>783314101</t>
  </si>
  <si>
    <t>Základní nátěr zámečnických konstrukcí jednonásobný syntetický</t>
  </si>
  <si>
    <t>-1645318356</t>
  </si>
  <si>
    <t>https://podminky.urs.cz/item/CS_URS_2024_01/783314101</t>
  </si>
  <si>
    <t>"viz.pol.č.783314101" 3,575</t>
  </si>
  <si>
    <t>53</t>
  </si>
  <si>
    <t>783315101</t>
  </si>
  <si>
    <t>Mezinátěr zámečnických konstrukcí jednonásobný syntetický standardní</t>
  </si>
  <si>
    <t>-1061447310</t>
  </si>
  <si>
    <t>https://podminky.urs.cz/item/CS_URS_2024_01/783315101</t>
  </si>
  <si>
    <t>54</t>
  </si>
  <si>
    <t>783317101</t>
  </si>
  <si>
    <t>Krycí nátěr (email) zámečnických konstrukcí jednonásobný syntetický standardní</t>
  </si>
  <si>
    <t>234042101</t>
  </si>
  <si>
    <t>https://podminky.urs.cz/item/CS_URS_2024_01/783317101</t>
  </si>
  <si>
    <t>55</t>
  </si>
  <si>
    <t>629995101</t>
  </si>
  <si>
    <t>Očištění vnějších ploch tlakovou vodou omytím</t>
  </si>
  <si>
    <t>-2145235272</t>
  </si>
  <si>
    <t>https://podminky.urs.cz/item/CS_URS_2024_01/629995101</t>
  </si>
  <si>
    <t>"oprava betonových povrchů říms a propustků" 3,5*0,7*2+0,7*0,5*4</t>
  </si>
  <si>
    <t>56</t>
  </si>
  <si>
    <t>985311112R</t>
  </si>
  <si>
    <t xml:space="preserve">Reprofilace stěn cementovými sanačními maltami </t>
  </si>
  <si>
    <t>-1292810986</t>
  </si>
  <si>
    <t>"viz.pol.č.629995101" 6,3</t>
  </si>
  <si>
    <t>57</t>
  </si>
  <si>
    <t>935112211</t>
  </si>
  <si>
    <t>Osazení betonového příkopového žlabu s vyplněním a zatřením spár cementovou maltou s ložem tl. 100 mm z betonu prostého z betonových příkopových tvárnic šířky přes 500 do 800 mm</t>
  </si>
  <si>
    <t>1714179711</t>
  </si>
  <si>
    <t>https://podminky.urs.cz/item/CS_URS_2024_01/935112211</t>
  </si>
  <si>
    <t>1*4</t>
  </si>
  <si>
    <t>58</t>
  </si>
  <si>
    <t>59227723</t>
  </si>
  <si>
    <t>žlab dvouvrstvý vibrolisovaný pro povrchové odvodnění betonový 80x330x590/669mm</t>
  </si>
  <si>
    <t>-2049445230</t>
  </si>
  <si>
    <t>"viz.pol.935112211" 4*3,03*1,01</t>
  </si>
  <si>
    <t>59</t>
  </si>
  <si>
    <t>-1040556159</t>
  </si>
  <si>
    <t>Bourací práce</t>
  </si>
  <si>
    <t>60</t>
  </si>
  <si>
    <t>919735112</t>
  </si>
  <si>
    <t>Řezání stávajícího živičného krytu nebo podkladu hloubky přes 50 do 100 mm</t>
  </si>
  <si>
    <t>1321191347</t>
  </si>
  <si>
    <t>https://podminky.urs.cz/item/CS_URS_2024_01/919735112</t>
  </si>
  <si>
    <t>"viz.výkres č.2-3 Situace komunikace část I-II" 6+6+13+6</t>
  </si>
  <si>
    <t>61</t>
  </si>
  <si>
    <t>113154225</t>
  </si>
  <si>
    <t>Frézování živičného podkladu nebo krytu s naložením na dopravní prostředek plochy přes 500 do 1 000 m2 bez překážek v trase pruhu šířky do 1 m, tloušťky vrstvy 200 mm</t>
  </si>
  <si>
    <t>-1284176464</t>
  </si>
  <si>
    <t>https://podminky.urs.cz/item/CS_URS_2024_01/113154225</t>
  </si>
  <si>
    <t>"skladba plochy C-dofrézování krytu na tl.300 mm" 350</t>
  </si>
  <si>
    <t>62</t>
  </si>
  <si>
    <t>113154325</t>
  </si>
  <si>
    <t>Frézování živičného podkladu nebo krytu s naložením na dopravní prostředek plochy přes 1 000 do 10 000 m2 bez překážek v trase pruhu šířky do 1 m, tloušťky vrstvy 200 mm</t>
  </si>
  <si>
    <t>330700085</t>
  </si>
  <si>
    <t>https://podminky.urs.cz/item/CS_URS_2024_01/113154325</t>
  </si>
  <si>
    <t xml:space="preserve">"skladba plochy A,B,C,D" 5680+650+350+210 </t>
  </si>
  <si>
    <t>63</t>
  </si>
  <si>
    <t>997221551R</t>
  </si>
  <si>
    <t>Vodorovná doprava suti ze sypkých materiálů do krajnic</t>
  </si>
  <si>
    <t>479291286</t>
  </si>
  <si>
    <t>"Přemístění vyfrézovaného materiálu do ploch krajnic a hospodářského sjezdu" 285,12+45,36+24,3+21,06</t>
  </si>
  <si>
    <t>64</t>
  </si>
  <si>
    <t>997221551R2</t>
  </si>
  <si>
    <t>Vodorovná doprava suti na mezideponii bez naložení, ale se složením ze sypkých materiálů, na vzdálenost do 5 km</t>
  </si>
  <si>
    <t>-2121366911</t>
  </si>
  <si>
    <t>"viz.pol.113154225,113154325,997221551R" 161+3169,4-375,84</t>
  </si>
  <si>
    <t>65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</si>
  <si>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</si>
  <si>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</si>
  <si>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1378098782</t>
  </si>
  <si>
    <t>https://podminky.urs.cz/item/CS_URS_2024_01/966006132</t>
  </si>
  <si>
    <t>66</t>
  </si>
  <si>
    <t>99722156R</t>
  </si>
  <si>
    <t>Vodorovná doprava suti z kusových materiálů dle možností zhotovitele</t>
  </si>
  <si>
    <t>543870641</t>
  </si>
  <si>
    <t>"likvidace sutě základová patka sloupku značky" 0,328</t>
  </si>
  <si>
    <t>67</t>
  </si>
  <si>
    <t>997221861</t>
  </si>
  <si>
    <t>Poplatek za uložení stavebního odpadu na recyklační skládce (skládkovné) z prostého betonu zatříděného do Katalogu odpadů pod kódem 17 01 01</t>
  </si>
  <si>
    <t>2014116705</t>
  </si>
  <si>
    <t>https://podminky.urs.cz/item/CS_URS_2024_01/997221861</t>
  </si>
  <si>
    <t>"viz.pol.99722156R" 0,328</t>
  </si>
  <si>
    <t>2 - Vedlejší rozpočtové náklady</t>
  </si>
  <si>
    <t>VRN - Vedlejší rozpočtové náklady</t>
  </si>
  <si>
    <t xml:space="preserve">    VRN9 - Ostatní náklady</t>
  </si>
  <si>
    <t>VRN</t>
  </si>
  <si>
    <t>VRN9</t>
  </si>
  <si>
    <t>Ostatní náklady</t>
  </si>
  <si>
    <t>030001000</t>
  </si>
  <si>
    <t>Zařízení staveniště</t>
  </si>
  <si>
    <t>Kč</t>
  </si>
  <si>
    <t>1024</t>
  </si>
  <si>
    <t>733197031</t>
  </si>
  <si>
    <t>https://podminky.urs.cz/item/CS_URS_2024_01/030001000</t>
  </si>
  <si>
    <t>045002000</t>
  </si>
  <si>
    <t>Kompletační a koordinační činnost</t>
  </si>
  <si>
    <t>-774532514</t>
  </si>
  <si>
    <t>https://podminky.urs.cz/item/CS_URS_2024_01/045002000</t>
  </si>
  <si>
    <t>072103011</t>
  </si>
  <si>
    <t xml:space="preserve">Zajištění DIO komunikace </t>
  </si>
  <si>
    <t>-1804567812</t>
  </si>
  <si>
    <t>https://podminky.urs.cz/item/CS_URS_2024_01/072103011</t>
  </si>
  <si>
    <t>012103000</t>
  </si>
  <si>
    <t>Geodetické a vytyčovací práce</t>
  </si>
  <si>
    <t>-751007579</t>
  </si>
  <si>
    <t>https://podminky.urs.cz/item/CS_URS_2024_01/012103000</t>
  </si>
  <si>
    <t>043103000</t>
  </si>
  <si>
    <t>Zkoušky a měření</t>
  </si>
  <si>
    <t>1171111198</t>
  </si>
  <si>
    <t>https://podminky.urs.cz/item/CS_URS_2024_01/043103000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</si>
</sst>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9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22251104" TargetMode="External" /><Relationship Id="rId2" Type="http://schemas.openxmlformats.org/officeDocument/2006/relationships/hyperlink" Target="https://podminky.urs.cz/item/CS_URS_2024_01/171251201" TargetMode="External" /><Relationship Id="rId3" Type="http://schemas.openxmlformats.org/officeDocument/2006/relationships/hyperlink" Target="https://podminky.urs.cz/item/CS_URS_2024_01/171201231" TargetMode="External" /><Relationship Id="rId4" Type="http://schemas.openxmlformats.org/officeDocument/2006/relationships/hyperlink" Target="https://podminky.urs.cz/item/CS_URS_2024_01/181951112" TargetMode="External" /><Relationship Id="rId5" Type="http://schemas.openxmlformats.org/officeDocument/2006/relationships/hyperlink" Target="https://podminky.urs.cz/item/CS_URS_2024_01/573231108" TargetMode="External" /><Relationship Id="rId6" Type="http://schemas.openxmlformats.org/officeDocument/2006/relationships/hyperlink" Target="https://podminky.urs.cz/item/CS_URS_2024_01/577145122" TargetMode="External" /><Relationship Id="rId7" Type="http://schemas.openxmlformats.org/officeDocument/2006/relationships/hyperlink" Target="https://podminky.urs.cz/item/CS_URS_2024_01/573231108" TargetMode="External" /><Relationship Id="rId8" Type="http://schemas.openxmlformats.org/officeDocument/2006/relationships/hyperlink" Target="https://podminky.urs.cz/item/CS_URS_2024_01/577165122" TargetMode="External" /><Relationship Id="rId9" Type="http://schemas.openxmlformats.org/officeDocument/2006/relationships/hyperlink" Target="https://podminky.urs.cz/item/CS_URS_2024_01/573231108" TargetMode="External" /><Relationship Id="rId10" Type="http://schemas.openxmlformats.org/officeDocument/2006/relationships/hyperlink" Target="https://podminky.urs.cz/item/CS_URS_2024_01/577144121" TargetMode="External" /><Relationship Id="rId11" Type="http://schemas.openxmlformats.org/officeDocument/2006/relationships/hyperlink" Target="https://podminky.urs.cz/item/CS_URS_2024_01/573231108" TargetMode="External" /><Relationship Id="rId12" Type="http://schemas.openxmlformats.org/officeDocument/2006/relationships/hyperlink" Target="https://podminky.urs.cz/item/CS_URS_2024_01/565145121" TargetMode="External" /><Relationship Id="rId13" Type="http://schemas.openxmlformats.org/officeDocument/2006/relationships/hyperlink" Target="https://podminky.urs.cz/item/CS_URS_2024_01/577145122" TargetMode="External" /><Relationship Id="rId14" Type="http://schemas.openxmlformats.org/officeDocument/2006/relationships/hyperlink" Target="https://podminky.urs.cz/item/CS_URS_2024_01/573231108" TargetMode="External" /><Relationship Id="rId15" Type="http://schemas.openxmlformats.org/officeDocument/2006/relationships/hyperlink" Target="https://podminky.urs.cz/item/CS_URS_2024_01/577165122" TargetMode="External" /><Relationship Id="rId16" Type="http://schemas.openxmlformats.org/officeDocument/2006/relationships/hyperlink" Target="https://podminky.urs.cz/item/CS_URS_2024_01/573231108" TargetMode="External" /><Relationship Id="rId17" Type="http://schemas.openxmlformats.org/officeDocument/2006/relationships/hyperlink" Target="https://podminky.urs.cz/item/CS_URS_2024_01/577144121" TargetMode="External" /><Relationship Id="rId18" Type="http://schemas.openxmlformats.org/officeDocument/2006/relationships/hyperlink" Target="https://podminky.urs.cz/item/CS_URS_2024_01/564871116" TargetMode="External" /><Relationship Id="rId19" Type="http://schemas.openxmlformats.org/officeDocument/2006/relationships/hyperlink" Target="https://podminky.urs.cz/item/CS_URS_2024_01/564851114" TargetMode="External" /><Relationship Id="rId20" Type="http://schemas.openxmlformats.org/officeDocument/2006/relationships/hyperlink" Target="https://podminky.urs.cz/item/CS_URS_2024_01/564851114" TargetMode="External" /><Relationship Id="rId21" Type="http://schemas.openxmlformats.org/officeDocument/2006/relationships/hyperlink" Target="https://podminky.urs.cz/item/CS_URS_2024_01/573231108" TargetMode="External" /><Relationship Id="rId22" Type="http://schemas.openxmlformats.org/officeDocument/2006/relationships/hyperlink" Target="https://podminky.urs.cz/item/CS_URS_2024_01/565165121" TargetMode="External" /><Relationship Id="rId23" Type="http://schemas.openxmlformats.org/officeDocument/2006/relationships/hyperlink" Target="https://podminky.urs.cz/item/CS_URS_2024_01/577145122" TargetMode="External" /><Relationship Id="rId24" Type="http://schemas.openxmlformats.org/officeDocument/2006/relationships/hyperlink" Target="https://podminky.urs.cz/item/CS_URS_2024_01/573231108" TargetMode="External" /><Relationship Id="rId25" Type="http://schemas.openxmlformats.org/officeDocument/2006/relationships/hyperlink" Target="https://podminky.urs.cz/item/CS_URS_2024_01/577165122" TargetMode="External" /><Relationship Id="rId26" Type="http://schemas.openxmlformats.org/officeDocument/2006/relationships/hyperlink" Target="https://podminky.urs.cz/item/CS_URS_2024_01/573231108" TargetMode="External" /><Relationship Id="rId27" Type="http://schemas.openxmlformats.org/officeDocument/2006/relationships/hyperlink" Target="https://podminky.urs.cz/item/CS_URS_2024_01/577144121" TargetMode="External" /><Relationship Id="rId28" Type="http://schemas.openxmlformats.org/officeDocument/2006/relationships/hyperlink" Target="https://podminky.urs.cz/item/CS_URS_2024_01/573231108" TargetMode="External" /><Relationship Id="rId29" Type="http://schemas.openxmlformats.org/officeDocument/2006/relationships/hyperlink" Target="https://podminky.urs.cz/item/CS_URS_2024_01/577165122" TargetMode="External" /><Relationship Id="rId30" Type="http://schemas.openxmlformats.org/officeDocument/2006/relationships/hyperlink" Target="https://podminky.urs.cz/item/CS_URS_2024_01/573231108" TargetMode="External" /><Relationship Id="rId31" Type="http://schemas.openxmlformats.org/officeDocument/2006/relationships/hyperlink" Target="https://podminky.urs.cz/item/CS_URS_2024_01/577144121" TargetMode="External" /><Relationship Id="rId32" Type="http://schemas.openxmlformats.org/officeDocument/2006/relationships/hyperlink" Target="https://podminky.urs.cz/item/CS_URS_2024_01/914511112" TargetMode="External" /><Relationship Id="rId33" Type="http://schemas.openxmlformats.org/officeDocument/2006/relationships/hyperlink" Target="https://podminky.urs.cz/item/CS_URS_2024_01/912211111" TargetMode="External" /><Relationship Id="rId34" Type="http://schemas.openxmlformats.org/officeDocument/2006/relationships/hyperlink" Target="https://podminky.urs.cz/item/CS_URS_2024_01/915611111" TargetMode="External" /><Relationship Id="rId35" Type="http://schemas.openxmlformats.org/officeDocument/2006/relationships/hyperlink" Target="https://podminky.urs.cz/item/CS_URS_2024_01/915211112" TargetMode="External" /><Relationship Id="rId36" Type="http://schemas.openxmlformats.org/officeDocument/2006/relationships/hyperlink" Target="https://podminky.urs.cz/item/CS_URS_2024_01/915221122" TargetMode="External" /><Relationship Id="rId37" Type="http://schemas.openxmlformats.org/officeDocument/2006/relationships/hyperlink" Target="https://podminky.urs.cz/item/CS_URS_2024_01/998223011" TargetMode="External" /><Relationship Id="rId38" Type="http://schemas.openxmlformats.org/officeDocument/2006/relationships/hyperlink" Target="https://podminky.urs.cz/item/CS_URS_2024_01/938909311" TargetMode="External" /><Relationship Id="rId39" Type="http://schemas.openxmlformats.org/officeDocument/2006/relationships/hyperlink" Target="https://podminky.urs.cz/item/CS_URS_2024_01/938908411" TargetMode="External" /><Relationship Id="rId40" Type="http://schemas.openxmlformats.org/officeDocument/2006/relationships/hyperlink" Target="https://podminky.urs.cz/item/CS_URS_2024_01/938902421" TargetMode="External" /><Relationship Id="rId41" Type="http://schemas.openxmlformats.org/officeDocument/2006/relationships/hyperlink" Target="https://podminky.urs.cz/item/CS_URS_2024_01/938902151" TargetMode="External" /><Relationship Id="rId42" Type="http://schemas.openxmlformats.org/officeDocument/2006/relationships/hyperlink" Target="https://podminky.urs.cz/item/CS_URS_2024_01/919732211" TargetMode="External" /><Relationship Id="rId43" Type="http://schemas.openxmlformats.org/officeDocument/2006/relationships/hyperlink" Target="https://podminky.urs.cz/item/CS_URS_2024_01/783306807" TargetMode="External" /><Relationship Id="rId44" Type="http://schemas.openxmlformats.org/officeDocument/2006/relationships/hyperlink" Target="https://podminky.urs.cz/item/CS_URS_2024_01/783314101" TargetMode="External" /><Relationship Id="rId45" Type="http://schemas.openxmlformats.org/officeDocument/2006/relationships/hyperlink" Target="https://podminky.urs.cz/item/CS_URS_2024_01/783315101" TargetMode="External" /><Relationship Id="rId46" Type="http://schemas.openxmlformats.org/officeDocument/2006/relationships/hyperlink" Target="https://podminky.urs.cz/item/CS_URS_2024_01/783317101" TargetMode="External" /><Relationship Id="rId47" Type="http://schemas.openxmlformats.org/officeDocument/2006/relationships/hyperlink" Target="https://podminky.urs.cz/item/CS_URS_2024_01/629995101" TargetMode="External" /><Relationship Id="rId48" Type="http://schemas.openxmlformats.org/officeDocument/2006/relationships/hyperlink" Target="https://podminky.urs.cz/item/CS_URS_2024_01/935112211" TargetMode="External" /><Relationship Id="rId49" Type="http://schemas.openxmlformats.org/officeDocument/2006/relationships/hyperlink" Target="https://podminky.urs.cz/item/CS_URS_2024_01/998223011" TargetMode="External" /><Relationship Id="rId50" Type="http://schemas.openxmlformats.org/officeDocument/2006/relationships/hyperlink" Target="https://podminky.urs.cz/item/CS_URS_2024_01/919735112" TargetMode="External" /><Relationship Id="rId51" Type="http://schemas.openxmlformats.org/officeDocument/2006/relationships/hyperlink" Target="https://podminky.urs.cz/item/CS_URS_2024_01/113154225" TargetMode="External" /><Relationship Id="rId52" Type="http://schemas.openxmlformats.org/officeDocument/2006/relationships/hyperlink" Target="https://podminky.urs.cz/item/CS_URS_2024_01/113154325" TargetMode="External" /><Relationship Id="rId53" Type="http://schemas.openxmlformats.org/officeDocument/2006/relationships/hyperlink" Target="https://podminky.urs.cz/item/CS_URS_2024_01/966006132" TargetMode="External" /><Relationship Id="rId54" Type="http://schemas.openxmlformats.org/officeDocument/2006/relationships/hyperlink" Target="https://podminky.urs.cz/item/CS_URS_2024_01/997221861" TargetMode="External" /><Relationship Id="rId5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30001000" TargetMode="External" /><Relationship Id="rId2" Type="http://schemas.openxmlformats.org/officeDocument/2006/relationships/hyperlink" Target="https://podminky.urs.cz/item/CS_URS_2024_01/045002000" TargetMode="External" /><Relationship Id="rId3" Type="http://schemas.openxmlformats.org/officeDocument/2006/relationships/hyperlink" Target="https://podminky.urs.cz/item/CS_URS_2024_01/072103011" TargetMode="External" /><Relationship Id="rId4" Type="http://schemas.openxmlformats.org/officeDocument/2006/relationships/hyperlink" Target="https://podminky.urs.cz/item/CS_URS_2024_01/012103000" TargetMode="External" /><Relationship Id="rId5" Type="http://schemas.openxmlformats.org/officeDocument/2006/relationships/hyperlink" Target="https://podminky.urs.cz/item/CS_URS_2024_01/043103000" TargetMode="External" /><Relationship Id="rId6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1">
      <selection activeCell="AA11" sqref="AA1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" customHeight="1"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S2" s="17" t="s">
        <v>6</v>
      </c>
      <c r="BT2" s="17" t="s">
        <v>7</v>
      </c>
    </row>
    <row r="3" spans="2:72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45" t="s">
        <v>14</v>
      </c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2"/>
      <c r="AQ5" s="22"/>
      <c r="AR5" s="20"/>
      <c r="BE5" s="242" t="s">
        <v>15</v>
      </c>
      <c r="BS5" s="17" t="s">
        <v>6</v>
      </c>
    </row>
    <row r="6" spans="2:71" s="1" customFormat="1" ht="36.9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47" t="s">
        <v>17</v>
      </c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2"/>
      <c r="AQ6" s="22"/>
      <c r="AR6" s="20"/>
      <c r="BE6" s="243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243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243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43"/>
      <c r="BS9" s="17" t="s">
        <v>6</v>
      </c>
    </row>
    <row r="10" spans="2:71" s="1" customFormat="1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243"/>
      <c r="BS10" s="17" t="s">
        <v>6</v>
      </c>
    </row>
    <row r="11" spans="2:71" s="1" customFormat="1" ht="18.45" customHeight="1">
      <c r="B11" s="21"/>
      <c r="C11" s="22"/>
      <c r="D11" s="22"/>
      <c r="E11" s="27" t="s">
        <v>22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19</v>
      </c>
      <c r="AO11" s="22"/>
      <c r="AP11" s="22"/>
      <c r="AQ11" s="22"/>
      <c r="AR11" s="20"/>
      <c r="BE11" s="243"/>
      <c r="BS11" s="17" t="s">
        <v>6</v>
      </c>
    </row>
    <row r="12" spans="2:71" s="1" customFormat="1" ht="6.9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43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29</v>
      </c>
      <c r="AO13" s="22"/>
      <c r="AP13" s="22"/>
      <c r="AQ13" s="22"/>
      <c r="AR13" s="20"/>
      <c r="BE13" s="243"/>
      <c r="BS13" s="17" t="s">
        <v>6</v>
      </c>
    </row>
    <row r="14" spans="2:71" ht="13.2">
      <c r="B14" s="21"/>
      <c r="C14" s="22"/>
      <c r="D14" s="22"/>
      <c r="E14" s="248" t="s">
        <v>29</v>
      </c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43"/>
      <c r="BS14" s="17" t="s">
        <v>6</v>
      </c>
    </row>
    <row r="15" spans="2:71" s="1" customFormat="1" ht="6.9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43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243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19</v>
      </c>
      <c r="AO17" s="22"/>
      <c r="AP17" s="22"/>
      <c r="AQ17" s="22"/>
      <c r="AR17" s="20"/>
      <c r="BE17" s="243"/>
      <c r="BS17" s="17" t="s">
        <v>32</v>
      </c>
    </row>
    <row r="18" spans="2:71" s="1" customFormat="1" ht="6.9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43"/>
      <c r="BS18" s="17" t="s">
        <v>6</v>
      </c>
    </row>
    <row r="19" spans="2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243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19</v>
      </c>
      <c r="AO20" s="22"/>
      <c r="AP20" s="22"/>
      <c r="AQ20" s="22"/>
      <c r="AR20" s="20"/>
      <c r="BE20" s="243"/>
      <c r="BS20" s="17" t="s">
        <v>4</v>
      </c>
    </row>
    <row r="21" spans="2:57" s="1" customFormat="1" ht="6.9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43"/>
    </row>
    <row r="22" spans="2:57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43"/>
    </row>
    <row r="23" spans="2:57" s="1" customFormat="1" ht="58.8" customHeight="1">
      <c r="B23" s="21"/>
      <c r="C23" s="22"/>
      <c r="D23" s="22"/>
      <c r="E23" s="250" t="s">
        <v>36</v>
      </c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2"/>
      <c r="AP23" s="22"/>
      <c r="AQ23" s="22"/>
      <c r="AR23" s="20"/>
      <c r="BE23" s="243"/>
    </row>
    <row r="24" spans="2:57" s="1" customFormat="1" ht="6.9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43"/>
    </row>
    <row r="25" spans="2:57" s="1" customFormat="1" ht="6.9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43"/>
    </row>
    <row r="26" spans="1:57" s="2" customFormat="1" ht="25.95" customHeight="1">
      <c r="A26" s="34"/>
      <c r="B26" s="35"/>
      <c r="C26" s="36"/>
      <c r="D26" s="37" t="s">
        <v>37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51">
        <f>ROUND(AG54,2)</f>
        <v>0</v>
      </c>
      <c r="AL26" s="252"/>
      <c r="AM26" s="252"/>
      <c r="AN26" s="252"/>
      <c r="AO26" s="252"/>
      <c r="AP26" s="36"/>
      <c r="AQ26" s="36"/>
      <c r="AR26" s="39"/>
      <c r="BE26" s="243"/>
    </row>
    <row r="27" spans="1:57" s="2" customFormat="1" ht="6.9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43"/>
    </row>
    <row r="28" spans="1:57" s="2" customFormat="1" ht="13.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53" t="s">
        <v>38</v>
      </c>
      <c r="M28" s="253"/>
      <c r="N28" s="253"/>
      <c r="O28" s="253"/>
      <c r="P28" s="253"/>
      <c r="Q28" s="36"/>
      <c r="R28" s="36"/>
      <c r="S28" s="36"/>
      <c r="T28" s="36"/>
      <c r="U28" s="36"/>
      <c r="V28" s="36"/>
      <c r="W28" s="253" t="s">
        <v>39</v>
      </c>
      <c r="X28" s="253"/>
      <c r="Y28" s="253"/>
      <c r="Z28" s="253"/>
      <c r="AA28" s="253"/>
      <c r="AB28" s="253"/>
      <c r="AC28" s="253"/>
      <c r="AD28" s="253"/>
      <c r="AE28" s="253"/>
      <c r="AF28" s="36"/>
      <c r="AG28" s="36"/>
      <c r="AH28" s="36"/>
      <c r="AI28" s="36"/>
      <c r="AJ28" s="36"/>
      <c r="AK28" s="253" t="s">
        <v>40</v>
      </c>
      <c r="AL28" s="253"/>
      <c r="AM28" s="253"/>
      <c r="AN28" s="253"/>
      <c r="AO28" s="253"/>
      <c r="AP28" s="36"/>
      <c r="AQ28" s="36"/>
      <c r="AR28" s="39"/>
      <c r="BE28" s="243"/>
    </row>
    <row r="29" spans="2:57" s="3" customFormat="1" ht="14.4" customHeight="1">
      <c r="B29" s="40"/>
      <c r="C29" s="41"/>
      <c r="D29" s="29" t="s">
        <v>41</v>
      </c>
      <c r="E29" s="41"/>
      <c r="F29" s="29" t="s">
        <v>42</v>
      </c>
      <c r="G29" s="41"/>
      <c r="H29" s="41"/>
      <c r="I29" s="41"/>
      <c r="J29" s="41"/>
      <c r="K29" s="41"/>
      <c r="L29" s="256">
        <v>0.21</v>
      </c>
      <c r="M29" s="255"/>
      <c r="N29" s="255"/>
      <c r="O29" s="255"/>
      <c r="P29" s="255"/>
      <c r="Q29" s="41"/>
      <c r="R29" s="41"/>
      <c r="S29" s="41"/>
      <c r="T29" s="41"/>
      <c r="U29" s="41"/>
      <c r="V29" s="41"/>
      <c r="W29" s="254">
        <f>ROUND(AZ54,2)</f>
        <v>0</v>
      </c>
      <c r="X29" s="255"/>
      <c r="Y29" s="255"/>
      <c r="Z29" s="255"/>
      <c r="AA29" s="255"/>
      <c r="AB29" s="255"/>
      <c r="AC29" s="255"/>
      <c r="AD29" s="255"/>
      <c r="AE29" s="255"/>
      <c r="AF29" s="41"/>
      <c r="AG29" s="41"/>
      <c r="AH29" s="41"/>
      <c r="AI29" s="41"/>
      <c r="AJ29" s="41"/>
      <c r="AK29" s="254">
        <f>ROUND(AV54,2)</f>
        <v>0</v>
      </c>
      <c r="AL29" s="255"/>
      <c r="AM29" s="255"/>
      <c r="AN29" s="255"/>
      <c r="AO29" s="255"/>
      <c r="AP29" s="41"/>
      <c r="AQ29" s="41"/>
      <c r="AR29" s="42"/>
      <c r="BE29" s="244"/>
    </row>
    <row r="30" spans="2:57" s="3" customFormat="1" ht="14.4" customHeight="1">
      <c r="B30" s="40"/>
      <c r="C30" s="41"/>
      <c r="D30" s="41"/>
      <c r="E30" s="41"/>
      <c r="F30" s="29" t="s">
        <v>43</v>
      </c>
      <c r="G30" s="41"/>
      <c r="H30" s="41"/>
      <c r="I30" s="41"/>
      <c r="J30" s="41"/>
      <c r="K30" s="41"/>
      <c r="L30" s="256">
        <v>0.12</v>
      </c>
      <c r="M30" s="255"/>
      <c r="N30" s="255"/>
      <c r="O30" s="255"/>
      <c r="P30" s="255"/>
      <c r="Q30" s="41"/>
      <c r="R30" s="41"/>
      <c r="S30" s="41"/>
      <c r="T30" s="41"/>
      <c r="U30" s="41"/>
      <c r="V30" s="41"/>
      <c r="W30" s="254">
        <f>ROUND(BA54,2)</f>
        <v>0</v>
      </c>
      <c r="X30" s="255"/>
      <c r="Y30" s="255"/>
      <c r="Z30" s="255"/>
      <c r="AA30" s="255"/>
      <c r="AB30" s="255"/>
      <c r="AC30" s="255"/>
      <c r="AD30" s="255"/>
      <c r="AE30" s="255"/>
      <c r="AF30" s="41"/>
      <c r="AG30" s="41"/>
      <c r="AH30" s="41"/>
      <c r="AI30" s="41"/>
      <c r="AJ30" s="41"/>
      <c r="AK30" s="254">
        <f>ROUND(AW54,2)</f>
        <v>0</v>
      </c>
      <c r="AL30" s="255"/>
      <c r="AM30" s="255"/>
      <c r="AN30" s="255"/>
      <c r="AO30" s="255"/>
      <c r="AP30" s="41"/>
      <c r="AQ30" s="41"/>
      <c r="AR30" s="42"/>
      <c r="BE30" s="244"/>
    </row>
    <row r="31" spans="2:57" s="3" customFormat="1" ht="14.4" customHeight="1" hidden="1">
      <c r="B31" s="40"/>
      <c r="C31" s="41"/>
      <c r="D31" s="41"/>
      <c r="E31" s="41"/>
      <c r="F31" s="29" t="s">
        <v>44</v>
      </c>
      <c r="G31" s="41"/>
      <c r="H31" s="41"/>
      <c r="I31" s="41"/>
      <c r="J31" s="41"/>
      <c r="K31" s="41"/>
      <c r="L31" s="256">
        <v>0.21</v>
      </c>
      <c r="M31" s="255"/>
      <c r="N31" s="255"/>
      <c r="O31" s="255"/>
      <c r="P31" s="255"/>
      <c r="Q31" s="41"/>
      <c r="R31" s="41"/>
      <c r="S31" s="41"/>
      <c r="T31" s="41"/>
      <c r="U31" s="41"/>
      <c r="V31" s="41"/>
      <c r="W31" s="254">
        <f>ROUND(BB54,2)</f>
        <v>0</v>
      </c>
      <c r="X31" s="255"/>
      <c r="Y31" s="255"/>
      <c r="Z31" s="255"/>
      <c r="AA31" s="255"/>
      <c r="AB31" s="255"/>
      <c r="AC31" s="255"/>
      <c r="AD31" s="255"/>
      <c r="AE31" s="255"/>
      <c r="AF31" s="41"/>
      <c r="AG31" s="41"/>
      <c r="AH31" s="41"/>
      <c r="AI31" s="41"/>
      <c r="AJ31" s="41"/>
      <c r="AK31" s="254">
        <v>0</v>
      </c>
      <c r="AL31" s="255"/>
      <c r="AM31" s="255"/>
      <c r="AN31" s="255"/>
      <c r="AO31" s="255"/>
      <c r="AP31" s="41"/>
      <c r="AQ31" s="41"/>
      <c r="AR31" s="42"/>
      <c r="BE31" s="244"/>
    </row>
    <row r="32" spans="2:57" s="3" customFormat="1" ht="14.4" customHeight="1" hidden="1">
      <c r="B32" s="40"/>
      <c r="C32" s="41"/>
      <c r="D32" s="41"/>
      <c r="E32" s="41"/>
      <c r="F32" s="29" t="s">
        <v>45</v>
      </c>
      <c r="G32" s="41"/>
      <c r="H32" s="41"/>
      <c r="I32" s="41"/>
      <c r="J32" s="41"/>
      <c r="K32" s="41"/>
      <c r="L32" s="256">
        <v>0.12</v>
      </c>
      <c r="M32" s="255"/>
      <c r="N32" s="255"/>
      <c r="O32" s="255"/>
      <c r="P32" s="255"/>
      <c r="Q32" s="41"/>
      <c r="R32" s="41"/>
      <c r="S32" s="41"/>
      <c r="T32" s="41"/>
      <c r="U32" s="41"/>
      <c r="V32" s="41"/>
      <c r="W32" s="254">
        <f>ROUND(BC54,2)</f>
        <v>0</v>
      </c>
      <c r="X32" s="255"/>
      <c r="Y32" s="255"/>
      <c r="Z32" s="255"/>
      <c r="AA32" s="255"/>
      <c r="AB32" s="255"/>
      <c r="AC32" s="255"/>
      <c r="AD32" s="255"/>
      <c r="AE32" s="255"/>
      <c r="AF32" s="41"/>
      <c r="AG32" s="41"/>
      <c r="AH32" s="41"/>
      <c r="AI32" s="41"/>
      <c r="AJ32" s="41"/>
      <c r="AK32" s="254">
        <v>0</v>
      </c>
      <c r="AL32" s="255"/>
      <c r="AM32" s="255"/>
      <c r="AN32" s="255"/>
      <c r="AO32" s="255"/>
      <c r="AP32" s="41"/>
      <c r="AQ32" s="41"/>
      <c r="AR32" s="42"/>
      <c r="BE32" s="244"/>
    </row>
    <row r="33" spans="2:44" s="3" customFormat="1" ht="14.4" customHeight="1" hidden="1">
      <c r="B33" s="40"/>
      <c r="C33" s="41"/>
      <c r="D33" s="41"/>
      <c r="E33" s="41"/>
      <c r="F33" s="29" t="s">
        <v>46</v>
      </c>
      <c r="G33" s="41"/>
      <c r="H33" s="41"/>
      <c r="I33" s="41"/>
      <c r="J33" s="41"/>
      <c r="K33" s="41"/>
      <c r="L33" s="256">
        <v>0</v>
      </c>
      <c r="M33" s="255"/>
      <c r="N33" s="255"/>
      <c r="O33" s="255"/>
      <c r="P33" s="255"/>
      <c r="Q33" s="41"/>
      <c r="R33" s="41"/>
      <c r="S33" s="41"/>
      <c r="T33" s="41"/>
      <c r="U33" s="41"/>
      <c r="V33" s="41"/>
      <c r="W33" s="254">
        <f>ROUND(BD54,2)</f>
        <v>0</v>
      </c>
      <c r="X33" s="255"/>
      <c r="Y33" s="255"/>
      <c r="Z33" s="255"/>
      <c r="AA33" s="255"/>
      <c r="AB33" s="255"/>
      <c r="AC33" s="255"/>
      <c r="AD33" s="255"/>
      <c r="AE33" s="255"/>
      <c r="AF33" s="41"/>
      <c r="AG33" s="41"/>
      <c r="AH33" s="41"/>
      <c r="AI33" s="41"/>
      <c r="AJ33" s="41"/>
      <c r="AK33" s="254">
        <v>0</v>
      </c>
      <c r="AL33" s="255"/>
      <c r="AM33" s="255"/>
      <c r="AN33" s="255"/>
      <c r="AO33" s="255"/>
      <c r="AP33" s="41"/>
      <c r="AQ33" s="41"/>
      <c r="AR33" s="42"/>
    </row>
    <row r="34" spans="1:57" s="2" customFormat="1" ht="6.9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5" customHeight="1">
      <c r="A35" s="34"/>
      <c r="B35" s="35"/>
      <c r="C35" s="43"/>
      <c r="D35" s="44" t="s">
        <v>47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48</v>
      </c>
      <c r="U35" s="45"/>
      <c r="V35" s="45"/>
      <c r="W35" s="45"/>
      <c r="X35" s="257" t="s">
        <v>49</v>
      </c>
      <c r="Y35" s="258"/>
      <c r="Z35" s="258"/>
      <c r="AA35" s="258"/>
      <c r="AB35" s="258"/>
      <c r="AC35" s="45"/>
      <c r="AD35" s="45"/>
      <c r="AE35" s="45"/>
      <c r="AF35" s="45"/>
      <c r="AG35" s="45"/>
      <c r="AH35" s="45"/>
      <c r="AI35" s="45"/>
      <c r="AJ35" s="45"/>
      <c r="AK35" s="259">
        <f>SUM(AK26:AK33)</f>
        <v>0</v>
      </c>
      <c r="AL35" s="258"/>
      <c r="AM35" s="258"/>
      <c r="AN35" s="258"/>
      <c r="AO35" s="260"/>
      <c r="AP35" s="43"/>
      <c r="AQ35" s="43"/>
      <c r="AR35" s="39"/>
      <c r="BE35" s="34"/>
    </row>
    <row r="36" spans="1:57" s="2" customFormat="1" ht="6.9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" customHeight="1">
      <c r="A42" s="34"/>
      <c r="B42" s="35"/>
      <c r="C42" s="23" t="s">
        <v>50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x88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261" t="str">
        <f>K6</f>
        <v>II/Hodyně - x II/232, povrchová úprava</v>
      </c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  <c r="AP45" s="56"/>
      <c r="AQ45" s="56"/>
      <c r="AR45" s="57"/>
    </row>
    <row r="46" spans="1:57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 xml:space="preserve"> 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263" t="str">
        <f>IF(AN8="","",AN8)</f>
        <v>10. 5. 2024</v>
      </c>
      <c r="AN47" s="263"/>
      <c r="AO47" s="36"/>
      <c r="AP47" s="36"/>
      <c r="AQ47" s="36"/>
      <c r="AR47" s="39"/>
      <c r="BE47" s="34"/>
    </row>
    <row r="48" spans="1:57" s="2" customFormat="1" ht="6.9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40.05" customHeight="1">
      <c r="A49" s="34"/>
      <c r="B49" s="35"/>
      <c r="C49" s="29" t="s">
        <v>25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 xml:space="preserve"> 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30</v>
      </c>
      <c r="AJ49" s="36"/>
      <c r="AK49" s="36"/>
      <c r="AL49" s="36"/>
      <c r="AM49" s="264" t="str">
        <f>IF(E17="","",E17)</f>
        <v>Ing.Bohunil Fröhlich,Záhumenní 808,337 01 Rokycany</v>
      </c>
      <c r="AN49" s="265"/>
      <c r="AO49" s="265"/>
      <c r="AP49" s="265"/>
      <c r="AQ49" s="36"/>
      <c r="AR49" s="39"/>
      <c r="AS49" s="266" t="s">
        <v>51</v>
      </c>
      <c r="AT49" s="267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25.65" customHeight="1">
      <c r="A50" s="34"/>
      <c r="B50" s="35"/>
      <c r="C50" s="29" t="s">
        <v>28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33</v>
      </c>
      <c r="AJ50" s="36"/>
      <c r="AK50" s="36"/>
      <c r="AL50" s="36"/>
      <c r="AM50" s="264" t="str">
        <f>IF(E20="","",E20)</f>
        <v>Jiří Marek, Stýskaly 7, 330 11 Třemošná</v>
      </c>
      <c r="AN50" s="265"/>
      <c r="AO50" s="265"/>
      <c r="AP50" s="265"/>
      <c r="AQ50" s="36"/>
      <c r="AR50" s="39"/>
      <c r="AS50" s="268"/>
      <c r="AT50" s="269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8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270"/>
      <c r="AT51" s="271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272" t="s">
        <v>52</v>
      </c>
      <c r="D52" s="273"/>
      <c r="E52" s="273"/>
      <c r="F52" s="273"/>
      <c r="G52" s="273"/>
      <c r="H52" s="66"/>
      <c r="I52" s="274" t="s">
        <v>53</v>
      </c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5" t="s">
        <v>54</v>
      </c>
      <c r="AH52" s="273"/>
      <c r="AI52" s="273"/>
      <c r="AJ52" s="273"/>
      <c r="AK52" s="273"/>
      <c r="AL52" s="273"/>
      <c r="AM52" s="273"/>
      <c r="AN52" s="274" t="s">
        <v>55</v>
      </c>
      <c r="AO52" s="273"/>
      <c r="AP52" s="273"/>
      <c r="AQ52" s="67" t="s">
        <v>56</v>
      </c>
      <c r="AR52" s="39"/>
      <c r="AS52" s="68" t="s">
        <v>57</v>
      </c>
      <c r="AT52" s="69" t="s">
        <v>58</v>
      </c>
      <c r="AU52" s="69" t="s">
        <v>59</v>
      </c>
      <c r="AV52" s="69" t="s">
        <v>60</v>
      </c>
      <c r="AW52" s="69" t="s">
        <v>61</v>
      </c>
      <c r="AX52" s="69" t="s">
        <v>62</v>
      </c>
      <c r="AY52" s="69" t="s">
        <v>63</v>
      </c>
      <c r="AZ52" s="69" t="s">
        <v>64</v>
      </c>
      <c r="BA52" s="69" t="s">
        <v>65</v>
      </c>
      <c r="BB52" s="69" t="s">
        <v>66</v>
      </c>
      <c r="BC52" s="69" t="s">
        <v>67</v>
      </c>
      <c r="BD52" s="70" t="s">
        <v>68</v>
      </c>
      <c r="BE52" s="34"/>
    </row>
    <row r="53" spans="1:57" s="2" customFormat="1" ht="10.8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" customHeight="1">
      <c r="B54" s="74"/>
      <c r="C54" s="75" t="s">
        <v>69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279">
        <f>ROUND(SUM(AG55:AG56),2)</f>
        <v>0</v>
      </c>
      <c r="AH54" s="279"/>
      <c r="AI54" s="279"/>
      <c r="AJ54" s="279"/>
      <c r="AK54" s="279"/>
      <c r="AL54" s="279"/>
      <c r="AM54" s="279"/>
      <c r="AN54" s="280">
        <f>SUM(AG54,AT54)</f>
        <v>0</v>
      </c>
      <c r="AO54" s="280"/>
      <c r="AP54" s="280"/>
      <c r="AQ54" s="78" t="s">
        <v>19</v>
      </c>
      <c r="AR54" s="79"/>
      <c r="AS54" s="80">
        <f>ROUND(SUM(AS55:AS56),2)</f>
        <v>0</v>
      </c>
      <c r="AT54" s="81">
        <f>ROUND(SUM(AV54:AW54),2)</f>
        <v>0</v>
      </c>
      <c r="AU54" s="82">
        <f>ROUND(SUM(AU55:AU56),5)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ROUND(SUM(AZ55:AZ56),2)</f>
        <v>0</v>
      </c>
      <c r="BA54" s="81">
        <f>ROUND(SUM(BA55:BA56),2)</f>
        <v>0</v>
      </c>
      <c r="BB54" s="81">
        <f>ROUND(SUM(BB55:BB56),2)</f>
        <v>0</v>
      </c>
      <c r="BC54" s="81">
        <f>ROUND(SUM(BC55:BC56),2)</f>
        <v>0</v>
      </c>
      <c r="BD54" s="83">
        <f>ROUND(SUM(BD55:BD56),2)</f>
        <v>0</v>
      </c>
      <c r="BS54" s="84" t="s">
        <v>70</v>
      </c>
      <c r="BT54" s="84" t="s">
        <v>71</v>
      </c>
      <c r="BU54" s="85" t="s">
        <v>72</v>
      </c>
      <c r="BV54" s="84" t="s">
        <v>73</v>
      </c>
      <c r="BW54" s="84" t="s">
        <v>5</v>
      </c>
      <c r="BX54" s="84" t="s">
        <v>74</v>
      </c>
      <c r="CL54" s="84" t="s">
        <v>19</v>
      </c>
    </row>
    <row r="55" spans="1:91" s="7" customFormat="1" ht="16.5" customHeight="1">
      <c r="A55" s="86" t="s">
        <v>75</v>
      </c>
      <c r="B55" s="87"/>
      <c r="C55" s="88"/>
      <c r="D55" s="278" t="s">
        <v>76</v>
      </c>
      <c r="E55" s="278"/>
      <c r="F55" s="278"/>
      <c r="G55" s="278"/>
      <c r="H55" s="278"/>
      <c r="I55" s="89"/>
      <c r="J55" s="278" t="s">
        <v>77</v>
      </c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6">
        <f>'1 - SO 110 Komunikace'!J30</f>
        <v>0</v>
      </c>
      <c r="AH55" s="277"/>
      <c r="AI55" s="277"/>
      <c r="AJ55" s="277"/>
      <c r="AK55" s="277"/>
      <c r="AL55" s="277"/>
      <c r="AM55" s="277"/>
      <c r="AN55" s="276">
        <f>SUM(AG55,AT55)</f>
        <v>0</v>
      </c>
      <c r="AO55" s="277"/>
      <c r="AP55" s="277"/>
      <c r="AQ55" s="90" t="s">
        <v>78</v>
      </c>
      <c r="AR55" s="91"/>
      <c r="AS55" s="92">
        <v>0</v>
      </c>
      <c r="AT55" s="93">
        <f>ROUND(SUM(AV55:AW55),2)</f>
        <v>0</v>
      </c>
      <c r="AU55" s="94">
        <f>'1 - SO 110 Komunikace'!P90</f>
        <v>0</v>
      </c>
      <c r="AV55" s="93">
        <f>'1 - SO 110 Komunikace'!J33</f>
        <v>0</v>
      </c>
      <c r="AW55" s="93">
        <f>'1 - SO 110 Komunikace'!J34</f>
        <v>0</v>
      </c>
      <c r="AX55" s="93">
        <f>'1 - SO 110 Komunikace'!J35</f>
        <v>0</v>
      </c>
      <c r="AY55" s="93">
        <f>'1 - SO 110 Komunikace'!J36</f>
        <v>0</v>
      </c>
      <c r="AZ55" s="93">
        <f>'1 - SO 110 Komunikace'!F33</f>
        <v>0</v>
      </c>
      <c r="BA55" s="93">
        <f>'1 - SO 110 Komunikace'!F34</f>
        <v>0</v>
      </c>
      <c r="BB55" s="93">
        <f>'1 - SO 110 Komunikace'!F35</f>
        <v>0</v>
      </c>
      <c r="BC55" s="93">
        <f>'1 - SO 110 Komunikace'!F36</f>
        <v>0</v>
      </c>
      <c r="BD55" s="95">
        <f>'1 - SO 110 Komunikace'!F37</f>
        <v>0</v>
      </c>
      <c r="BT55" s="96" t="s">
        <v>76</v>
      </c>
      <c r="BV55" s="96" t="s">
        <v>73</v>
      </c>
      <c r="BW55" s="96" t="s">
        <v>79</v>
      </c>
      <c r="BX55" s="96" t="s">
        <v>5</v>
      </c>
      <c r="CL55" s="96" t="s">
        <v>19</v>
      </c>
      <c r="CM55" s="96" t="s">
        <v>80</v>
      </c>
    </row>
    <row r="56" spans="1:91" s="7" customFormat="1" ht="16.5" customHeight="1">
      <c r="A56" s="86" t="s">
        <v>75</v>
      </c>
      <c r="B56" s="87"/>
      <c r="C56" s="88"/>
      <c r="D56" s="278" t="s">
        <v>80</v>
      </c>
      <c r="E56" s="278"/>
      <c r="F56" s="278"/>
      <c r="G56" s="278"/>
      <c r="H56" s="278"/>
      <c r="I56" s="89"/>
      <c r="J56" s="278" t="s">
        <v>81</v>
      </c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6">
        <f>'2 - Vedlejší rozpočtové n...'!J30</f>
        <v>0</v>
      </c>
      <c r="AH56" s="277"/>
      <c r="AI56" s="277"/>
      <c r="AJ56" s="277"/>
      <c r="AK56" s="277"/>
      <c r="AL56" s="277"/>
      <c r="AM56" s="277"/>
      <c r="AN56" s="276">
        <f>SUM(AG56,AT56)</f>
        <v>0</v>
      </c>
      <c r="AO56" s="277"/>
      <c r="AP56" s="277"/>
      <c r="AQ56" s="90" t="s">
        <v>78</v>
      </c>
      <c r="AR56" s="91"/>
      <c r="AS56" s="97">
        <v>0</v>
      </c>
      <c r="AT56" s="98">
        <f>ROUND(SUM(AV56:AW56),2)</f>
        <v>0</v>
      </c>
      <c r="AU56" s="99">
        <f>'2 - Vedlejší rozpočtové n...'!P81</f>
        <v>0</v>
      </c>
      <c r="AV56" s="98">
        <f>'2 - Vedlejší rozpočtové n...'!J33</f>
        <v>0</v>
      </c>
      <c r="AW56" s="98">
        <f>'2 - Vedlejší rozpočtové n...'!J34</f>
        <v>0</v>
      </c>
      <c r="AX56" s="98">
        <f>'2 - Vedlejší rozpočtové n...'!J35</f>
        <v>0</v>
      </c>
      <c r="AY56" s="98">
        <f>'2 - Vedlejší rozpočtové n...'!J36</f>
        <v>0</v>
      </c>
      <c r="AZ56" s="98">
        <f>'2 - Vedlejší rozpočtové n...'!F33</f>
        <v>0</v>
      </c>
      <c r="BA56" s="98">
        <f>'2 - Vedlejší rozpočtové n...'!F34</f>
        <v>0</v>
      </c>
      <c r="BB56" s="98">
        <f>'2 - Vedlejší rozpočtové n...'!F35</f>
        <v>0</v>
      </c>
      <c r="BC56" s="98">
        <f>'2 - Vedlejší rozpočtové n...'!F36</f>
        <v>0</v>
      </c>
      <c r="BD56" s="100">
        <f>'2 - Vedlejší rozpočtové n...'!F37</f>
        <v>0</v>
      </c>
      <c r="BT56" s="96" t="s">
        <v>76</v>
      </c>
      <c r="BV56" s="96" t="s">
        <v>73</v>
      </c>
      <c r="BW56" s="96" t="s">
        <v>82</v>
      </c>
      <c r="BX56" s="96" t="s">
        <v>5</v>
      </c>
      <c r="CL56" s="96" t="s">
        <v>19</v>
      </c>
      <c r="CM56" s="96" t="s">
        <v>80</v>
      </c>
    </row>
    <row r="57" spans="1:57" s="2" customFormat="1" ht="30" customHeight="1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9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57" s="2" customFormat="1" ht="6.9" customHeight="1">
      <c r="A58" s="34"/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39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</sheetData>
  <sheetProtection algorithmName="SHA-512" hashValue="fd0ZwjisLJJuRvmlXPMJtYRlXSTZn9T9At2ybnIQvGTdgPdMbw803G0ETTG9QBBNbdl+xNNebF0z+dYhFewqAg==" saltValue="366oZkDdmEcPfoE+TTyRlEO7NLmYqSxFf1HhtUNapSjYW1TSQainluQQkvPitfsnh7O+EwP8nhL3/iO+jUi3Cw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1 - SO 110 Komunikace'!C2" display="/"/>
    <hyperlink ref="A56" location="'2 - Vedlejší rozpočtové 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AT2" s="17" t="s">
        <v>79</v>
      </c>
    </row>
    <row r="3" spans="2:46" s="1" customFormat="1" ht="6.9" customHeight="1" hidden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80</v>
      </c>
    </row>
    <row r="4" spans="2:46" s="1" customFormat="1" ht="24.9" customHeight="1" hidden="1">
      <c r="B4" s="20"/>
      <c r="D4" s="103" t="s">
        <v>83</v>
      </c>
      <c r="L4" s="20"/>
      <c r="M4" s="104" t="s">
        <v>10</v>
      </c>
      <c r="AT4" s="17" t="s">
        <v>4</v>
      </c>
    </row>
    <row r="5" spans="2:12" s="1" customFormat="1" ht="6.9" customHeight="1" hidden="1">
      <c r="B5" s="20"/>
      <c r="L5" s="20"/>
    </row>
    <row r="6" spans="2:12" s="1" customFormat="1" ht="12" customHeight="1" hidden="1">
      <c r="B6" s="20"/>
      <c r="D6" s="105" t="s">
        <v>16</v>
      </c>
      <c r="L6" s="20"/>
    </row>
    <row r="7" spans="2:12" s="1" customFormat="1" ht="16.5" customHeight="1" hidden="1">
      <c r="B7" s="20"/>
      <c r="E7" s="282" t="str">
        <f>'Rekapitulace stavby'!K6</f>
        <v>II/Hodyně - x II/232, povrchová úprava</v>
      </c>
      <c r="F7" s="283"/>
      <c r="G7" s="283"/>
      <c r="H7" s="283"/>
      <c r="L7" s="20"/>
    </row>
    <row r="8" spans="1:31" s="2" customFormat="1" ht="12" customHeight="1" hidden="1">
      <c r="A8" s="34"/>
      <c r="B8" s="39"/>
      <c r="C8" s="34"/>
      <c r="D8" s="105" t="s">
        <v>84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284" t="s">
        <v>85</v>
      </c>
      <c r="F9" s="285"/>
      <c r="G9" s="285"/>
      <c r="H9" s="285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 hidden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10. 5. 2024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 hidden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tr">
        <f>IF('Rekapitulace stavby'!AN10="","",'Rekapitulace stavby'!AN10)</f>
        <v/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07" t="str">
        <f>IF('Rekapitulace stavby'!E11="","",'Rekapitulace stavby'!E11)</f>
        <v xml:space="preserve"> </v>
      </c>
      <c r="F15" s="34"/>
      <c r="G15" s="34"/>
      <c r="H15" s="34"/>
      <c r="I15" s="105" t="s">
        <v>27</v>
      </c>
      <c r="J15" s="107" t="str">
        <f>IF('Rekapitulace stavby'!AN11="","",'Rekapitulace stavby'!AN11)</f>
        <v/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 hidden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05" t="s">
        <v>28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286" t="str">
        <f>'Rekapitulace stavby'!E14</f>
        <v>Vyplň údaj</v>
      </c>
      <c r="F18" s="287"/>
      <c r="G18" s="287"/>
      <c r="H18" s="287"/>
      <c r="I18" s="105" t="s">
        <v>27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 hidden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05" t="s">
        <v>30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07" t="s">
        <v>31</v>
      </c>
      <c r="F21" s="34"/>
      <c r="G21" s="34"/>
      <c r="H21" s="34"/>
      <c r="I21" s="105" t="s">
        <v>27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 hidden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05" t="s">
        <v>33</v>
      </c>
      <c r="E23" s="34"/>
      <c r="F23" s="34"/>
      <c r="G23" s="34"/>
      <c r="H23" s="34"/>
      <c r="I23" s="105" t="s">
        <v>26</v>
      </c>
      <c r="J23" s="107" t="s">
        <v>19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07" t="s">
        <v>34</v>
      </c>
      <c r="F24" s="34"/>
      <c r="G24" s="34"/>
      <c r="H24" s="34"/>
      <c r="I24" s="105" t="s">
        <v>27</v>
      </c>
      <c r="J24" s="107" t="s">
        <v>19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 hidden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05" t="s">
        <v>35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09"/>
      <c r="B27" s="110"/>
      <c r="C27" s="109"/>
      <c r="D27" s="109"/>
      <c r="E27" s="288" t="s">
        <v>19</v>
      </c>
      <c r="F27" s="288"/>
      <c r="G27" s="288"/>
      <c r="H27" s="288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 hidden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 hidden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13" t="s">
        <v>37</v>
      </c>
      <c r="E30" s="34"/>
      <c r="F30" s="34"/>
      <c r="G30" s="34"/>
      <c r="H30" s="34"/>
      <c r="I30" s="34"/>
      <c r="J30" s="114">
        <f>ROUND(J90,2)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 hidden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 hidden="1">
      <c r="A32" s="34"/>
      <c r="B32" s="39"/>
      <c r="C32" s="34"/>
      <c r="D32" s="34"/>
      <c r="E32" s="34"/>
      <c r="F32" s="115" t="s">
        <v>39</v>
      </c>
      <c r="G32" s="34"/>
      <c r="H32" s="34"/>
      <c r="I32" s="115" t="s">
        <v>38</v>
      </c>
      <c r="J32" s="115" t="s">
        <v>40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 hidden="1">
      <c r="A33" s="34"/>
      <c r="B33" s="39"/>
      <c r="C33" s="34"/>
      <c r="D33" s="116" t="s">
        <v>41</v>
      </c>
      <c r="E33" s="105" t="s">
        <v>42</v>
      </c>
      <c r="F33" s="117">
        <f>ROUND((SUM(BE90:BE375)),2)</f>
        <v>0</v>
      </c>
      <c r="G33" s="34"/>
      <c r="H33" s="34"/>
      <c r="I33" s="118">
        <v>0.21</v>
      </c>
      <c r="J33" s="117">
        <f>ROUND(((SUM(BE90:BE375))*I33),2)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 hidden="1">
      <c r="A34" s="34"/>
      <c r="B34" s="39"/>
      <c r="C34" s="34"/>
      <c r="D34" s="34"/>
      <c r="E34" s="105" t="s">
        <v>43</v>
      </c>
      <c r="F34" s="117">
        <f>ROUND((SUM(BF90:BF375)),2)</f>
        <v>0</v>
      </c>
      <c r="G34" s="34"/>
      <c r="H34" s="34"/>
      <c r="I34" s="118">
        <v>0.12</v>
      </c>
      <c r="J34" s="117">
        <f>ROUND(((SUM(BF90:BF375))*I34),2)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44</v>
      </c>
      <c r="F35" s="117">
        <f>ROUND((SUM(BG90:BG375)),2)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45</v>
      </c>
      <c r="F36" s="117">
        <f>ROUND((SUM(BH90:BH375)),2)</f>
        <v>0</v>
      </c>
      <c r="G36" s="34"/>
      <c r="H36" s="34"/>
      <c r="I36" s="118">
        <v>0.12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46</v>
      </c>
      <c r="F37" s="117">
        <f>ROUND((SUM(BI90:BI375)),2)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 hidden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19"/>
      <c r="D39" s="120" t="s">
        <v>47</v>
      </c>
      <c r="E39" s="121"/>
      <c r="F39" s="121"/>
      <c r="G39" s="122" t="s">
        <v>48</v>
      </c>
      <c r="H39" s="123" t="s">
        <v>49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 hidden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t="10.2" hidden="1"/>
    <row r="42" ht="10.2" hidden="1"/>
    <row r="43" ht="10.2" hidden="1"/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86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89" t="str">
        <f>E7</f>
        <v>II/Hodyně - x II/232, povrchová úprava</v>
      </c>
      <c r="F48" s="290"/>
      <c r="G48" s="290"/>
      <c r="H48" s="290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84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61" t="str">
        <f>E9</f>
        <v>1 - SO 110 Komunikace</v>
      </c>
      <c r="F50" s="291"/>
      <c r="G50" s="291"/>
      <c r="H50" s="291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 xml:space="preserve"> </v>
      </c>
      <c r="G52" s="36"/>
      <c r="H52" s="36"/>
      <c r="I52" s="29" t="s">
        <v>23</v>
      </c>
      <c r="J52" s="59" t="str">
        <f>IF(J12="","",J12)</f>
        <v>10. 5. 2024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40.05" customHeight="1">
      <c r="A54" s="34"/>
      <c r="B54" s="35"/>
      <c r="C54" s="29" t="s">
        <v>25</v>
      </c>
      <c r="D54" s="36"/>
      <c r="E54" s="36"/>
      <c r="F54" s="27" t="str">
        <f>E15</f>
        <v xml:space="preserve"> </v>
      </c>
      <c r="G54" s="36"/>
      <c r="H54" s="36"/>
      <c r="I54" s="29" t="s">
        <v>30</v>
      </c>
      <c r="J54" s="32" t="str">
        <f>E21</f>
        <v>Ing.Bohunil Fröhlich,Záhumenní 808,337 01 Rokycany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25.65" customHeight="1">
      <c r="A55" s="34"/>
      <c r="B55" s="35"/>
      <c r="C55" s="29" t="s">
        <v>28</v>
      </c>
      <c r="D55" s="36"/>
      <c r="E55" s="36"/>
      <c r="F55" s="27" t="str">
        <f>IF(E18="","",E18)</f>
        <v>Vyplň údaj</v>
      </c>
      <c r="G55" s="36"/>
      <c r="H55" s="36"/>
      <c r="I55" s="29" t="s">
        <v>33</v>
      </c>
      <c r="J55" s="32" t="str">
        <f>E24</f>
        <v>Jiří Marek, Stýskaly 7, 330 11 Třemošná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87</v>
      </c>
      <c r="D57" s="131"/>
      <c r="E57" s="131"/>
      <c r="F57" s="131"/>
      <c r="G57" s="131"/>
      <c r="H57" s="131"/>
      <c r="I57" s="131"/>
      <c r="J57" s="132" t="s">
        <v>88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33" t="s">
        <v>69</v>
      </c>
      <c r="D59" s="36"/>
      <c r="E59" s="36"/>
      <c r="F59" s="36"/>
      <c r="G59" s="36"/>
      <c r="H59" s="36"/>
      <c r="I59" s="36"/>
      <c r="J59" s="77">
        <f>J90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89</v>
      </c>
    </row>
    <row r="60" spans="2:12" s="9" customFormat="1" ht="24.9" customHeight="1">
      <c r="B60" s="134"/>
      <c r="C60" s="135"/>
      <c r="D60" s="136" t="s">
        <v>90</v>
      </c>
      <c r="E60" s="137"/>
      <c r="F60" s="137"/>
      <c r="G60" s="137"/>
      <c r="H60" s="137"/>
      <c r="I60" s="137"/>
      <c r="J60" s="138">
        <f>J91</f>
        <v>0</v>
      </c>
      <c r="K60" s="135"/>
      <c r="L60" s="139"/>
    </row>
    <row r="61" spans="2:12" s="10" customFormat="1" ht="19.95" customHeight="1">
      <c r="B61" s="140"/>
      <c r="C61" s="141"/>
      <c r="D61" s="142" t="s">
        <v>91</v>
      </c>
      <c r="E61" s="143"/>
      <c r="F61" s="143"/>
      <c r="G61" s="143"/>
      <c r="H61" s="143"/>
      <c r="I61" s="143"/>
      <c r="J61" s="144">
        <f>J92</f>
        <v>0</v>
      </c>
      <c r="K61" s="141"/>
      <c r="L61" s="145"/>
    </row>
    <row r="62" spans="2:12" s="10" customFormat="1" ht="19.95" customHeight="1">
      <c r="B62" s="140"/>
      <c r="C62" s="141"/>
      <c r="D62" s="142" t="s">
        <v>92</v>
      </c>
      <c r="E62" s="143"/>
      <c r="F62" s="143"/>
      <c r="G62" s="143"/>
      <c r="H62" s="143"/>
      <c r="I62" s="143"/>
      <c r="J62" s="144">
        <f>J115</f>
        <v>0</v>
      </c>
      <c r="K62" s="141"/>
      <c r="L62" s="145"/>
    </row>
    <row r="63" spans="2:12" s="10" customFormat="1" ht="19.95" customHeight="1">
      <c r="B63" s="140"/>
      <c r="C63" s="141"/>
      <c r="D63" s="142" t="s">
        <v>93</v>
      </c>
      <c r="E63" s="143"/>
      <c r="F63" s="143"/>
      <c r="G63" s="143"/>
      <c r="H63" s="143"/>
      <c r="I63" s="143"/>
      <c r="J63" s="144">
        <f>J141</f>
        <v>0</v>
      </c>
      <c r="K63" s="141"/>
      <c r="L63" s="145"/>
    </row>
    <row r="64" spans="2:12" s="10" customFormat="1" ht="19.95" customHeight="1">
      <c r="B64" s="140"/>
      <c r="C64" s="141"/>
      <c r="D64" s="142" t="s">
        <v>94</v>
      </c>
      <c r="E64" s="143"/>
      <c r="F64" s="143"/>
      <c r="G64" s="143"/>
      <c r="H64" s="143"/>
      <c r="I64" s="143"/>
      <c r="J64" s="144">
        <f>J170</f>
        <v>0</v>
      </c>
      <c r="K64" s="141"/>
      <c r="L64" s="145"/>
    </row>
    <row r="65" spans="2:12" s="10" customFormat="1" ht="19.95" customHeight="1">
      <c r="B65" s="140"/>
      <c r="C65" s="141"/>
      <c r="D65" s="142" t="s">
        <v>95</v>
      </c>
      <c r="E65" s="143"/>
      <c r="F65" s="143"/>
      <c r="G65" s="143"/>
      <c r="H65" s="143"/>
      <c r="I65" s="143"/>
      <c r="J65" s="144">
        <f>J212</f>
        <v>0</v>
      </c>
      <c r="K65" s="141"/>
      <c r="L65" s="145"/>
    </row>
    <row r="66" spans="2:12" s="10" customFormat="1" ht="19.95" customHeight="1">
      <c r="B66" s="140"/>
      <c r="C66" s="141"/>
      <c r="D66" s="142" t="s">
        <v>96</v>
      </c>
      <c r="E66" s="143"/>
      <c r="F66" s="143"/>
      <c r="G66" s="143"/>
      <c r="H66" s="143"/>
      <c r="I66" s="143"/>
      <c r="J66" s="144">
        <f>J229</f>
        <v>0</v>
      </c>
      <c r="K66" s="141"/>
      <c r="L66" s="145"/>
    </row>
    <row r="67" spans="2:12" s="10" customFormat="1" ht="19.95" customHeight="1">
      <c r="B67" s="140"/>
      <c r="C67" s="141"/>
      <c r="D67" s="142" t="s">
        <v>97</v>
      </c>
      <c r="E67" s="143"/>
      <c r="F67" s="143"/>
      <c r="G67" s="143"/>
      <c r="H67" s="143"/>
      <c r="I67" s="143"/>
      <c r="J67" s="144">
        <f>J245</f>
        <v>0</v>
      </c>
      <c r="K67" s="141"/>
      <c r="L67" s="145"/>
    </row>
    <row r="68" spans="2:12" s="10" customFormat="1" ht="19.95" customHeight="1">
      <c r="B68" s="140"/>
      <c r="C68" s="141"/>
      <c r="D68" s="142" t="s">
        <v>98</v>
      </c>
      <c r="E68" s="143"/>
      <c r="F68" s="143"/>
      <c r="G68" s="143"/>
      <c r="H68" s="143"/>
      <c r="I68" s="143"/>
      <c r="J68" s="144">
        <f>J250</f>
        <v>0</v>
      </c>
      <c r="K68" s="141"/>
      <c r="L68" s="145"/>
    </row>
    <row r="69" spans="2:12" s="10" customFormat="1" ht="19.95" customHeight="1">
      <c r="B69" s="140"/>
      <c r="C69" s="141"/>
      <c r="D69" s="142" t="s">
        <v>99</v>
      </c>
      <c r="E69" s="143"/>
      <c r="F69" s="143"/>
      <c r="G69" s="143"/>
      <c r="H69" s="143"/>
      <c r="I69" s="143"/>
      <c r="J69" s="144">
        <f>J284</f>
        <v>0</v>
      </c>
      <c r="K69" s="141"/>
      <c r="L69" s="145"/>
    </row>
    <row r="70" spans="2:12" s="10" customFormat="1" ht="19.95" customHeight="1">
      <c r="B70" s="140"/>
      <c r="C70" s="141"/>
      <c r="D70" s="142" t="s">
        <v>100</v>
      </c>
      <c r="E70" s="143"/>
      <c r="F70" s="143"/>
      <c r="G70" s="143"/>
      <c r="H70" s="143"/>
      <c r="I70" s="143"/>
      <c r="J70" s="144">
        <f>J343</f>
        <v>0</v>
      </c>
      <c r="K70" s="141"/>
      <c r="L70" s="145"/>
    </row>
    <row r="71" spans="1:31" s="2" customFormat="1" ht="21.75" customHeight="1">
      <c r="A71" s="34"/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" customHeight="1">
      <c r="A72" s="34"/>
      <c r="B72" s="47"/>
      <c r="C72" s="48"/>
      <c r="D72" s="48"/>
      <c r="E72" s="48"/>
      <c r="F72" s="48"/>
      <c r="G72" s="48"/>
      <c r="H72" s="48"/>
      <c r="I72" s="48"/>
      <c r="J72" s="48"/>
      <c r="K72" s="48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6" spans="1:31" s="2" customFormat="1" ht="6.9" customHeight="1">
      <c r="A76" s="34"/>
      <c r="B76" s="49"/>
      <c r="C76" s="50"/>
      <c r="D76" s="50"/>
      <c r="E76" s="50"/>
      <c r="F76" s="50"/>
      <c r="G76" s="50"/>
      <c r="H76" s="50"/>
      <c r="I76" s="50"/>
      <c r="J76" s="50"/>
      <c r="K76" s="50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24.9" customHeight="1">
      <c r="A77" s="34"/>
      <c r="B77" s="35"/>
      <c r="C77" s="23" t="s">
        <v>101</v>
      </c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16</v>
      </c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6.5" customHeight="1">
      <c r="A80" s="34"/>
      <c r="B80" s="35"/>
      <c r="C80" s="36"/>
      <c r="D80" s="36"/>
      <c r="E80" s="289" t="str">
        <f>E7</f>
        <v>II/Hodyně - x II/232, povrchová úprava</v>
      </c>
      <c r="F80" s="290"/>
      <c r="G80" s="290"/>
      <c r="H80" s="290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" customHeight="1">
      <c r="A81" s="34"/>
      <c r="B81" s="35"/>
      <c r="C81" s="29" t="s">
        <v>84</v>
      </c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6.5" customHeight="1">
      <c r="A82" s="34"/>
      <c r="B82" s="35"/>
      <c r="C82" s="36"/>
      <c r="D82" s="36"/>
      <c r="E82" s="261" t="str">
        <f>E9</f>
        <v>1 - SO 110 Komunikace</v>
      </c>
      <c r="F82" s="291"/>
      <c r="G82" s="291"/>
      <c r="H82" s="291"/>
      <c r="I82" s="36"/>
      <c r="J82" s="36"/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21</v>
      </c>
      <c r="D84" s="36"/>
      <c r="E84" s="36"/>
      <c r="F84" s="27" t="str">
        <f>F12</f>
        <v xml:space="preserve"> </v>
      </c>
      <c r="G84" s="36"/>
      <c r="H84" s="36"/>
      <c r="I84" s="29" t="s">
        <v>23</v>
      </c>
      <c r="J84" s="59" t="str">
        <f>IF(J12="","",J12)</f>
        <v>10. 5. 2024</v>
      </c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6.9" customHeight="1">
      <c r="A85" s="34"/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10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40.05" customHeight="1">
      <c r="A86" s="34"/>
      <c r="B86" s="35"/>
      <c r="C86" s="29" t="s">
        <v>25</v>
      </c>
      <c r="D86" s="36"/>
      <c r="E86" s="36"/>
      <c r="F86" s="27" t="str">
        <f>E15</f>
        <v xml:space="preserve"> </v>
      </c>
      <c r="G86" s="36"/>
      <c r="H86" s="36"/>
      <c r="I86" s="29" t="s">
        <v>30</v>
      </c>
      <c r="J86" s="32" t="str">
        <f>E21</f>
        <v>Ing.Bohunil Fröhlich,Záhumenní 808,337 01 Rokycany</v>
      </c>
      <c r="K86" s="36"/>
      <c r="L86" s="10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25.65" customHeight="1">
      <c r="A87" s="34"/>
      <c r="B87" s="35"/>
      <c r="C87" s="29" t="s">
        <v>28</v>
      </c>
      <c r="D87" s="36"/>
      <c r="E87" s="36"/>
      <c r="F87" s="27" t="str">
        <f>IF(E18="","",E18)</f>
        <v>Vyplň údaj</v>
      </c>
      <c r="G87" s="36"/>
      <c r="H87" s="36"/>
      <c r="I87" s="29" t="s">
        <v>33</v>
      </c>
      <c r="J87" s="32" t="str">
        <f>E24</f>
        <v>Jiří Marek, Stýskaly 7, 330 11 Třemošná</v>
      </c>
      <c r="K87" s="36"/>
      <c r="L87" s="10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0.3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10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11" customFormat="1" ht="29.25" customHeight="1">
      <c r="A89" s="146"/>
      <c r="B89" s="147"/>
      <c r="C89" s="148" t="s">
        <v>102</v>
      </c>
      <c r="D89" s="149" t="s">
        <v>56</v>
      </c>
      <c r="E89" s="149" t="s">
        <v>52</v>
      </c>
      <c r="F89" s="149" t="s">
        <v>53</v>
      </c>
      <c r="G89" s="149" t="s">
        <v>103</v>
      </c>
      <c r="H89" s="149" t="s">
        <v>104</v>
      </c>
      <c r="I89" s="149" t="s">
        <v>105</v>
      </c>
      <c r="J89" s="149" t="s">
        <v>88</v>
      </c>
      <c r="K89" s="150" t="s">
        <v>106</v>
      </c>
      <c r="L89" s="151"/>
      <c r="M89" s="68" t="s">
        <v>19</v>
      </c>
      <c r="N89" s="69" t="s">
        <v>41</v>
      </c>
      <c r="O89" s="69" t="s">
        <v>107</v>
      </c>
      <c r="P89" s="69" t="s">
        <v>108</v>
      </c>
      <c r="Q89" s="69" t="s">
        <v>109</v>
      </c>
      <c r="R89" s="69" t="s">
        <v>110</v>
      </c>
      <c r="S89" s="69" t="s">
        <v>111</v>
      </c>
      <c r="T89" s="70" t="s">
        <v>112</v>
      </c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</row>
    <row r="90" spans="1:63" s="2" customFormat="1" ht="22.8" customHeight="1">
      <c r="A90" s="34"/>
      <c r="B90" s="35"/>
      <c r="C90" s="75" t="s">
        <v>113</v>
      </c>
      <c r="D90" s="36"/>
      <c r="E90" s="36"/>
      <c r="F90" s="36"/>
      <c r="G90" s="36"/>
      <c r="H90" s="36"/>
      <c r="I90" s="36"/>
      <c r="J90" s="152">
        <f>BK90</f>
        <v>0</v>
      </c>
      <c r="K90" s="36"/>
      <c r="L90" s="39"/>
      <c r="M90" s="71"/>
      <c r="N90" s="153"/>
      <c r="O90" s="72"/>
      <c r="P90" s="154">
        <f>P91</f>
        <v>0</v>
      </c>
      <c r="Q90" s="72"/>
      <c r="R90" s="154">
        <f>R91</f>
        <v>380.57668275000003</v>
      </c>
      <c r="S90" s="72"/>
      <c r="T90" s="155">
        <f>T91</f>
        <v>3908.553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70</v>
      </c>
      <c r="AU90" s="17" t="s">
        <v>89</v>
      </c>
      <c r="BK90" s="156">
        <f>BK91</f>
        <v>0</v>
      </c>
    </row>
    <row r="91" spans="2:63" s="12" customFormat="1" ht="25.95" customHeight="1">
      <c r="B91" s="157"/>
      <c r="C91" s="158"/>
      <c r="D91" s="159" t="s">
        <v>70</v>
      </c>
      <c r="E91" s="160" t="s">
        <v>114</v>
      </c>
      <c r="F91" s="160" t="s">
        <v>115</v>
      </c>
      <c r="G91" s="158"/>
      <c r="H91" s="158"/>
      <c r="I91" s="161"/>
      <c r="J91" s="162">
        <f>BK91</f>
        <v>0</v>
      </c>
      <c r="K91" s="158"/>
      <c r="L91" s="163"/>
      <c r="M91" s="164"/>
      <c r="N91" s="165"/>
      <c r="O91" s="165"/>
      <c r="P91" s="166">
        <f>P92+P115+P141+P170+P212+P229+P245+P250+P284+P343</f>
        <v>0</v>
      </c>
      <c r="Q91" s="165"/>
      <c r="R91" s="166">
        <f>R92+R115+R141+R170+R212+R229+R245+R250+R284+R343</f>
        <v>380.57668275000003</v>
      </c>
      <c r="S91" s="165"/>
      <c r="T91" s="167">
        <f>T92+T115+T141+T170+T212+T229+T245+T250+T284+T343</f>
        <v>3908.553</v>
      </c>
      <c r="AR91" s="168" t="s">
        <v>76</v>
      </c>
      <c r="AT91" s="169" t="s">
        <v>70</v>
      </c>
      <c r="AU91" s="169" t="s">
        <v>71</v>
      </c>
      <c r="AY91" s="168" t="s">
        <v>116</v>
      </c>
      <c r="BK91" s="170">
        <f>BK92+BK115+BK141+BK170+BK212+BK229+BK245+BK250+BK284+BK343</f>
        <v>0</v>
      </c>
    </row>
    <row r="92" spans="2:63" s="12" customFormat="1" ht="22.8" customHeight="1">
      <c r="B92" s="157"/>
      <c r="C92" s="158"/>
      <c r="D92" s="159" t="s">
        <v>70</v>
      </c>
      <c r="E92" s="171" t="s">
        <v>76</v>
      </c>
      <c r="F92" s="171" t="s">
        <v>117</v>
      </c>
      <c r="G92" s="158"/>
      <c r="H92" s="158"/>
      <c r="I92" s="161"/>
      <c r="J92" s="172">
        <f>BK92</f>
        <v>0</v>
      </c>
      <c r="K92" s="158"/>
      <c r="L92" s="163"/>
      <c r="M92" s="164"/>
      <c r="N92" s="165"/>
      <c r="O92" s="165"/>
      <c r="P92" s="166">
        <f>SUM(P93:P114)</f>
        <v>0</v>
      </c>
      <c r="Q92" s="165"/>
      <c r="R92" s="166">
        <f>SUM(R93:R114)</f>
        <v>0</v>
      </c>
      <c r="S92" s="165"/>
      <c r="T92" s="167">
        <f>SUM(T93:T114)</f>
        <v>0</v>
      </c>
      <c r="AR92" s="168" t="s">
        <v>76</v>
      </c>
      <c r="AT92" s="169" t="s">
        <v>70</v>
      </c>
      <c r="AU92" s="169" t="s">
        <v>76</v>
      </c>
      <c r="AY92" s="168" t="s">
        <v>116</v>
      </c>
      <c r="BK92" s="170">
        <f>SUM(BK93:BK114)</f>
        <v>0</v>
      </c>
    </row>
    <row r="93" spans="1:65" s="2" customFormat="1" ht="21.75" customHeight="1">
      <c r="A93" s="34"/>
      <c r="B93" s="35"/>
      <c r="C93" s="173" t="s">
        <v>76</v>
      </c>
      <c r="D93" s="173" t="s">
        <v>118</v>
      </c>
      <c r="E93" s="174" t="s">
        <v>119</v>
      </c>
      <c r="F93" s="175" t="s">
        <v>120</v>
      </c>
      <c r="G93" s="176" t="s">
        <v>121</v>
      </c>
      <c r="H93" s="177">
        <v>406.3</v>
      </c>
      <c r="I93" s="178"/>
      <c r="J93" s="179">
        <f>ROUND(I93*H93,2)</f>
        <v>0</v>
      </c>
      <c r="K93" s="175" t="s">
        <v>122</v>
      </c>
      <c r="L93" s="39"/>
      <c r="M93" s="180" t="s">
        <v>19</v>
      </c>
      <c r="N93" s="181" t="s">
        <v>42</v>
      </c>
      <c r="O93" s="64"/>
      <c r="P93" s="182">
        <f>O93*H93</f>
        <v>0</v>
      </c>
      <c r="Q93" s="182">
        <v>0</v>
      </c>
      <c r="R93" s="182">
        <f>Q93*H93</f>
        <v>0</v>
      </c>
      <c r="S93" s="182">
        <v>0</v>
      </c>
      <c r="T93" s="183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84" t="s">
        <v>123</v>
      </c>
      <c r="AT93" s="184" t="s">
        <v>118</v>
      </c>
      <c r="AU93" s="184" t="s">
        <v>80</v>
      </c>
      <c r="AY93" s="17" t="s">
        <v>116</v>
      </c>
      <c r="BE93" s="185">
        <f>IF(N93="základní",J93,0)</f>
        <v>0</v>
      </c>
      <c r="BF93" s="185">
        <f>IF(N93="snížená",J93,0)</f>
        <v>0</v>
      </c>
      <c r="BG93" s="185">
        <f>IF(N93="zákl. přenesená",J93,0)</f>
        <v>0</v>
      </c>
      <c r="BH93" s="185">
        <f>IF(N93="sníž. přenesená",J93,0)</f>
        <v>0</v>
      </c>
      <c r="BI93" s="185">
        <f>IF(N93="nulová",J93,0)</f>
        <v>0</v>
      </c>
      <c r="BJ93" s="17" t="s">
        <v>76</v>
      </c>
      <c r="BK93" s="185">
        <f>ROUND(I93*H93,2)</f>
        <v>0</v>
      </c>
      <c r="BL93" s="17" t="s">
        <v>123</v>
      </c>
      <c r="BM93" s="184" t="s">
        <v>124</v>
      </c>
    </row>
    <row r="94" spans="1:47" s="2" customFormat="1" ht="10.2">
      <c r="A94" s="34"/>
      <c r="B94" s="35"/>
      <c r="C94" s="36"/>
      <c r="D94" s="186" t="s">
        <v>125</v>
      </c>
      <c r="E94" s="36"/>
      <c r="F94" s="187" t="s">
        <v>126</v>
      </c>
      <c r="G94" s="36"/>
      <c r="H94" s="36"/>
      <c r="I94" s="188"/>
      <c r="J94" s="36"/>
      <c r="K94" s="36"/>
      <c r="L94" s="39"/>
      <c r="M94" s="189"/>
      <c r="N94" s="190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125</v>
      </c>
      <c r="AU94" s="17" t="s">
        <v>80</v>
      </c>
    </row>
    <row r="95" spans="2:51" s="13" customFormat="1" ht="10.2">
      <c r="B95" s="191"/>
      <c r="C95" s="192"/>
      <c r="D95" s="193" t="s">
        <v>127</v>
      </c>
      <c r="E95" s="194" t="s">
        <v>19</v>
      </c>
      <c r="F95" s="195" t="s">
        <v>128</v>
      </c>
      <c r="G95" s="192"/>
      <c r="H95" s="194" t="s">
        <v>19</v>
      </c>
      <c r="I95" s="196"/>
      <c r="J95" s="192"/>
      <c r="K95" s="192"/>
      <c r="L95" s="197"/>
      <c r="M95" s="198"/>
      <c r="N95" s="199"/>
      <c r="O95" s="199"/>
      <c r="P95" s="199"/>
      <c r="Q95" s="199"/>
      <c r="R95" s="199"/>
      <c r="S95" s="199"/>
      <c r="T95" s="200"/>
      <c r="AT95" s="201" t="s">
        <v>127</v>
      </c>
      <c r="AU95" s="201" t="s">
        <v>80</v>
      </c>
      <c r="AV95" s="13" t="s">
        <v>76</v>
      </c>
      <c r="AW95" s="13" t="s">
        <v>32</v>
      </c>
      <c r="AX95" s="13" t="s">
        <v>71</v>
      </c>
      <c r="AY95" s="201" t="s">
        <v>116</v>
      </c>
    </row>
    <row r="96" spans="2:51" s="14" customFormat="1" ht="10.2">
      <c r="B96" s="202"/>
      <c r="C96" s="203"/>
      <c r="D96" s="193" t="s">
        <v>127</v>
      </c>
      <c r="E96" s="204" t="s">
        <v>19</v>
      </c>
      <c r="F96" s="205" t="s">
        <v>129</v>
      </c>
      <c r="G96" s="203"/>
      <c r="H96" s="206">
        <v>196</v>
      </c>
      <c r="I96" s="207"/>
      <c r="J96" s="203"/>
      <c r="K96" s="203"/>
      <c r="L96" s="208"/>
      <c r="M96" s="209"/>
      <c r="N96" s="210"/>
      <c r="O96" s="210"/>
      <c r="P96" s="210"/>
      <c r="Q96" s="210"/>
      <c r="R96" s="210"/>
      <c r="S96" s="210"/>
      <c r="T96" s="211"/>
      <c r="AT96" s="212" t="s">
        <v>127</v>
      </c>
      <c r="AU96" s="212" t="s">
        <v>80</v>
      </c>
      <c r="AV96" s="14" t="s">
        <v>80</v>
      </c>
      <c r="AW96" s="14" t="s">
        <v>32</v>
      </c>
      <c r="AX96" s="14" t="s">
        <v>71</v>
      </c>
      <c r="AY96" s="212" t="s">
        <v>116</v>
      </c>
    </row>
    <row r="97" spans="2:51" s="14" customFormat="1" ht="10.2">
      <c r="B97" s="202"/>
      <c r="C97" s="203"/>
      <c r="D97" s="193" t="s">
        <v>127</v>
      </c>
      <c r="E97" s="204" t="s">
        <v>19</v>
      </c>
      <c r="F97" s="205" t="s">
        <v>130</v>
      </c>
      <c r="G97" s="203"/>
      <c r="H97" s="206">
        <v>9.75</v>
      </c>
      <c r="I97" s="207"/>
      <c r="J97" s="203"/>
      <c r="K97" s="203"/>
      <c r="L97" s="208"/>
      <c r="M97" s="209"/>
      <c r="N97" s="210"/>
      <c r="O97" s="210"/>
      <c r="P97" s="210"/>
      <c r="Q97" s="210"/>
      <c r="R97" s="210"/>
      <c r="S97" s="210"/>
      <c r="T97" s="211"/>
      <c r="AT97" s="212" t="s">
        <v>127</v>
      </c>
      <c r="AU97" s="212" t="s">
        <v>80</v>
      </c>
      <c r="AV97" s="14" t="s">
        <v>80</v>
      </c>
      <c r="AW97" s="14" t="s">
        <v>32</v>
      </c>
      <c r="AX97" s="14" t="s">
        <v>71</v>
      </c>
      <c r="AY97" s="212" t="s">
        <v>116</v>
      </c>
    </row>
    <row r="98" spans="2:51" s="14" customFormat="1" ht="10.2">
      <c r="B98" s="202"/>
      <c r="C98" s="203"/>
      <c r="D98" s="193" t="s">
        <v>127</v>
      </c>
      <c r="E98" s="204" t="s">
        <v>19</v>
      </c>
      <c r="F98" s="205" t="s">
        <v>131</v>
      </c>
      <c r="G98" s="203"/>
      <c r="H98" s="206">
        <v>200.55</v>
      </c>
      <c r="I98" s="207"/>
      <c r="J98" s="203"/>
      <c r="K98" s="203"/>
      <c r="L98" s="208"/>
      <c r="M98" s="209"/>
      <c r="N98" s="210"/>
      <c r="O98" s="210"/>
      <c r="P98" s="210"/>
      <c r="Q98" s="210"/>
      <c r="R98" s="210"/>
      <c r="S98" s="210"/>
      <c r="T98" s="211"/>
      <c r="AT98" s="212" t="s">
        <v>127</v>
      </c>
      <c r="AU98" s="212" t="s">
        <v>80</v>
      </c>
      <c r="AV98" s="14" t="s">
        <v>80</v>
      </c>
      <c r="AW98" s="14" t="s">
        <v>32</v>
      </c>
      <c r="AX98" s="14" t="s">
        <v>71</v>
      </c>
      <c r="AY98" s="212" t="s">
        <v>116</v>
      </c>
    </row>
    <row r="99" spans="2:51" s="15" customFormat="1" ht="10.2">
      <c r="B99" s="213"/>
      <c r="C99" s="214"/>
      <c r="D99" s="193" t="s">
        <v>127</v>
      </c>
      <c r="E99" s="215" t="s">
        <v>19</v>
      </c>
      <c r="F99" s="216" t="s">
        <v>132</v>
      </c>
      <c r="G99" s="214"/>
      <c r="H99" s="217">
        <v>406.3</v>
      </c>
      <c r="I99" s="218"/>
      <c r="J99" s="214"/>
      <c r="K99" s="214"/>
      <c r="L99" s="219"/>
      <c r="M99" s="220"/>
      <c r="N99" s="221"/>
      <c r="O99" s="221"/>
      <c r="P99" s="221"/>
      <c r="Q99" s="221"/>
      <c r="R99" s="221"/>
      <c r="S99" s="221"/>
      <c r="T99" s="222"/>
      <c r="AT99" s="223" t="s">
        <v>127</v>
      </c>
      <c r="AU99" s="223" t="s">
        <v>80</v>
      </c>
      <c r="AV99" s="15" t="s">
        <v>123</v>
      </c>
      <c r="AW99" s="15" t="s">
        <v>32</v>
      </c>
      <c r="AX99" s="15" t="s">
        <v>76</v>
      </c>
      <c r="AY99" s="223" t="s">
        <v>116</v>
      </c>
    </row>
    <row r="100" spans="1:65" s="2" customFormat="1" ht="21.75" customHeight="1">
      <c r="A100" s="34"/>
      <c r="B100" s="35"/>
      <c r="C100" s="173" t="s">
        <v>80</v>
      </c>
      <c r="D100" s="173" t="s">
        <v>118</v>
      </c>
      <c r="E100" s="174" t="s">
        <v>133</v>
      </c>
      <c r="F100" s="175" t="s">
        <v>134</v>
      </c>
      <c r="G100" s="176" t="s">
        <v>121</v>
      </c>
      <c r="H100" s="177">
        <v>406.3</v>
      </c>
      <c r="I100" s="178"/>
      <c r="J100" s="179">
        <f>ROUND(I100*H100,2)</f>
        <v>0</v>
      </c>
      <c r="K100" s="175" t="s">
        <v>19</v>
      </c>
      <c r="L100" s="39"/>
      <c r="M100" s="180" t="s">
        <v>19</v>
      </c>
      <c r="N100" s="181" t="s">
        <v>42</v>
      </c>
      <c r="O100" s="64"/>
      <c r="P100" s="182">
        <f>O100*H100</f>
        <v>0</v>
      </c>
      <c r="Q100" s="182">
        <v>0</v>
      </c>
      <c r="R100" s="182">
        <f>Q100*H100</f>
        <v>0</v>
      </c>
      <c r="S100" s="182">
        <v>0</v>
      </c>
      <c r="T100" s="183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4" t="s">
        <v>123</v>
      </c>
      <c r="AT100" s="184" t="s">
        <v>118</v>
      </c>
      <c r="AU100" s="184" t="s">
        <v>80</v>
      </c>
      <c r="AY100" s="17" t="s">
        <v>116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17" t="s">
        <v>76</v>
      </c>
      <c r="BK100" s="185">
        <f>ROUND(I100*H100,2)</f>
        <v>0</v>
      </c>
      <c r="BL100" s="17" t="s">
        <v>123</v>
      </c>
      <c r="BM100" s="184" t="s">
        <v>135</v>
      </c>
    </row>
    <row r="101" spans="2:51" s="14" customFormat="1" ht="10.2">
      <c r="B101" s="202"/>
      <c r="C101" s="203"/>
      <c r="D101" s="193" t="s">
        <v>127</v>
      </c>
      <c r="E101" s="204" t="s">
        <v>19</v>
      </c>
      <c r="F101" s="205" t="s">
        <v>136</v>
      </c>
      <c r="G101" s="203"/>
      <c r="H101" s="206">
        <v>406.3</v>
      </c>
      <c r="I101" s="207"/>
      <c r="J101" s="203"/>
      <c r="K101" s="203"/>
      <c r="L101" s="208"/>
      <c r="M101" s="209"/>
      <c r="N101" s="210"/>
      <c r="O101" s="210"/>
      <c r="P101" s="210"/>
      <c r="Q101" s="210"/>
      <c r="R101" s="210"/>
      <c r="S101" s="210"/>
      <c r="T101" s="211"/>
      <c r="AT101" s="212" t="s">
        <v>127</v>
      </c>
      <c r="AU101" s="212" t="s">
        <v>80</v>
      </c>
      <c r="AV101" s="14" t="s">
        <v>80</v>
      </c>
      <c r="AW101" s="14" t="s">
        <v>32</v>
      </c>
      <c r="AX101" s="14" t="s">
        <v>71</v>
      </c>
      <c r="AY101" s="212" t="s">
        <v>116</v>
      </c>
    </row>
    <row r="102" spans="2:51" s="15" customFormat="1" ht="10.2">
      <c r="B102" s="213"/>
      <c r="C102" s="214"/>
      <c r="D102" s="193" t="s">
        <v>127</v>
      </c>
      <c r="E102" s="215" t="s">
        <v>19</v>
      </c>
      <c r="F102" s="216" t="s">
        <v>132</v>
      </c>
      <c r="G102" s="214"/>
      <c r="H102" s="217">
        <v>406.3</v>
      </c>
      <c r="I102" s="218"/>
      <c r="J102" s="214"/>
      <c r="K102" s="214"/>
      <c r="L102" s="219"/>
      <c r="M102" s="220"/>
      <c r="N102" s="221"/>
      <c r="O102" s="221"/>
      <c r="P102" s="221"/>
      <c r="Q102" s="221"/>
      <c r="R102" s="221"/>
      <c r="S102" s="221"/>
      <c r="T102" s="222"/>
      <c r="AT102" s="223" t="s">
        <v>127</v>
      </c>
      <c r="AU102" s="223" t="s">
        <v>80</v>
      </c>
      <c r="AV102" s="15" t="s">
        <v>123</v>
      </c>
      <c r="AW102" s="15" t="s">
        <v>32</v>
      </c>
      <c r="AX102" s="15" t="s">
        <v>76</v>
      </c>
      <c r="AY102" s="223" t="s">
        <v>116</v>
      </c>
    </row>
    <row r="103" spans="1:65" s="2" customFormat="1" ht="24.15" customHeight="1">
      <c r="A103" s="34"/>
      <c r="B103" s="35"/>
      <c r="C103" s="173" t="s">
        <v>137</v>
      </c>
      <c r="D103" s="173" t="s">
        <v>118</v>
      </c>
      <c r="E103" s="174" t="s">
        <v>138</v>
      </c>
      <c r="F103" s="175" t="s">
        <v>139</v>
      </c>
      <c r="G103" s="176" t="s">
        <v>121</v>
      </c>
      <c r="H103" s="177">
        <v>406.3</v>
      </c>
      <c r="I103" s="178"/>
      <c r="J103" s="179">
        <f>ROUND(I103*H103,2)</f>
        <v>0</v>
      </c>
      <c r="K103" s="175" t="s">
        <v>122</v>
      </c>
      <c r="L103" s="39"/>
      <c r="M103" s="180" t="s">
        <v>19</v>
      </c>
      <c r="N103" s="181" t="s">
        <v>42</v>
      </c>
      <c r="O103" s="64"/>
      <c r="P103" s="182">
        <f>O103*H103</f>
        <v>0</v>
      </c>
      <c r="Q103" s="182">
        <v>0</v>
      </c>
      <c r="R103" s="182">
        <f>Q103*H103</f>
        <v>0</v>
      </c>
      <c r="S103" s="182">
        <v>0</v>
      </c>
      <c r="T103" s="183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4" t="s">
        <v>123</v>
      </c>
      <c r="AT103" s="184" t="s">
        <v>118</v>
      </c>
      <c r="AU103" s="184" t="s">
        <v>80</v>
      </c>
      <c r="AY103" s="17" t="s">
        <v>116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17" t="s">
        <v>76</v>
      </c>
      <c r="BK103" s="185">
        <f>ROUND(I103*H103,2)</f>
        <v>0</v>
      </c>
      <c r="BL103" s="17" t="s">
        <v>123</v>
      </c>
      <c r="BM103" s="184" t="s">
        <v>140</v>
      </c>
    </row>
    <row r="104" spans="1:47" s="2" customFormat="1" ht="10.2">
      <c r="A104" s="34"/>
      <c r="B104" s="35"/>
      <c r="C104" s="36"/>
      <c r="D104" s="186" t="s">
        <v>125</v>
      </c>
      <c r="E104" s="36"/>
      <c r="F104" s="187" t="s">
        <v>141</v>
      </c>
      <c r="G104" s="36"/>
      <c r="H104" s="36"/>
      <c r="I104" s="188"/>
      <c r="J104" s="36"/>
      <c r="K104" s="36"/>
      <c r="L104" s="39"/>
      <c r="M104" s="189"/>
      <c r="N104" s="190"/>
      <c r="O104" s="64"/>
      <c r="P104" s="64"/>
      <c r="Q104" s="64"/>
      <c r="R104" s="64"/>
      <c r="S104" s="64"/>
      <c r="T104" s="65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7" t="s">
        <v>125</v>
      </c>
      <c r="AU104" s="17" t="s">
        <v>80</v>
      </c>
    </row>
    <row r="105" spans="2:51" s="14" customFormat="1" ht="10.2">
      <c r="B105" s="202"/>
      <c r="C105" s="203"/>
      <c r="D105" s="193" t="s">
        <v>127</v>
      </c>
      <c r="E105" s="204" t="s">
        <v>19</v>
      </c>
      <c r="F105" s="205" t="s">
        <v>142</v>
      </c>
      <c r="G105" s="203"/>
      <c r="H105" s="206">
        <v>406.3</v>
      </c>
      <c r="I105" s="207"/>
      <c r="J105" s="203"/>
      <c r="K105" s="203"/>
      <c r="L105" s="208"/>
      <c r="M105" s="209"/>
      <c r="N105" s="210"/>
      <c r="O105" s="210"/>
      <c r="P105" s="210"/>
      <c r="Q105" s="210"/>
      <c r="R105" s="210"/>
      <c r="S105" s="210"/>
      <c r="T105" s="211"/>
      <c r="AT105" s="212" t="s">
        <v>127</v>
      </c>
      <c r="AU105" s="212" t="s">
        <v>80</v>
      </c>
      <c r="AV105" s="14" t="s">
        <v>80</v>
      </c>
      <c r="AW105" s="14" t="s">
        <v>32</v>
      </c>
      <c r="AX105" s="14" t="s">
        <v>71</v>
      </c>
      <c r="AY105" s="212" t="s">
        <v>116</v>
      </c>
    </row>
    <row r="106" spans="2:51" s="15" customFormat="1" ht="10.2">
      <c r="B106" s="213"/>
      <c r="C106" s="214"/>
      <c r="D106" s="193" t="s">
        <v>127</v>
      </c>
      <c r="E106" s="215" t="s">
        <v>19</v>
      </c>
      <c r="F106" s="216" t="s">
        <v>132</v>
      </c>
      <c r="G106" s="214"/>
      <c r="H106" s="217">
        <v>406.3</v>
      </c>
      <c r="I106" s="218"/>
      <c r="J106" s="214"/>
      <c r="K106" s="214"/>
      <c r="L106" s="219"/>
      <c r="M106" s="220"/>
      <c r="N106" s="221"/>
      <c r="O106" s="221"/>
      <c r="P106" s="221"/>
      <c r="Q106" s="221"/>
      <c r="R106" s="221"/>
      <c r="S106" s="221"/>
      <c r="T106" s="222"/>
      <c r="AT106" s="223" t="s">
        <v>127</v>
      </c>
      <c r="AU106" s="223" t="s">
        <v>80</v>
      </c>
      <c r="AV106" s="15" t="s">
        <v>123</v>
      </c>
      <c r="AW106" s="15" t="s">
        <v>32</v>
      </c>
      <c r="AX106" s="15" t="s">
        <v>76</v>
      </c>
      <c r="AY106" s="223" t="s">
        <v>116</v>
      </c>
    </row>
    <row r="107" spans="1:65" s="2" customFormat="1" ht="24.15" customHeight="1">
      <c r="A107" s="34"/>
      <c r="B107" s="35"/>
      <c r="C107" s="173" t="s">
        <v>123</v>
      </c>
      <c r="D107" s="173" t="s">
        <v>118</v>
      </c>
      <c r="E107" s="174" t="s">
        <v>143</v>
      </c>
      <c r="F107" s="175" t="s">
        <v>144</v>
      </c>
      <c r="G107" s="176" t="s">
        <v>145</v>
      </c>
      <c r="H107" s="177">
        <v>731.34</v>
      </c>
      <c r="I107" s="178"/>
      <c r="J107" s="179">
        <f>ROUND(I107*H107,2)</f>
        <v>0</v>
      </c>
      <c r="K107" s="175" t="s">
        <v>122</v>
      </c>
      <c r="L107" s="39"/>
      <c r="M107" s="180" t="s">
        <v>19</v>
      </c>
      <c r="N107" s="181" t="s">
        <v>42</v>
      </c>
      <c r="O107" s="64"/>
      <c r="P107" s="182">
        <f>O107*H107</f>
        <v>0</v>
      </c>
      <c r="Q107" s="182">
        <v>0</v>
      </c>
      <c r="R107" s="182">
        <f>Q107*H107</f>
        <v>0</v>
      </c>
      <c r="S107" s="182">
        <v>0</v>
      </c>
      <c r="T107" s="183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4" t="s">
        <v>123</v>
      </c>
      <c r="AT107" s="184" t="s">
        <v>118</v>
      </c>
      <c r="AU107" s="184" t="s">
        <v>80</v>
      </c>
      <c r="AY107" s="17" t="s">
        <v>116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17" t="s">
        <v>76</v>
      </c>
      <c r="BK107" s="185">
        <f>ROUND(I107*H107,2)</f>
        <v>0</v>
      </c>
      <c r="BL107" s="17" t="s">
        <v>123</v>
      </c>
      <c r="BM107" s="184" t="s">
        <v>146</v>
      </c>
    </row>
    <row r="108" spans="1:47" s="2" customFormat="1" ht="10.2">
      <c r="A108" s="34"/>
      <c r="B108" s="35"/>
      <c r="C108" s="36"/>
      <c r="D108" s="186" t="s">
        <v>125</v>
      </c>
      <c r="E108" s="36"/>
      <c r="F108" s="187" t="s">
        <v>147</v>
      </c>
      <c r="G108" s="36"/>
      <c r="H108" s="36"/>
      <c r="I108" s="188"/>
      <c r="J108" s="36"/>
      <c r="K108" s="36"/>
      <c r="L108" s="39"/>
      <c r="M108" s="189"/>
      <c r="N108" s="190"/>
      <c r="O108" s="64"/>
      <c r="P108" s="64"/>
      <c r="Q108" s="64"/>
      <c r="R108" s="64"/>
      <c r="S108" s="64"/>
      <c r="T108" s="65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7" t="s">
        <v>125</v>
      </c>
      <c r="AU108" s="17" t="s">
        <v>80</v>
      </c>
    </row>
    <row r="109" spans="2:51" s="14" customFormat="1" ht="10.2">
      <c r="B109" s="202"/>
      <c r="C109" s="203"/>
      <c r="D109" s="193" t="s">
        <v>127</v>
      </c>
      <c r="E109" s="204" t="s">
        <v>19</v>
      </c>
      <c r="F109" s="205" t="s">
        <v>148</v>
      </c>
      <c r="G109" s="203"/>
      <c r="H109" s="206">
        <v>731.34</v>
      </c>
      <c r="I109" s="207"/>
      <c r="J109" s="203"/>
      <c r="K109" s="203"/>
      <c r="L109" s="208"/>
      <c r="M109" s="209"/>
      <c r="N109" s="210"/>
      <c r="O109" s="210"/>
      <c r="P109" s="210"/>
      <c r="Q109" s="210"/>
      <c r="R109" s="210"/>
      <c r="S109" s="210"/>
      <c r="T109" s="211"/>
      <c r="AT109" s="212" t="s">
        <v>127</v>
      </c>
      <c r="AU109" s="212" t="s">
        <v>80</v>
      </c>
      <c r="AV109" s="14" t="s">
        <v>80</v>
      </c>
      <c r="AW109" s="14" t="s">
        <v>32</v>
      </c>
      <c r="AX109" s="14" t="s">
        <v>71</v>
      </c>
      <c r="AY109" s="212" t="s">
        <v>116</v>
      </c>
    </row>
    <row r="110" spans="2:51" s="15" customFormat="1" ht="10.2">
      <c r="B110" s="213"/>
      <c r="C110" s="214"/>
      <c r="D110" s="193" t="s">
        <v>127</v>
      </c>
      <c r="E110" s="215" t="s">
        <v>19</v>
      </c>
      <c r="F110" s="216" t="s">
        <v>132</v>
      </c>
      <c r="G110" s="214"/>
      <c r="H110" s="217">
        <v>731.34</v>
      </c>
      <c r="I110" s="218"/>
      <c r="J110" s="214"/>
      <c r="K110" s="214"/>
      <c r="L110" s="219"/>
      <c r="M110" s="220"/>
      <c r="N110" s="221"/>
      <c r="O110" s="221"/>
      <c r="P110" s="221"/>
      <c r="Q110" s="221"/>
      <c r="R110" s="221"/>
      <c r="S110" s="221"/>
      <c r="T110" s="222"/>
      <c r="AT110" s="223" t="s">
        <v>127</v>
      </c>
      <c r="AU110" s="223" t="s">
        <v>80</v>
      </c>
      <c r="AV110" s="15" t="s">
        <v>123</v>
      </c>
      <c r="AW110" s="15" t="s">
        <v>32</v>
      </c>
      <c r="AX110" s="15" t="s">
        <v>76</v>
      </c>
      <c r="AY110" s="223" t="s">
        <v>116</v>
      </c>
    </row>
    <row r="111" spans="1:65" s="2" customFormat="1" ht="21.75" customHeight="1">
      <c r="A111" s="34"/>
      <c r="B111" s="35"/>
      <c r="C111" s="173" t="s">
        <v>149</v>
      </c>
      <c r="D111" s="173" t="s">
        <v>118</v>
      </c>
      <c r="E111" s="174" t="s">
        <v>150</v>
      </c>
      <c r="F111" s="175" t="s">
        <v>151</v>
      </c>
      <c r="G111" s="176" t="s">
        <v>152</v>
      </c>
      <c r="H111" s="177">
        <v>415</v>
      </c>
      <c r="I111" s="178"/>
      <c r="J111" s="179">
        <f>ROUND(I111*H111,2)</f>
        <v>0</v>
      </c>
      <c r="K111" s="175" t="s">
        <v>122</v>
      </c>
      <c r="L111" s="39"/>
      <c r="M111" s="180" t="s">
        <v>19</v>
      </c>
      <c r="N111" s="181" t="s">
        <v>42</v>
      </c>
      <c r="O111" s="64"/>
      <c r="P111" s="182">
        <f>O111*H111</f>
        <v>0</v>
      </c>
      <c r="Q111" s="182">
        <v>0</v>
      </c>
      <c r="R111" s="182">
        <f>Q111*H111</f>
        <v>0</v>
      </c>
      <c r="S111" s="182">
        <v>0</v>
      </c>
      <c r="T111" s="183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4" t="s">
        <v>123</v>
      </c>
      <c r="AT111" s="184" t="s">
        <v>118</v>
      </c>
      <c r="AU111" s="184" t="s">
        <v>80</v>
      </c>
      <c r="AY111" s="17" t="s">
        <v>116</v>
      </c>
      <c r="BE111" s="185">
        <f>IF(N111="základní",J111,0)</f>
        <v>0</v>
      </c>
      <c r="BF111" s="185">
        <f>IF(N111="snížená",J111,0)</f>
        <v>0</v>
      </c>
      <c r="BG111" s="185">
        <f>IF(N111="zákl. přenesená",J111,0)</f>
        <v>0</v>
      </c>
      <c r="BH111" s="185">
        <f>IF(N111="sníž. přenesená",J111,0)</f>
        <v>0</v>
      </c>
      <c r="BI111" s="185">
        <f>IF(N111="nulová",J111,0)</f>
        <v>0</v>
      </c>
      <c r="BJ111" s="17" t="s">
        <v>76</v>
      </c>
      <c r="BK111" s="185">
        <f>ROUND(I111*H111,2)</f>
        <v>0</v>
      </c>
      <c r="BL111" s="17" t="s">
        <v>123</v>
      </c>
      <c r="BM111" s="184" t="s">
        <v>153</v>
      </c>
    </row>
    <row r="112" spans="1:47" s="2" customFormat="1" ht="10.2">
      <c r="A112" s="34"/>
      <c r="B112" s="35"/>
      <c r="C112" s="36"/>
      <c r="D112" s="186" t="s">
        <v>125</v>
      </c>
      <c r="E112" s="36"/>
      <c r="F112" s="187" t="s">
        <v>154</v>
      </c>
      <c r="G112" s="36"/>
      <c r="H112" s="36"/>
      <c r="I112" s="188"/>
      <c r="J112" s="36"/>
      <c r="K112" s="36"/>
      <c r="L112" s="39"/>
      <c r="M112" s="189"/>
      <c r="N112" s="190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125</v>
      </c>
      <c r="AU112" s="17" t="s">
        <v>80</v>
      </c>
    </row>
    <row r="113" spans="2:51" s="14" customFormat="1" ht="10.2">
      <c r="B113" s="202"/>
      <c r="C113" s="203"/>
      <c r="D113" s="193" t="s">
        <v>127</v>
      </c>
      <c r="E113" s="204" t="s">
        <v>19</v>
      </c>
      <c r="F113" s="205" t="s">
        <v>155</v>
      </c>
      <c r="G113" s="203"/>
      <c r="H113" s="206">
        <v>415</v>
      </c>
      <c r="I113" s="207"/>
      <c r="J113" s="203"/>
      <c r="K113" s="203"/>
      <c r="L113" s="208"/>
      <c r="M113" s="209"/>
      <c r="N113" s="210"/>
      <c r="O113" s="210"/>
      <c r="P113" s="210"/>
      <c r="Q113" s="210"/>
      <c r="R113" s="210"/>
      <c r="S113" s="210"/>
      <c r="T113" s="211"/>
      <c r="AT113" s="212" t="s">
        <v>127</v>
      </c>
      <c r="AU113" s="212" t="s">
        <v>80</v>
      </c>
      <c r="AV113" s="14" t="s">
        <v>80</v>
      </c>
      <c r="AW113" s="14" t="s">
        <v>32</v>
      </c>
      <c r="AX113" s="14" t="s">
        <v>71</v>
      </c>
      <c r="AY113" s="212" t="s">
        <v>116</v>
      </c>
    </row>
    <row r="114" spans="2:51" s="15" customFormat="1" ht="10.2">
      <c r="B114" s="213"/>
      <c r="C114" s="214"/>
      <c r="D114" s="193" t="s">
        <v>127</v>
      </c>
      <c r="E114" s="215" t="s">
        <v>19</v>
      </c>
      <c r="F114" s="216" t="s">
        <v>132</v>
      </c>
      <c r="G114" s="214"/>
      <c r="H114" s="217">
        <v>415</v>
      </c>
      <c r="I114" s="218"/>
      <c r="J114" s="214"/>
      <c r="K114" s="214"/>
      <c r="L114" s="219"/>
      <c r="M114" s="220"/>
      <c r="N114" s="221"/>
      <c r="O114" s="221"/>
      <c r="P114" s="221"/>
      <c r="Q114" s="221"/>
      <c r="R114" s="221"/>
      <c r="S114" s="221"/>
      <c r="T114" s="222"/>
      <c r="AT114" s="223" t="s">
        <v>127</v>
      </c>
      <c r="AU114" s="223" t="s">
        <v>80</v>
      </c>
      <c r="AV114" s="15" t="s">
        <v>123</v>
      </c>
      <c r="AW114" s="15" t="s">
        <v>32</v>
      </c>
      <c r="AX114" s="15" t="s">
        <v>76</v>
      </c>
      <c r="AY114" s="223" t="s">
        <v>116</v>
      </c>
    </row>
    <row r="115" spans="2:63" s="12" customFormat="1" ht="22.8" customHeight="1">
      <c r="B115" s="157"/>
      <c r="C115" s="158"/>
      <c r="D115" s="159" t="s">
        <v>70</v>
      </c>
      <c r="E115" s="171" t="s">
        <v>80</v>
      </c>
      <c r="F115" s="171" t="s">
        <v>156</v>
      </c>
      <c r="G115" s="158"/>
      <c r="H115" s="158"/>
      <c r="I115" s="161"/>
      <c r="J115" s="172">
        <f>BK115</f>
        <v>0</v>
      </c>
      <c r="K115" s="158"/>
      <c r="L115" s="163"/>
      <c r="M115" s="164"/>
      <c r="N115" s="165"/>
      <c r="O115" s="165"/>
      <c r="P115" s="166">
        <f>SUM(P116:P140)</f>
        <v>0</v>
      </c>
      <c r="Q115" s="165"/>
      <c r="R115" s="166">
        <f>SUM(R116:R140)</f>
        <v>0</v>
      </c>
      <c r="S115" s="165"/>
      <c r="T115" s="167">
        <f>SUM(T116:T140)</f>
        <v>0</v>
      </c>
      <c r="AR115" s="168" t="s">
        <v>76</v>
      </c>
      <c r="AT115" s="169" t="s">
        <v>70</v>
      </c>
      <c r="AU115" s="169" t="s">
        <v>76</v>
      </c>
      <c r="AY115" s="168" t="s">
        <v>116</v>
      </c>
      <c r="BK115" s="170">
        <f>SUM(BK116:BK140)</f>
        <v>0</v>
      </c>
    </row>
    <row r="116" spans="1:65" s="2" customFormat="1" ht="16.5" customHeight="1">
      <c r="A116" s="34"/>
      <c r="B116" s="35"/>
      <c r="C116" s="173" t="s">
        <v>157</v>
      </c>
      <c r="D116" s="173" t="s">
        <v>118</v>
      </c>
      <c r="E116" s="174" t="s">
        <v>158</v>
      </c>
      <c r="F116" s="175" t="s">
        <v>159</v>
      </c>
      <c r="G116" s="176" t="s">
        <v>152</v>
      </c>
      <c r="H116" s="177">
        <v>5680</v>
      </c>
      <c r="I116" s="178"/>
      <c r="J116" s="179">
        <f>ROUND(I116*H116,2)</f>
        <v>0</v>
      </c>
      <c r="K116" s="175" t="s">
        <v>122</v>
      </c>
      <c r="L116" s="39"/>
      <c r="M116" s="180" t="s">
        <v>19</v>
      </c>
      <c r="N116" s="181" t="s">
        <v>42</v>
      </c>
      <c r="O116" s="64"/>
      <c r="P116" s="182">
        <f>O116*H116</f>
        <v>0</v>
      </c>
      <c r="Q116" s="182">
        <v>0</v>
      </c>
      <c r="R116" s="182">
        <f>Q116*H116</f>
        <v>0</v>
      </c>
      <c r="S116" s="182">
        <v>0</v>
      </c>
      <c r="T116" s="183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4" t="s">
        <v>123</v>
      </c>
      <c r="AT116" s="184" t="s">
        <v>118</v>
      </c>
      <c r="AU116" s="184" t="s">
        <v>80</v>
      </c>
      <c r="AY116" s="17" t="s">
        <v>116</v>
      </c>
      <c r="BE116" s="185">
        <f>IF(N116="základní",J116,0)</f>
        <v>0</v>
      </c>
      <c r="BF116" s="185">
        <f>IF(N116="snížená",J116,0)</f>
        <v>0</v>
      </c>
      <c r="BG116" s="185">
        <f>IF(N116="zákl. přenesená",J116,0)</f>
        <v>0</v>
      </c>
      <c r="BH116" s="185">
        <f>IF(N116="sníž. přenesená",J116,0)</f>
        <v>0</v>
      </c>
      <c r="BI116" s="185">
        <f>IF(N116="nulová",J116,0)</f>
        <v>0</v>
      </c>
      <c r="BJ116" s="17" t="s">
        <v>76</v>
      </c>
      <c r="BK116" s="185">
        <f>ROUND(I116*H116,2)</f>
        <v>0</v>
      </c>
      <c r="BL116" s="17" t="s">
        <v>123</v>
      </c>
      <c r="BM116" s="184" t="s">
        <v>160</v>
      </c>
    </row>
    <row r="117" spans="1:47" s="2" customFormat="1" ht="10.2">
      <c r="A117" s="34"/>
      <c r="B117" s="35"/>
      <c r="C117" s="36"/>
      <c r="D117" s="186" t="s">
        <v>125</v>
      </c>
      <c r="E117" s="36"/>
      <c r="F117" s="187" t="s">
        <v>161</v>
      </c>
      <c r="G117" s="36"/>
      <c r="H117" s="36"/>
      <c r="I117" s="188"/>
      <c r="J117" s="36"/>
      <c r="K117" s="36"/>
      <c r="L117" s="39"/>
      <c r="M117" s="189"/>
      <c r="N117" s="190"/>
      <c r="O117" s="64"/>
      <c r="P117" s="64"/>
      <c r="Q117" s="64"/>
      <c r="R117" s="64"/>
      <c r="S117" s="64"/>
      <c r="T117" s="65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125</v>
      </c>
      <c r="AU117" s="17" t="s">
        <v>80</v>
      </c>
    </row>
    <row r="118" spans="2:51" s="14" customFormat="1" ht="10.2">
      <c r="B118" s="202"/>
      <c r="C118" s="203"/>
      <c r="D118" s="193" t="s">
        <v>127</v>
      </c>
      <c r="E118" s="204" t="s">
        <v>19</v>
      </c>
      <c r="F118" s="205" t="s">
        <v>162</v>
      </c>
      <c r="G118" s="203"/>
      <c r="H118" s="206">
        <v>5680</v>
      </c>
      <c r="I118" s="207"/>
      <c r="J118" s="203"/>
      <c r="K118" s="203"/>
      <c r="L118" s="208"/>
      <c r="M118" s="209"/>
      <c r="N118" s="210"/>
      <c r="O118" s="210"/>
      <c r="P118" s="210"/>
      <c r="Q118" s="210"/>
      <c r="R118" s="210"/>
      <c r="S118" s="210"/>
      <c r="T118" s="211"/>
      <c r="AT118" s="212" t="s">
        <v>127</v>
      </c>
      <c r="AU118" s="212" t="s">
        <v>80</v>
      </c>
      <c r="AV118" s="14" t="s">
        <v>80</v>
      </c>
      <c r="AW118" s="14" t="s">
        <v>32</v>
      </c>
      <c r="AX118" s="14" t="s">
        <v>71</v>
      </c>
      <c r="AY118" s="212" t="s">
        <v>116</v>
      </c>
    </row>
    <row r="119" spans="2:51" s="15" customFormat="1" ht="10.2">
      <c r="B119" s="213"/>
      <c r="C119" s="214"/>
      <c r="D119" s="193" t="s">
        <v>127</v>
      </c>
      <c r="E119" s="215" t="s">
        <v>19</v>
      </c>
      <c r="F119" s="216" t="s">
        <v>132</v>
      </c>
      <c r="G119" s="214"/>
      <c r="H119" s="217">
        <v>5680</v>
      </c>
      <c r="I119" s="218"/>
      <c r="J119" s="214"/>
      <c r="K119" s="214"/>
      <c r="L119" s="219"/>
      <c r="M119" s="220"/>
      <c r="N119" s="221"/>
      <c r="O119" s="221"/>
      <c r="P119" s="221"/>
      <c r="Q119" s="221"/>
      <c r="R119" s="221"/>
      <c r="S119" s="221"/>
      <c r="T119" s="222"/>
      <c r="AT119" s="223" t="s">
        <v>127</v>
      </c>
      <c r="AU119" s="223" t="s">
        <v>80</v>
      </c>
      <c r="AV119" s="15" t="s">
        <v>123</v>
      </c>
      <c r="AW119" s="15" t="s">
        <v>32</v>
      </c>
      <c r="AX119" s="15" t="s">
        <v>76</v>
      </c>
      <c r="AY119" s="223" t="s">
        <v>116</v>
      </c>
    </row>
    <row r="120" spans="1:65" s="2" customFormat="1" ht="24.15" customHeight="1">
      <c r="A120" s="34"/>
      <c r="B120" s="35"/>
      <c r="C120" s="173" t="s">
        <v>163</v>
      </c>
      <c r="D120" s="173" t="s">
        <v>118</v>
      </c>
      <c r="E120" s="174" t="s">
        <v>164</v>
      </c>
      <c r="F120" s="175" t="s">
        <v>165</v>
      </c>
      <c r="G120" s="176" t="s">
        <v>152</v>
      </c>
      <c r="H120" s="177">
        <v>5680</v>
      </c>
      <c r="I120" s="178"/>
      <c r="J120" s="179">
        <f>ROUND(I120*H120,2)</f>
        <v>0</v>
      </c>
      <c r="K120" s="175" t="s">
        <v>122</v>
      </c>
      <c r="L120" s="39"/>
      <c r="M120" s="180" t="s">
        <v>19</v>
      </c>
      <c r="N120" s="181" t="s">
        <v>42</v>
      </c>
      <c r="O120" s="64"/>
      <c r="P120" s="182">
        <f>O120*H120</f>
        <v>0</v>
      </c>
      <c r="Q120" s="182">
        <v>0</v>
      </c>
      <c r="R120" s="182">
        <f>Q120*H120</f>
        <v>0</v>
      </c>
      <c r="S120" s="182">
        <v>0</v>
      </c>
      <c r="T120" s="183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84" t="s">
        <v>123</v>
      </c>
      <c r="AT120" s="184" t="s">
        <v>118</v>
      </c>
      <c r="AU120" s="184" t="s">
        <v>80</v>
      </c>
      <c r="AY120" s="17" t="s">
        <v>116</v>
      </c>
      <c r="BE120" s="185">
        <f>IF(N120="základní",J120,0)</f>
        <v>0</v>
      </c>
      <c r="BF120" s="185">
        <f>IF(N120="snížená",J120,0)</f>
        <v>0</v>
      </c>
      <c r="BG120" s="185">
        <f>IF(N120="zákl. přenesená",J120,0)</f>
        <v>0</v>
      </c>
      <c r="BH120" s="185">
        <f>IF(N120="sníž. přenesená",J120,0)</f>
        <v>0</v>
      </c>
      <c r="BI120" s="185">
        <f>IF(N120="nulová",J120,0)</f>
        <v>0</v>
      </c>
      <c r="BJ120" s="17" t="s">
        <v>76</v>
      </c>
      <c r="BK120" s="185">
        <f>ROUND(I120*H120,2)</f>
        <v>0</v>
      </c>
      <c r="BL120" s="17" t="s">
        <v>123</v>
      </c>
      <c r="BM120" s="184" t="s">
        <v>166</v>
      </c>
    </row>
    <row r="121" spans="1:47" s="2" customFormat="1" ht="10.2">
      <c r="A121" s="34"/>
      <c r="B121" s="35"/>
      <c r="C121" s="36"/>
      <c r="D121" s="186" t="s">
        <v>125</v>
      </c>
      <c r="E121" s="36"/>
      <c r="F121" s="187" t="s">
        <v>167</v>
      </c>
      <c r="G121" s="36"/>
      <c r="H121" s="36"/>
      <c r="I121" s="188"/>
      <c r="J121" s="36"/>
      <c r="K121" s="36"/>
      <c r="L121" s="39"/>
      <c r="M121" s="189"/>
      <c r="N121" s="190"/>
      <c r="O121" s="64"/>
      <c r="P121" s="64"/>
      <c r="Q121" s="64"/>
      <c r="R121" s="64"/>
      <c r="S121" s="64"/>
      <c r="T121" s="65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125</v>
      </c>
      <c r="AU121" s="17" t="s">
        <v>80</v>
      </c>
    </row>
    <row r="122" spans="1:47" s="2" customFormat="1" ht="19.2">
      <c r="A122" s="34"/>
      <c r="B122" s="35"/>
      <c r="C122" s="36"/>
      <c r="D122" s="193" t="s">
        <v>168</v>
      </c>
      <c r="E122" s="36"/>
      <c r="F122" s="224" t="s">
        <v>169</v>
      </c>
      <c r="G122" s="36"/>
      <c r="H122" s="36"/>
      <c r="I122" s="188"/>
      <c r="J122" s="36"/>
      <c r="K122" s="36"/>
      <c r="L122" s="39"/>
      <c r="M122" s="189"/>
      <c r="N122" s="190"/>
      <c r="O122" s="64"/>
      <c r="P122" s="64"/>
      <c r="Q122" s="64"/>
      <c r="R122" s="64"/>
      <c r="S122" s="64"/>
      <c r="T122" s="65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168</v>
      </c>
      <c r="AU122" s="17" t="s">
        <v>80</v>
      </c>
    </row>
    <row r="123" spans="2:51" s="14" customFormat="1" ht="10.2">
      <c r="B123" s="202"/>
      <c r="C123" s="203"/>
      <c r="D123" s="193" t="s">
        <v>127</v>
      </c>
      <c r="E123" s="204" t="s">
        <v>19</v>
      </c>
      <c r="F123" s="205" t="s">
        <v>170</v>
      </c>
      <c r="G123" s="203"/>
      <c r="H123" s="206">
        <v>5680</v>
      </c>
      <c r="I123" s="207"/>
      <c r="J123" s="203"/>
      <c r="K123" s="203"/>
      <c r="L123" s="208"/>
      <c r="M123" s="209"/>
      <c r="N123" s="210"/>
      <c r="O123" s="210"/>
      <c r="P123" s="210"/>
      <c r="Q123" s="210"/>
      <c r="R123" s="210"/>
      <c r="S123" s="210"/>
      <c r="T123" s="211"/>
      <c r="AT123" s="212" t="s">
        <v>127</v>
      </c>
      <c r="AU123" s="212" t="s">
        <v>80</v>
      </c>
      <c r="AV123" s="14" t="s">
        <v>80</v>
      </c>
      <c r="AW123" s="14" t="s">
        <v>32</v>
      </c>
      <c r="AX123" s="14" t="s">
        <v>71</v>
      </c>
      <c r="AY123" s="212" t="s">
        <v>116</v>
      </c>
    </row>
    <row r="124" spans="2:51" s="15" customFormat="1" ht="10.2">
      <c r="B124" s="213"/>
      <c r="C124" s="214"/>
      <c r="D124" s="193" t="s">
        <v>127</v>
      </c>
      <c r="E124" s="215" t="s">
        <v>19</v>
      </c>
      <c r="F124" s="216" t="s">
        <v>132</v>
      </c>
      <c r="G124" s="214"/>
      <c r="H124" s="217">
        <v>5680</v>
      </c>
      <c r="I124" s="218"/>
      <c r="J124" s="214"/>
      <c r="K124" s="214"/>
      <c r="L124" s="219"/>
      <c r="M124" s="220"/>
      <c r="N124" s="221"/>
      <c r="O124" s="221"/>
      <c r="P124" s="221"/>
      <c r="Q124" s="221"/>
      <c r="R124" s="221"/>
      <c r="S124" s="221"/>
      <c r="T124" s="222"/>
      <c r="AT124" s="223" t="s">
        <v>127</v>
      </c>
      <c r="AU124" s="223" t="s">
        <v>80</v>
      </c>
      <c r="AV124" s="15" t="s">
        <v>123</v>
      </c>
      <c r="AW124" s="15" t="s">
        <v>32</v>
      </c>
      <c r="AX124" s="15" t="s">
        <v>76</v>
      </c>
      <c r="AY124" s="223" t="s">
        <v>116</v>
      </c>
    </row>
    <row r="125" spans="1:65" s="2" customFormat="1" ht="16.5" customHeight="1">
      <c r="A125" s="34"/>
      <c r="B125" s="35"/>
      <c r="C125" s="173" t="s">
        <v>171</v>
      </c>
      <c r="D125" s="173" t="s">
        <v>118</v>
      </c>
      <c r="E125" s="174" t="s">
        <v>158</v>
      </c>
      <c r="F125" s="175" t="s">
        <v>159</v>
      </c>
      <c r="G125" s="176" t="s">
        <v>152</v>
      </c>
      <c r="H125" s="177">
        <v>5680</v>
      </c>
      <c r="I125" s="178"/>
      <c r="J125" s="179">
        <f>ROUND(I125*H125,2)</f>
        <v>0</v>
      </c>
      <c r="K125" s="175" t="s">
        <v>122</v>
      </c>
      <c r="L125" s="39"/>
      <c r="M125" s="180" t="s">
        <v>19</v>
      </c>
      <c r="N125" s="181" t="s">
        <v>42</v>
      </c>
      <c r="O125" s="64"/>
      <c r="P125" s="182">
        <f>O125*H125</f>
        <v>0</v>
      </c>
      <c r="Q125" s="182">
        <v>0</v>
      </c>
      <c r="R125" s="182">
        <f>Q125*H125</f>
        <v>0</v>
      </c>
      <c r="S125" s="182">
        <v>0</v>
      </c>
      <c r="T125" s="183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4" t="s">
        <v>123</v>
      </c>
      <c r="AT125" s="184" t="s">
        <v>118</v>
      </c>
      <c r="AU125" s="184" t="s">
        <v>80</v>
      </c>
      <c r="AY125" s="17" t="s">
        <v>116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17" t="s">
        <v>76</v>
      </c>
      <c r="BK125" s="185">
        <f>ROUND(I125*H125,2)</f>
        <v>0</v>
      </c>
      <c r="BL125" s="17" t="s">
        <v>123</v>
      </c>
      <c r="BM125" s="184" t="s">
        <v>172</v>
      </c>
    </row>
    <row r="126" spans="1:47" s="2" customFormat="1" ht="10.2">
      <c r="A126" s="34"/>
      <c r="B126" s="35"/>
      <c r="C126" s="36"/>
      <c r="D126" s="186" t="s">
        <v>125</v>
      </c>
      <c r="E126" s="36"/>
      <c r="F126" s="187" t="s">
        <v>161</v>
      </c>
      <c r="G126" s="36"/>
      <c r="H126" s="36"/>
      <c r="I126" s="188"/>
      <c r="J126" s="36"/>
      <c r="K126" s="36"/>
      <c r="L126" s="39"/>
      <c r="M126" s="189"/>
      <c r="N126" s="190"/>
      <c r="O126" s="64"/>
      <c r="P126" s="64"/>
      <c r="Q126" s="64"/>
      <c r="R126" s="64"/>
      <c r="S126" s="64"/>
      <c r="T126" s="65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125</v>
      </c>
      <c r="AU126" s="17" t="s">
        <v>80</v>
      </c>
    </row>
    <row r="127" spans="2:51" s="14" customFormat="1" ht="10.2">
      <c r="B127" s="202"/>
      <c r="C127" s="203"/>
      <c r="D127" s="193" t="s">
        <v>127</v>
      </c>
      <c r="E127" s="204" t="s">
        <v>19</v>
      </c>
      <c r="F127" s="205" t="s">
        <v>170</v>
      </c>
      <c r="G127" s="203"/>
      <c r="H127" s="206">
        <v>5680</v>
      </c>
      <c r="I127" s="207"/>
      <c r="J127" s="203"/>
      <c r="K127" s="203"/>
      <c r="L127" s="208"/>
      <c r="M127" s="209"/>
      <c r="N127" s="210"/>
      <c r="O127" s="210"/>
      <c r="P127" s="210"/>
      <c r="Q127" s="210"/>
      <c r="R127" s="210"/>
      <c r="S127" s="210"/>
      <c r="T127" s="211"/>
      <c r="AT127" s="212" t="s">
        <v>127</v>
      </c>
      <c r="AU127" s="212" t="s">
        <v>80</v>
      </c>
      <c r="AV127" s="14" t="s">
        <v>80</v>
      </c>
      <c r="AW127" s="14" t="s">
        <v>32</v>
      </c>
      <c r="AX127" s="14" t="s">
        <v>71</v>
      </c>
      <c r="AY127" s="212" t="s">
        <v>116</v>
      </c>
    </row>
    <row r="128" spans="2:51" s="15" customFormat="1" ht="10.2">
      <c r="B128" s="213"/>
      <c r="C128" s="214"/>
      <c r="D128" s="193" t="s">
        <v>127</v>
      </c>
      <c r="E128" s="215" t="s">
        <v>19</v>
      </c>
      <c r="F128" s="216" t="s">
        <v>132</v>
      </c>
      <c r="G128" s="214"/>
      <c r="H128" s="217">
        <v>5680</v>
      </c>
      <c r="I128" s="218"/>
      <c r="J128" s="214"/>
      <c r="K128" s="214"/>
      <c r="L128" s="219"/>
      <c r="M128" s="220"/>
      <c r="N128" s="221"/>
      <c r="O128" s="221"/>
      <c r="P128" s="221"/>
      <c r="Q128" s="221"/>
      <c r="R128" s="221"/>
      <c r="S128" s="221"/>
      <c r="T128" s="222"/>
      <c r="AT128" s="223" t="s">
        <v>127</v>
      </c>
      <c r="AU128" s="223" t="s">
        <v>80</v>
      </c>
      <c r="AV128" s="15" t="s">
        <v>123</v>
      </c>
      <c r="AW128" s="15" t="s">
        <v>32</v>
      </c>
      <c r="AX128" s="15" t="s">
        <v>76</v>
      </c>
      <c r="AY128" s="223" t="s">
        <v>116</v>
      </c>
    </row>
    <row r="129" spans="1:65" s="2" customFormat="1" ht="24.15" customHeight="1">
      <c r="A129" s="34"/>
      <c r="B129" s="35"/>
      <c r="C129" s="173" t="s">
        <v>173</v>
      </c>
      <c r="D129" s="173" t="s">
        <v>118</v>
      </c>
      <c r="E129" s="174" t="s">
        <v>174</v>
      </c>
      <c r="F129" s="175" t="s">
        <v>175</v>
      </c>
      <c r="G129" s="176" t="s">
        <v>152</v>
      </c>
      <c r="H129" s="177">
        <v>5680</v>
      </c>
      <c r="I129" s="178"/>
      <c r="J129" s="179">
        <f>ROUND(I129*H129,2)</f>
        <v>0</v>
      </c>
      <c r="K129" s="175" t="s">
        <v>122</v>
      </c>
      <c r="L129" s="39"/>
      <c r="M129" s="180" t="s">
        <v>19</v>
      </c>
      <c r="N129" s="181" t="s">
        <v>42</v>
      </c>
      <c r="O129" s="64"/>
      <c r="P129" s="182">
        <f>O129*H129</f>
        <v>0</v>
      </c>
      <c r="Q129" s="182">
        <v>0</v>
      </c>
      <c r="R129" s="182">
        <f>Q129*H129</f>
        <v>0</v>
      </c>
      <c r="S129" s="182">
        <v>0</v>
      </c>
      <c r="T129" s="183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4" t="s">
        <v>123</v>
      </c>
      <c r="AT129" s="184" t="s">
        <v>118</v>
      </c>
      <c r="AU129" s="184" t="s">
        <v>80</v>
      </c>
      <c r="AY129" s="17" t="s">
        <v>116</v>
      </c>
      <c r="BE129" s="185">
        <f>IF(N129="základní",J129,0)</f>
        <v>0</v>
      </c>
      <c r="BF129" s="185">
        <f>IF(N129="snížená",J129,0)</f>
        <v>0</v>
      </c>
      <c r="BG129" s="185">
        <f>IF(N129="zákl. přenesená",J129,0)</f>
        <v>0</v>
      </c>
      <c r="BH129" s="185">
        <f>IF(N129="sníž. přenesená",J129,0)</f>
        <v>0</v>
      </c>
      <c r="BI129" s="185">
        <f>IF(N129="nulová",J129,0)</f>
        <v>0</v>
      </c>
      <c r="BJ129" s="17" t="s">
        <v>76</v>
      </c>
      <c r="BK129" s="185">
        <f>ROUND(I129*H129,2)</f>
        <v>0</v>
      </c>
      <c r="BL129" s="17" t="s">
        <v>123</v>
      </c>
      <c r="BM129" s="184" t="s">
        <v>176</v>
      </c>
    </row>
    <row r="130" spans="1:47" s="2" customFormat="1" ht="10.2">
      <c r="A130" s="34"/>
      <c r="B130" s="35"/>
      <c r="C130" s="36"/>
      <c r="D130" s="186" t="s">
        <v>125</v>
      </c>
      <c r="E130" s="36"/>
      <c r="F130" s="187" t="s">
        <v>177</v>
      </c>
      <c r="G130" s="36"/>
      <c r="H130" s="36"/>
      <c r="I130" s="188"/>
      <c r="J130" s="36"/>
      <c r="K130" s="36"/>
      <c r="L130" s="39"/>
      <c r="M130" s="189"/>
      <c r="N130" s="190"/>
      <c r="O130" s="64"/>
      <c r="P130" s="64"/>
      <c r="Q130" s="64"/>
      <c r="R130" s="64"/>
      <c r="S130" s="64"/>
      <c r="T130" s="65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125</v>
      </c>
      <c r="AU130" s="17" t="s">
        <v>80</v>
      </c>
    </row>
    <row r="131" spans="2:51" s="14" customFormat="1" ht="10.2">
      <c r="B131" s="202"/>
      <c r="C131" s="203"/>
      <c r="D131" s="193" t="s">
        <v>127</v>
      </c>
      <c r="E131" s="204" t="s">
        <v>19</v>
      </c>
      <c r="F131" s="205" t="s">
        <v>170</v>
      </c>
      <c r="G131" s="203"/>
      <c r="H131" s="206">
        <v>5680</v>
      </c>
      <c r="I131" s="207"/>
      <c r="J131" s="203"/>
      <c r="K131" s="203"/>
      <c r="L131" s="208"/>
      <c r="M131" s="209"/>
      <c r="N131" s="210"/>
      <c r="O131" s="210"/>
      <c r="P131" s="210"/>
      <c r="Q131" s="210"/>
      <c r="R131" s="210"/>
      <c r="S131" s="210"/>
      <c r="T131" s="211"/>
      <c r="AT131" s="212" t="s">
        <v>127</v>
      </c>
      <c r="AU131" s="212" t="s">
        <v>80</v>
      </c>
      <c r="AV131" s="14" t="s">
        <v>80</v>
      </c>
      <c r="AW131" s="14" t="s">
        <v>32</v>
      </c>
      <c r="AX131" s="14" t="s">
        <v>71</v>
      </c>
      <c r="AY131" s="212" t="s">
        <v>116</v>
      </c>
    </row>
    <row r="132" spans="2:51" s="15" customFormat="1" ht="10.2">
      <c r="B132" s="213"/>
      <c r="C132" s="214"/>
      <c r="D132" s="193" t="s">
        <v>127</v>
      </c>
      <c r="E132" s="215" t="s">
        <v>19</v>
      </c>
      <c r="F132" s="216" t="s">
        <v>132</v>
      </c>
      <c r="G132" s="214"/>
      <c r="H132" s="217">
        <v>5680</v>
      </c>
      <c r="I132" s="218"/>
      <c r="J132" s="214"/>
      <c r="K132" s="214"/>
      <c r="L132" s="219"/>
      <c r="M132" s="220"/>
      <c r="N132" s="221"/>
      <c r="O132" s="221"/>
      <c r="P132" s="221"/>
      <c r="Q132" s="221"/>
      <c r="R132" s="221"/>
      <c r="S132" s="221"/>
      <c r="T132" s="222"/>
      <c r="AT132" s="223" t="s">
        <v>127</v>
      </c>
      <c r="AU132" s="223" t="s">
        <v>80</v>
      </c>
      <c r="AV132" s="15" t="s">
        <v>123</v>
      </c>
      <c r="AW132" s="15" t="s">
        <v>32</v>
      </c>
      <c r="AX132" s="15" t="s">
        <v>76</v>
      </c>
      <c r="AY132" s="223" t="s">
        <v>116</v>
      </c>
    </row>
    <row r="133" spans="1:65" s="2" customFormat="1" ht="16.5" customHeight="1">
      <c r="A133" s="34"/>
      <c r="B133" s="35"/>
      <c r="C133" s="173" t="s">
        <v>178</v>
      </c>
      <c r="D133" s="173" t="s">
        <v>118</v>
      </c>
      <c r="E133" s="174" t="s">
        <v>158</v>
      </c>
      <c r="F133" s="175" t="s">
        <v>159</v>
      </c>
      <c r="G133" s="176" t="s">
        <v>152</v>
      </c>
      <c r="H133" s="177">
        <v>5680</v>
      </c>
      <c r="I133" s="178"/>
      <c r="J133" s="179">
        <f>ROUND(I133*H133,2)</f>
        <v>0</v>
      </c>
      <c r="K133" s="175" t="s">
        <v>122</v>
      </c>
      <c r="L133" s="39"/>
      <c r="M133" s="180" t="s">
        <v>19</v>
      </c>
      <c r="N133" s="181" t="s">
        <v>42</v>
      </c>
      <c r="O133" s="64"/>
      <c r="P133" s="182">
        <f>O133*H133</f>
        <v>0</v>
      </c>
      <c r="Q133" s="182">
        <v>0</v>
      </c>
      <c r="R133" s="182">
        <f>Q133*H133</f>
        <v>0</v>
      </c>
      <c r="S133" s="182">
        <v>0</v>
      </c>
      <c r="T133" s="183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4" t="s">
        <v>123</v>
      </c>
      <c r="AT133" s="184" t="s">
        <v>118</v>
      </c>
      <c r="AU133" s="184" t="s">
        <v>80</v>
      </c>
      <c r="AY133" s="17" t="s">
        <v>116</v>
      </c>
      <c r="BE133" s="185">
        <f>IF(N133="základní",J133,0)</f>
        <v>0</v>
      </c>
      <c r="BF133" s="185">
        <f>IF(N133="snížená",J133,0)</f>
        <v>0</v>
      </c>
      <c r="BG133" s="185">
        <f>IF(N133="zákl. přenesená",J133,0)</f>
        <v>0</v>
      </c>
      <c r="BH133" s="185">
        <f>IF(N133="sníž. přenesená",J133,0)</f>
        <v>0</v>
      </c>
      <c r="BI133" s="185">
        <f>IF(N133="nulová",J133,0)</f>
        <v>0</v>
      </c>
      <c r="BJ133" s="17" t="s">
        <v>76</v>
      </c>
      <c r="BK133" s="185">
        <f>ROUND(I133*H133,2)</f>
        <v>0</v>
      </c>
      <c r="BL133" s="17" t="s">
        <v>123</v>
      </c>
      <c r="BM133" s="184" t="s">
        <v>179</v>
      </c>
    </row>
    <row r="134" spans="1:47" s="2" customFormat="1" ht="10.2">
      <c r="A134" s="34"/>
      <c r="B134" s="35"/>
      <c r="C134" s="36"/>
      <c r="D134" s="186" t="s">
        <v>125</v>
      </c>
      <c r="E134" s="36"/>
      <c r="F134" s="187" t="s">
        <v>161</v>
      </c>
      <c r="G134" s="36"/>
      <c r="H134" s="36"/>
      <c r="I134" s="188"/>
      <c r="J134" s="36"/>
      <c r="K134" s="36"/>
      <c r="L134" s="39"/>
      <c r="M134" s="189"/>
      <c r="N134" s="190"/>
      <c r="O134" s="64"/>
      <c r="P134" s="64"/>
      <c r="Q134" s="64"/>
      <c r="R134" s="64"/>
      <c r="S134" s="64"/>
      <c r="T134" s="65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125</v>
      </c>
      <c r="AU134" s="17" t="s">
        <v>80</v>
      </c>
    </row>
    <row r="135" spans="2:51" s="14" customFormat="1" ht="10.2">
      <c r="B135" s="202"/>
      <c r="C135" s="203"/>
      <c r="D135" s="193" t="s">
        <v>127</v>
      </c>
      <c r="E135" s="204" t="s">
        <v>19</v>
      </c>
      <c r="F135" s="205" t="s">
        <v>170</v>
      </c>
      <c r="G135" s="203"/>
      <c r="H135" s="206">
        <v>5680</v>
      </c>
      <c r="I135" s="207"/>
      <c r="J135" s="203"/>
      <c r="K135" s="203"/>
      <c r="L135" s="208"/>
      <c r="M135" s="209"/>
      <c r="N135" s="210"/>
      <c r="O135" s="210"/>
      <c r="P135" s="210"/>
      <c r="Q135" s="210"/>
      <c r="R135" s="210"/>
      <c r="S135" s="210"/>
      <c r="T135" s="211"/>
      <c r="AT135" s="212" t="s">
        <v>127</v>
      </c>
      <c r="AU135" s="212" t="s">
        <v>80</v>
      </c>
      <c r="AV135" s="14" t="s">
        <v>80</v>
      </c>
      <c r="AW135" s="14" t="s">
        <v>32</v>
      </c>
      <c r="AX135" s="14" t="s">
        <v>71</v>
      </c>
      <c r="AY135" s="212" t="s">
        <v>116</v>
      </c>
    </row>
    <row r="136" spans="2:51" s="15" customFormat="1" ht="10.2">
      <c r="B136" s="213"/>
      <c r="C136" s="214"/>
      <c r="D136" s="193" t="s">
        <v>127</v>
      </c>
      <c r="E136" s="215" t="s">
        <v>19</v>
      </c>
      <c r="F136" s="216" t="s">
        <v>132</v>
      </c>
      <c r="G136" s="214"/>
      <c r="H136" s="217">
        <v>5680</v>
      </c>
      <c r="I136" s="218"/>
      <c r="J136" s="214"/>
      <c r="K136" s="214"/>
      <c r="L136" s="219"/>
      <c r="M136" s="220"/>
      <c r="N136" s="221"/>
      <c r="O136" s="221"/>
      <c r="P136" s="221"/>
      <c r="Q136" s="221"/>
      <c r="R136" s="221"/>
      <c r="S136" s="221"/>
      <c r="T136" s="222"/>
      <c r="AT136" s="223" t="s">
        <v>127</v>
      </c>
      <c r="AU136" s="223" t="s">
        <v>80</v>
      </c>
      <c r="AV136" s="15" t="s">
        <v>123</v>
      </c>
      <c r="AW136" s="15" t="s">
        <v>32</v>
      </c>
      <c r="AX136" s="15" t="s">
        <v>76</v>
      </c>
      <c r="AY136" s="223" t="s">
        <v>116</v>
      </c>
    </row>
    <row r="137" spans="1:65" s="2" customFormat="1" ht="24.15" customHeight="1">
      <c r="A137" s="34"/>
      <c r="B137" s="35"/>
      <c r="C137" s="173" t="s">
        <v>180</v>
      </c>
      <c r="D137" s="173" t="s">
        <v>118</v>
      </c>
      <c r="E137" s="174" t="s">
        <v>181</v>
      </c>
      <c r="F137" s="175" t="s">
        <v>182</v>
      </c>
      <c r="G137" s="176" t="s">
        <v>152</v>
      </c>
      <c r="H137" s="177">
        <v>5680</v>
      </c>
      <c r="I137" s="178"/>
      <c r="J137" s="179">
        <f>ROUND(I137*H137,2)</f>
        <v>0</v>
      </c>
      <c r="K137" s="175" t="s">
        <v>122</v>
      </c>
      <c r="L137" s="39"/>
      <c r="M137" s="180" t="s">
        <v>19</v>
      </c>
      <c r="N137" s="181" t="s">
        <v>42</v>
      </c>
      <c r="O137" s="64"/>
      <c r="P137" s="182">
        <f>O137*H137</f>
        <v>0</v>
      </c>
      <c r="Q137" s="182">
        <v>0</v>
      </c>
      <c r="R137" s="182">
        <f>Q137*H137</f>
        <v>0</v>
      </c>
      <c r="S137" s="182">
        <v>0</v>
      </c>
      <c r="T137" s="183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4" t="s">
        <v>123</v>
      </c>
      <c r="AT137" s="184" t="s">
        <v>118</v>
      </c>
      <c r="AU137" s="184" t="s">
        <v>80</v>
      </c>
      <c r="AY137" s="17" t="s">
        <v>116</v>
      </c>
      <c r="BE137" s="185">
        <f>IF(N137="základní",J137,0)</f>
        <v>0</v>
      </c>
      <c r="BF137" s="185">
        <f>IF(N137="snížená",J137,0)</f>
        <v>0</v>
      </c>
      <c r="BG137" s="185">
        <f>IF(N137="zákl. přenesená",J137,0)</f>
        <v>0</v>
      </c>
      <c r="BH137" s="185">
        <f>IF(N137="sníž. přenesená",J137,0)</f>
        <v>0</v>
      </c>
      <c r="BI137" s="185">
        <f>IF(N137="nulová",J137,0)</f>
        <v>0</v>
      </c>
      <c r="BJ137" s="17" t="s">
        <v>76</v>
      </c>
      <c r="BK137" s="185">
        <f>ROUND(I137*H137,2)</f>
        <v>0</v>
      </c>
      <c r="BL137" s="17" t="s">
        <v>123</v>
      </c>
      <c r="BM137" s="184" t="s">
        <v>183</v>
      </c>
    </row>
    <row r="138" spans="1:47" s="2" customFormat="1" ht="10.2">
      <c r="A138" s="34"/>
      <c r="B138" s="35"/>
      <c r="C138" s="36"/>
      <c r="D138" s="186" t="s">
        <v>125</v>
      </c>
      <c r="E138" s="36"/>
      <c r="F138" s="187" t="s">
        <v>184</v>
      </c>
      <c r="G138" s="36"/>
      <c r="H138" s="36"/>
      <c r="I138" s="188"/>
      <c r="J138" s="36"/>
      <c r="K138" s="36"/>
      <c r="L138" s="39"/>
      <c r="M138" s="189"/>
      <c r="N138" s="190"/>
      <c r="O138" s="64"/>
      <c r="P138" s="64"/>
      <c r="Q138" s="64"/>
      <c r="R138" s="64"/>
      <c r="S138" s="64"/>
      <c r="T138" s="65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125</v>
      </c>
      <c r="AU138" s="17" t="s">
        <v>80</v>
      </c>
    </row>
    <row r="139" spans="2:51" s="14" customFormat="1" ht="10.2">
      <c r="B139" s="202"/>
      <c r="C139" s="203"/>
      <c r="D139" s="193" t="s">
        <v>127</v>
      </c>
      <c r="E139" s="204" t="s">
        <v>19</v>
      </c>
      <c r="F139" s="205" t="s">
        <v>170</v>
      </c>
      <c r="G139" s="203"/>
      <c r="H139" s="206">
        <v>5680</v>
      </c>
      <c r="I139" s="207"/>
      <c r="J139" s="203"/>
      <c r="K139" s="203"/>
      <c r="L139" s="208"/>
      <c r="M139" s="209"/>
      <c r="N139" s="210"/>
      <c r="O139" s="210"/>
      <c r="P139" s="210"/>
      <c r="Q139" s="210"/>
      <c r="R139" s="210"/>
      <c r="S139" s="210"/>
      <c r="T139" s="211"/>
      <c r="AT139" s="212" t="s">
        <v>127</v>
      </c>
      <c r="AU139" s="212" t="s">
        <v>80</v>
      </c>
      <c r="AV139" s="14" t="s">
        <v>80</v>
      </c>
      <c r="AW139" s="14" t="s">
        <v>32</v>
      </c>
      <c r="AX139" s="14" t="s">
        <v>71</v>
      </c>
      <c r="AY139" s="212" t="s">
        <v>116</v>
      </c>
    </row>
    <row r="140" spans="2:51" s="15" customFormat="1" ht="10.2">
      <c r="B140" s="213"/>
      <c r="C140" s="214"/>
      <c r="D140" s="193" t="s">
        <v>127</v>
      </c>
      <c r="E140" s="215" t="s">
        <v>19</v>
      </c>
      <c r="F140" s="216" t="s">
        <v>132</v>
      </c>
      <c r="G140" s="214"/>
      <c r="H140" s="217">
        <v>5680</v>
      </c>
      <c r="I140" s="218"/>
      <c r="J140" s="214"/>
      <c r="K140" s="214"/>
      <c r="L140" s="219"/>
      <c r="M140" s="220"/>
      <c r="N140" s="221"/>
      <c r="O140" s="221"/>
      <c r="P140" s="221"/>
      <c r="Q140" s="221"/>
      <c r="R140" s="221"/>
      <c r="S140" s="221"/>
      <c r="T140" s="222"/>
      <c r="AT140" s="223" t="s">
        <v>127</v>
      </c>
      <c r="AU140" s="223" t="s">
        <v>80</v>
      </c>
      <c r="AV140" s="15" t="s">
        <v>123</v>
      </c>
      <c r="AW140" s="15" t="s">
        <v>32</v>
      </c>
      <c r="AX140" s="15" t="s">
        <v>76</v>
      </c>
      <c r="AY140" s="223" t="s">
        <v>116</v>
      </c>
    </row>
    <row r="141" spans="2:63" s="12" customFormat="1" ht="22.8" customHeight="1">
      <c r="B141" s="157"/>
      <c r="C141" s="158"/>
      <c r="D141" s="159" t="s">
        <v>70</v>
      </c>
      <c r="E141" s="171" t="s">
        <v>137</v>
      </c>
      <c r="F141" s="171" t="s">
        <v>185</v>
      </c>
      <c r="G141" s="158"/>
      <c r="H141" s="158"/>
      <c r="I141" s="161"/>
      <c r="J141" s="172">
        <f>BK141</f>
        <v>0</v>
      </c>
      <c r="K141" s="158"/>
      <c r="L141" s="163"/>
      <c r="M141" s="164"/>
      <c r="N141" s="165"/>
      <c r="O141" s="165"/>
      <c r="P141" s="166">
        <f>SUM(P142:P169)</f>
        <v>0</v>
      </c>
      <c r="Q141" s="165"/>
      <c r="R141" s="166">
        <f>SUM(R142:R169)</f>
        <v>0</v>
      </c>
      <c r="S141" s="165"/>
      <c r="T141" s="167">
        <f>SUM(T142:T169)</f>
        <v>0</v>
      </c>
      <c r="AR141" s="168" t="s">
        <v>76</v>
      </c>
      <c r="AT141" s="169" t="s">
        <v>70</v>
      </c>
      <c r="AU141" s="169" t="s">
        <v>76</v>
      </c>
      <c r="AY141" s="168" t="s">
        <v>116</v>
      </c>
      <c r="BK141" s="170">
        <f>SUM(BK142:BK169)</f>
        <v>0</v>
      </c>
    </row>
    <row r="142" spans="1:65" s="2" customFormat="1" ht="16.5" customHeight="1">
      <c r="A142" s="34"/>
      <c r="B142" s="35"/>
      <c r="C142" s="173" t="s">
        <v>8</v>
      </c>
      <c r="D142" s="173" t="s">
        <v>118</v>
      </c>
      <c r="E142" s="174" t="s">
        <v>158</v>
      </c>
      <c r="F142" s="175" t="s">
        <v>159</v>
      </c>
      <c r="G142" s="176" t="s">
        <v>152</v>
      </c>
      <c r="H142" s="177">
        <v>650</v>
      </c>
      <c r="I142" s="178"/>
      <c r="J142" s="179">
        <f>ROUND(I142*H142,2)</f>
        <v>0</v>
      </c>
      <c r="K142" s="175" t="s">
        <v>122</v>
      </c>
      <c r="L142" s="39"/>
      <c r="M142" s="180" t="s">
        <v>19</v>
      </c>
      <c r="N142" s="181" t="s">
        <v>42</v>
      </c>
      <c r="O142" s="64"/>
      <c r="P142" s="182">
        <f>O142*H142</f>
        <v>0</v>
      </c>
      <c r="Q142" s="182">
        <v>0</v>
      </c>
      <c r="R142" s="182">
        <f>Q142*H142</f>
        <v>0</v>
      </c>
      <c r="S142" s="182">
        <v>0</v>
      </c>
      <c r="T142" s="183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4" t="s">
        <v>123</v>
      </c>
      <c r="AT142" s="184" t="s">
        <v>118</v>
      </c>
      <c r="AU142" s="184" t="s">
        <v>80</v>
      </c>
      <c r="AY142" s="17" t="s">
        <v>116</v>
      </c>
      <c r="BE142" s="185">
        <f>IF(N142="základní",J142,0)</f>
        <v>0</v>
      </c>
      <c r="BF142" s="185">
        <f>IF(N142="snížená",J142,0)</f>
        <v>0</v>
      </c>
      <c r="BG142" s="185">
        <f>IF(N142="zákl. přenesená",J142,0)</f>
        <v>0</v>
      </c>
      <c r="BH142" s="185">
        <f>IF(N142="sníž. přenesená",J142,0)</f>
        <v>0</v>
      </c>
      <c r="BI142" s="185">
        <f>IF(N142="nulová",J142,0)</f>
        <v>0</v>
      </c>
      <c r="BJ142" s="17" t="s">
        <v>76</v>
      </c>
      <c r="BK142" s="185">
        <f>ROUND(I142*H142,2)</f>
        <v>0</v>
      </c>
      <c r="BL142" s="17" t="s">
        <v>123</v>
      </c>
      <c r="BM142" s="184" t="s">
        <v>186</v>
      </c>
    </row>
    <row r="143" spans="1:47" s="2" customFormat="1" ht="10.2">
      <c r="A143" s="34"/>
      <c r="B143" s="35"/>
      <c r="C143" s="36"/>
      <c r="D143" s="186" t="s">
        <v>125</v>
      </c>
      <c r="E143" s="36"/>
      <c r="F143" s="187" t="s">
        <v>161</v>
      </c>
      <c r="G143" s="36"/>
      <c r="H143" s="36"/>
      <c r="I143" s="188"/>
      <c r="J143" s="36"/>
      <c r="K143" s="36"/>
      <c r="L143" s="39"/>
      <c r="M143" s="189"/>
      <c r="N143" s="190"/>
      <c r="O143" s="64"/>
      <c r="P143" s="64"/>
      <c r="Q143" s="64"/>
      <c r="R143" s="64"/>
      <c r="S143" s="64"/>
      <c r="T143" s="65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125</v>
      </c>
      <c r="AU143" s="17" t="s">
        <v>80</v>
      </c>
    </row>
    <row r="144" spans="2:51" s="14" customFormat="1" ht="10.2">
      <c r="B144" s="202"/>
      <c r="C144" s="203"/>
      <c r="D144" s="193" t="s">
        <v>127</v>
      </c>
      <c r="E144" s="204" t="s">
        <v>19</v>
      </c>
      <c r="F144" s="205" t="s">
        <v>187</v>
      </c>
      <c r="G144" s="203"/>
      <c r="H144" s="206">
        <v>650</v>
      </c>
      <c r="I144" s="207"/>
      <c r="J144" s="203"/>
      <c r="K144" s="203"/>
      <c r="L144" s="208"/>
      <c r="M144" s="209"/>
      <c r="N144" s="210"/>
      <c r="O144" s="210"/>
      <c r="P144" s="210"/>
      <c r="Q144" s="210"/>
      <c r="R144" s="210"/>
      <c r="S144" s="210"/>
      <c r="T144" s="211"/>
      <c r="AT144" s="212" t="s">
        <v>127</v>
      </c>
      <c r="AU144" s="212" t="s">
        <v>80</v>
      </c>
      <c r="AV144" s="14" t="s">
        <v>80</v>
      </c>
      <c r="AW144" s="14" t="s">
        <v>32</v>
      </c>
      <c r="AX144" s="14" t="s">
        <v>71</v>
      </c>
      <c r="AY144" s="212" t="s">
        <v>116</v>
      </c>
    </row>
    <row r="145" spans="2:51" s="15" customFormat="1" ht="10.2">
      <c r="B145" s="213"/>
      <c r="C145" s="214"/>
      <c r="D145" s="193" t="s">
        <v>127</v>
      </c>
      <c r="E145" s="215" t="s">
        <v>19</v>
      </c>
      <c r="F145" s="216" t="s">
        <v>132</v>
      </c>
      <c r="G145" s="214"/>
      <c r="H145" s="217">
        <v>650</v>
      </c>
      <c r="I145" s="218"/>
      <c r="J145" s="214"/>
      <c r="K145" s="214"/>
      <c r="L145" s="219"/>
      <c r="M145" s="220"/>
      <c r="N145" s="221"/>
      <c r="O145" s="221"/>
      <c r="P145" s="221"/>
      <c r="Q145" s="221"/>
      <c r="R145" s="221"/>
      <c r="S145" s="221"/>
      <c r="T145" s="222"/>
      <c r="AT145" s="223" t="s">
        <v>127</v>
      </c>
      <c r="AU145" s="223" t="s">
        <v>80</v>
      </c>
      <c r="AV145" s="15" t="s">
        <v>123</v>
      </c>
      <c r="AW145" s="15" t="s">
        <v>32</v>
      </c>
      <c r="AX145" s="15" t="s">
        <v>76</v>
      </c>
      <c r="AY145" s="223" t="s">
        <v>116</v>
      </c>
    </row>
    <row r="146" spans="1:65" s="2" customFormat="1" ht="24.15" customHeight="1">
      <c r="A146" s="34"/>
      <c r="B146" s="35"/>
      <c r="C146" s="173" t="s">
        <v>188</v>
      </c>
      <c r="D146" s="173" t="s">
        <v>118</v>
      </c>
      <c r="E146" s="174" t="s">
        <v>189</v>
      </c>
      <c r="F146" s="175" t="s">
        <v>190</v>
      </c>
      <c r="G146" s="176" t="s">
        <v>152</v>
      </c>
      <c r="H146" s="177">
        <v>650</v>
      </c>
      <c r="I146" s="178"/>
      <c r="J146" s="179">
        <f>ROUND(I146*H146,2)</f>
        <v>0</v>
      </c>
      <c r="K146" s="175" t="s">
        <v>122</v>
      </c>
      <c r="L146" s="39"/>
      <c r="M146" s="180" t="s">
        <v>19</v>
      </c>
      <c r="N146" s="181" t="s">
        <v>42</v>
      </c>
      <c r="O146" s="64"/>
      <c r="P146" s="182">
        <f>O146*H146</f>
        <v>0</v>
      </c>
      <c r="Q146" s="182">
        <v>0</v>
      </c>
      <c r="R146" s="182">
        <f>Q146*H146</f>
        <v>0</v>
      </c>
      <c r="S146" s="182">
        <v>0</v>
      </c>
      <c r="T146" s="183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4" t="s">
        <v>123</v>
      </c>
      <c r="AT146" s="184" t="s">
        <v>118</v>
      </c>
      <c r="AU146" s="184" t="s">
        <v>80</v>
      </c>
      <c r="AY146" s="17" t="s">
        <v>116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17" t="s">
        <v>76</v>
      </c>
      <c r="BK146" s="185">
        <f>ROUND(I146*H146,2)</f>
        <v>0</v>
      </c>
      <c r="BL146" s="17" t="s">
        <v>123</v>
      </c>
      <c r="BM146" s="184" t="s">
        <v>191</v>
      </c>
    </row>
    <row r="147" spans="1:47" s="2" customFormat="1" ht="10.2">
      <c r="A147" s="34"/>
      <c r="B147" s="35"/>
      <c r="C147" s="36"/>
      <c r="D147" s="186" t="s">
        <v>125</v>
      </c>
      <c r="E147" s="36"/>
      <c r="F147" s="187" t="s">
        <v>192</v>
      </c>
      <c r="G147" s="36"/>
      <c r="H147" s="36"/>
      <c r="I147" s="188"/>
      <c r="J147" s="36"/>
      <c r="K147" s="36"/>
      <c r="L147" s="39"/>
      <c r="M147" s="189"/>
      <c r="N147" s="190"/>
      <c r="O147" s="64"/>
      <c r="P147" s="64"/>
      <c r="Q147" s="64"/>
      <c r="R147" s="64"/>
      <c r="S147" s="64"/>
      <c r="T147" s="65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125</v>
      </c>
      <c r="AU147" s="17" t="s">
        <v>80</v>
      </c>
    </row>
    <row r="148" spans="2:51" s="14" customFormat="1" ht="10.2">
      <c r="B148" s="202"/>
      <c r="C148" s="203"/>
      <c r="D148" s="193" t="s">
        <v>127</v>
      </c>
      <c r="E148" s="204" t="s">
        <v>19</v>
      </c>
      <c r="F148" s="205" t="s">
        <v>193</v>
      </c>
      <c r="G148" s="203"/>
      <c r="H148" s="206">
        <v>650</v>
      </c>
      <c r="I148" s="207"/>
      <c r="J148" s="203"/>
      <c r="K148" s="203"/>
      <c r="L148" s="208"/>
      <c r="M148" s="209"/>
      <c r="N148" s="210"/>
      <c r="O148" s="210"/>
      <c r="P148" s="210"/>
      <c r="Q148" s="210"/>
      <c r="R148" s="210"/>
      <c r="S148" s="210"/>
      <c r="T148" s="211"/>
      <c r="AT148" s="212" t="s">
        <v>127</v>
      </c>
      <c r="AU148" s="212" t="s">
        <v>80</v>
      </c>
      <c r="AV148" s="14" t="s">
        <v>80</v>
      </c>
      <c r="AW148" s="14" t="s">
        <v>32</v>
      </c>
      <c r="AX148" s="14" t="s">
        <v>76</v>
      </c>
      <c r="AY148" s="212" t="s">
        <v>116</v>
      </c>
    </row>
    <row r="149" spans="1:65" s="2" customFormat="1" ht="24.15" customHeight="1">
      <c r="A149" s="34"/>
      <c r="B149" s="35"/>
      <c r="C149" s="173" t="s">
        <v>194</v>
      </c>
      <c r="D149" s="173" t="s">
        <v>118</v>
      </c>
      <c r="E149" s="174" t="s">
        <v>164</v>
      </c>
      <c r="F149" s="175" t="s">
        <v>165</v>
      </c>
      <c r="G149" s="176" t="s">
        <v>152</v>
      </c>
      <c r="H149" s="177">
        <v>650</v>
      </c>
      <c r="I149" s="178"/>
      <c r="J149" s="179">
        <f>ROUND(I149*H149,2)</f>
        <v>0</v>
      </c>
      <c r="K149" s="175" t="s">
        <v>122</v>
      </c>
      <c r="L149" s="39"/>
      <c r="M149" s="180" t="s">
        <v>19</v>
      </c>
      <c r="N149" s="181" t="s">
        <v>42</v>
      </c>
      <c r="O149" s="64"/>
      <c r="P149" s="182">
        <f>O149*H149</f>
        <v>0</v>
      </c>
      <c r="Q149" s="182">
        <v>0</v>
      </c>
      <c r="R149" s="182">
        <f>Q149*H149</f>
        <v>0</v>
      </c>
      <c r="S149" s="182">
        <v>0</v>
      </c>
      <c r="T149" s="183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4" t="s">
        <v>123</v>
      </c>
      <c r="AT149" s="184" t="s">
        <v>118</v>
      </c>
      <c r="AU149" s="184" t="s">
        <v>80</v>
      </c>
      <c r="AY149" s="17" t="s">
        <v>116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17" t="s">
        <v>76</v>
      </c>
      <c r="BK149" s="185">
        <f>ROUND(I149*H149,2)</f>
        <v>0</v>
      </c>
      <c r="BL149" s="17" t="s">
        <v>123</v>
      </c>
      <c r="BM149" s="184" t="s">
        <v>195</v>
      </c>
    </row>
    <row r="150" spans="1:47" s="2" customFormat="1" ht="10.2">
      <c r="A150" s="34"/>
      <c r="B150" s="35"/>
      <c r="C150" s="36"/>
      <c r="D150" s="186" t="s">
        <v>125</v>
      </c>
      <c r="E150" s="36"/>
      <c r="F150" s="187" t="s">
        <v>167</v>
      </c>
      <c r="G150" s="36"/>
      <c r="H150" s="36"/>
      <c r="I150" s="188"/>
      <c r="J150" s="36"/>
      <c r="K150" s="36"/>
      <c r="L150" s="39"/>
      <c r="M150" s="189"/>
      <c r="N150" s="190"/>
      <c r="O150" s="64"/>
      <c r="P150" s="64"/>
      <c r="Q150" s="64"/>
      <c r="R150" s="64"/>
      <c r="S150" s="64"/>
      <c r="T150" s="65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125</v>
      </c>
      <c r="AU150" s="17" t="s">
        <v>80</v>
      </c>
    </row>
    <row r="151" spans="1:47" s="2" customFormat="1" ht="19.2">
      <c r="A151" s="34"/>
      <c r="B151" s="35"/>
      <c r="C151" s="36"/>
      <c r="D151" s="193" t="s">
        <v>168</v>
      </c>
      <c r="E151" s="36"/>
      <c r="F151" s="224" t="s">
        <v>169</v>
      </c>
      <c r="G151" s="36"/>
      <c r="H151" s="36"/>
      <c r="I151" s="188"/>
      <c r="J151" s="36"/>
      <c r="K151" s="36"/>
      <c r="L151" s="39"/>
      <c r="M151" s="189"/>
      <c r="N151" s="190"/>
      <c r="O151" s="64"/>
      <c r="P151" s="64"/>
      <c r="Q151" s="64"/>
      <c r="R151" s="64"/>
      <c r="S151" s="64"/>
      <c r="T151" s="65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168</v>
      </c>
      <c r="AU151" s="17" t="s">
        <v>80</v>
      </c>
    </row>
    <row r="152" spans="2:51" s="14" customFormat="1" ht="10.2">
      <c r="B152" s="202"/>
      <c r="C152" s="203"/>
      <c r="D152" s="193" t="s">
        <v>127</v>
      </c>
      <c r="E152" s="204" t="s">
        <v>19</v>
      </c>
      <c r="F152" s="205" t="s">
        <v>193</v>
      </c>
      <c r="G152" s="203"/>
      <c r="H152" s="206">
        <v>650</v>
      </c>
      <c r="I152" s="207"/>
      <c r="J152" s="203"/>
      <c r="K152" s="203"/>
      <c r="L152" s="208"/>
      <c r="M152" s="209"/>
      <c r="N152" s="210"/>
      <c r="O152" s="210"/>
      <c r="P152" s="210"/>
      <c r="Q152" s="210"/>
      <c r="R152" s="210"/>
      <c r="S152" s="210"/>
      <c r="T152" s="211"/>
      <c r="AT152" s="212" t="s">
        <v>127</v>
      </c>
      <c r="AU152" s="212" t="s">
        <v>80</v>
      </c>
      <c r="AV152" s="14" t="s">
        <v>80</v>
      </c>
      <c r="AW152" s="14" t="s">
        <v>32</v>
      </c>
      <c r="AX152" s="14" t="s">
        <v>71</v>
      </c>
      <c r="AY152" s="212" t="s">
        <v>116</v>
      </c>
    </row>
    <row r="153" spans="2:51" s="15" customFormat="1" ht="10.2">
      <c r="B153" s="213"/>
      <c r="C153" s="214"/>
      <c r="D153" s="193" t="s">
        <v>127</v>
      </c>
      <c r="E153" s="215" t="s">
        <v>19</v>
      </c>
      <c r="F153" s="216" t="s">
        <v>132</v>
      </c>
      <c r="G153" s="214"/>
      <c r="H153" s="217">
        <v>650</v>
      </c>
      <c r="I153" s="218"/>
      <c r="J153" s="214"/>
      <c r="K153" s="214"/>
      <c r="L153" s="219"/>
      <c r="M153" s="220"/>
      <c r="N153" s="221"/>
      <c r="O153" s="221"/>
      <c r="P153" s="221"/>
      <c r="Q153" s="221"/>
      <c r="R153" s="221"/>
      <c r="S153" s="221"/>
      <c r="T153" s="222"/>
      <c r="AT153" s="223" t="s">
        <v>127</v>
      </c>
      <c r="AU153" s="223" t="s">
        <v>80</v>
      </c>
      <c r="AV153" s="15" t="s">
        <v>123</v>
      </c>
      <c r="AW153" s="15" t="s">
        <v>32</v>
      </c>
      <c r="AX153" s="15" t="s">
        <v>76</v>
      </c>
      <c r="AY153" s="223" t="s">
        <v>116</v>
      </c>
    </row>
    <row r="154" spans="1:65" s="2" customFormat="1" ht="16.5" customHeight="1">
      <c r="A154" s="34"/>
      <c r="B154" s="35"/>
      <c r="C154" s="173" t="s">
        <v>196</v>
      </c>
      <c r="D154" s="173" t="s">
        <v>118</v>
      </c>
      <c r="E154" s="174" t="s">
        <v>158</v>
      </c>
      <c r="F154" s="175" t="s">
        <v>159</v>
      </c>
      <c r="G154" s="176" t="s">
        <v>152</v>
      </c>
      <c r="H154" s="177">
        <v>650</v>
      </c>
      <c r="I154" s="178"/>
      <c r="J154" s="179">
        <f>ROUND(I154*H154,2)</f>
        <v>0</v>
      </c>
      <c r="K154" s="175" t="s">
        <v>122</v>
      </c>
      <c r="L154" s="39"/>
      <c r="M154" s="180" t="s">
        <v>19</v>
      </c>
      <c r="N154" s="181" t="s">
        <v>42</v>
      </c>
      <c r="O154" s="64"/>
      <c r="P154" s="182">
        <f>O154*H154</f>
        <v>0</v>
      </c>
      <c r="Q154" s="182">
        <v>0</v>
      </c>
      <c r="R154" s="182">
        <f>Q154*H154</f>
        <v>0</v>
      </c>
      <c r="S154" s="182">
        <v>0</v>
      </c>
      <c r="T154" s="183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4" t="s">
        <v>123</v>
      </c>
      <c r="AT154" s="184" t="s">
        <v>118</v>
      </c>
      <c r="AU154" s="184" t="s">
        <v>80</v>
      </c>
      <c r="AY154" s="17" t="s">
        <v>116</v>
      </c>
      <c r="BE154" s="185">
        <f>IF(N154="základní",J154,0)</f>
        <v>0</v>
      </c>
      <c r="BF154" s="185">
        <f>IF(N154="snížená",J154,0)</f>
        <v>0</v>
      </c>
      <c r="BG154" s="185">
        <f>IF(N154="zákl. přenesená",J154,0)</f>
        <v>0</v>
      </c>
      <c r="BH154" s="185">
        <f>IF(N154="sníž. přenesená",J154,0)</f>
        <v>0</v>
      </c>
      <c r="BI154" s="185">
        <f>IF(N154="nulová",J154,0)</f>
        <v>0</v>
      </c>
      <c r="BJ154" s="17" t="s">
        <v>76</v>
      </c>
      <c r="BK154" s="185">
        <f>ROUND(I154*H154,2)</f>
        <v>0</v>
      </c>
      <c r="BL154" s="17" t="s">
        <v>123</v>
      </c>
      <c r="BM154" s="184" t="s">
        <v>197</v>
      </c>
    </row>
    <row r="155" spans="1:47" s="2" customFormat="1" ht="10.2">
      <c r="A155" s="34"/>
      <c r="B155" s="35"/>
      <c r="C155" s="36"/>
      <c r="D155" s="186" t="s">
        <v>125</v>
      </c>
      <c r="E155" s="36"/>
      <c r="F155" s="187" t="s">
        <v>161</v>
      </c>
      <c r="G155" s="36"/>
      <c r="H155" s="36"/>
      <c r="I155" s="188"/>
      <c r="J155" s="36"/>
      <c r="K155" s="36"/>
      <c r="L155" s="39"/>
      <c r="M155" s="189"/>
      <c r="N155" s="190"/>
      <c r="O155" s="64"/>
      <c r="P155" s="64"/>
      <c r="Q155" s="64"/>
      <c r="R155" s="64"/>
      <c r="S155" s="64"/>
      <c r="T155" s="65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125</v>
      </c>
      <c r="AU155" s="17" t="s">
        <v>80</v>
      </c>
    </row>
    <row r="156" spans="2:51" s="14" customFormat="1" ht="10.2">
      <c r="B156" s="202"/>
      <c r="C156" s="203"/>
      <c r="D156" s="193" t="s">
        <v>127</v>
      </c>
      <c r="E156" s="204" t="s">
        <v>19</v>
      </c>
      <c r="F156" s="205" t="s">
        <v>193</v>
      </c>
      <c r="G156" s="203"/>
      <c r="H156" s="206">
        <v>650</v>
      </c>
      <c r="I156" s="207"/>
      <c r="J156" s="203"/>
      <c r="K156" s="203"/>
      <c r="L156" s="208"/>
      <c r="M156" s="209"/>
      <c r="N156" s="210"/>
      <c r="O156" s="210"/>
      <c r="P156" s="210"/>
      <c r="Q156" s="210"/>
      <c r="R156" s="210"/>
      <c r="S156" s="210"/>
      <c r="T156" s="211"/>
      <c r="AT156" s="212" t="s">
        <v>127</v>
      </c>
      <c r="AU156" s="212" t="s">
        <v>80</v>
      </c>
      <c r="AV156" s="14" t="s">
        <v>80</v>
      </c>
      <c r="AW156" s="14" t="s">
        <v>32</v>
      </c>
      <c r="AX156" s="14" t="s">
        <v>71</v>
      </c>
      <c r="AY156" s="212" t="s">
        <v>116</v>
      </c>
    </row>
    <row r="157" spans="2:51" s="15" customFormat="1" ht="10.2">
      <c r="B157" s="213"/>
      <c r="C157" s="214"/>
      <c r="D157" s="193" t="s">
        <v>127</v>
      </c>
      <c r="E157" s="215" t="s">
        <v>19</v>
      </c>
      <c r="F157" s="216" t="s">
        <v>132</v>
      </c>
      <c r="G157" s="214"/>
      <c r="H157" s="217">
        <v>650</v>
      </c>
      <c r="I157" s="218"/>
      <c r="J157" s="214"/>
      <c r="K157" s="214"/>
      <c r="L157" s="219"/>
      <c r="M157" s="220"/>
      <c r="N157" s="221"/>
      <c r="O157" s="221"/>
      <c r="P157" s="221"/>
      <c r="Q157" s="221"/>
      <c r="R157" s="221"/>
      <c r="S157" s="221"/>
      <c r="T157" s="222"/>
      <c r="AT157" s="223" t="s">
        <v>127</v>
      </c>
      <c r="AU157" s="223" t="s">
        <v>80</v>
      </c>
      <c r="AV157" s="15" t="s">
        <v>123</v>
      </c>
      <c r="AW157" s="15" t="s">
        <v>32</v>
      </c>
      <c r="AX157" s="15" t="s">
        <v>76</v>
      </c>
      <c r="AY157" s="223" t="s">
        <v>116</v>
      </c>
    </row>
    <row r="158" spans="1:65" s="2" customFormat="1" ht="24.15" customHeight="1">
      <c r="A158" s="34"/>
      <c r="B158" s="35"/>
      <c r="C158" s="173" t="s">
        <v>198</v>
      </c>
      <c r="D158" s="173" t="s">
        <v>118</v>
      </c>
      <c r="E158" s="174" t="s">
        <v>174</v>
      </c>
      <c r="F158" s="175" t="s">
        <v>175</v>
      </c>
      <c r="G158" s="176" t="s">
        <v>152</v>
      </c>
      <c r="H158" s="177">
        <v>650</v>
      </c>
      <c r="I158" s="178"/>
      <c r="J158" s="179">
        <f>ROUND(I158*H158,2)</f>
        <v>0</v>
      </c>
      <c r="K158" s="175" t="s">
        <v>122</v>
      </c>
      <c r="L158" s="39"/>
      <c r="M158" s="180" t="s">
        <v>19</v>
      </c>
      <c r="N158" s="181" t="s">
        <v>42</v>
      </c>
      <c r="O158" s="64"/>
      <c r="P158" s="182">
        <f>O158*H158</f>
        <v>0</v>
      </c>
      <c r="Q158" s="182">
        <v>0</v>
      </c>
      <c r="R158" s="182">
        <f>Q158*H158</f>
        <v>0</v>
      </c>
      <c r="S158" s="182">
        <v>0</v>
      </c>
      <c r="T158" s="183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4" t="s">
        <v>123</v>
      </c>
      <c r="AT158" s="184" t="s">
        <v>118</v>
      </c>
      <c r="AU158" s="184" t="s">
        <v>80</v>
      </c>
      <c r="AY158" s="17" t="s">
        <v>116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17" t="s">
        <v>76</v>
      </c>
      <c r="BK158" s="185">
        <f>ROUND(I158*H158,2)</f>
        <v>0</v>
      </c>
      <c r="BL158" s="17" t="s">
        <v>123</v>
      </c>
      <c r="BM158" s="184" t="s">
        <v>199</v>
      </c>
    </row>
    <row r="159" spans="1:47" s="2" customFormat="1" ht="10.2">
      <c r="A159" s="34"/>
      <c r="B159" s="35"/>
      <c r="C159" s="36"/>
      <c r="D159" s="186" t="s">
        <v>125</v>
      </c>
      <c r="E159" s="36"/>
      <c r="F159" s="187" t="s">
        <v>177</v>
      </c>
      <c r="G159" s="36"/>
      <c r="H159" s="36"/>
      <c r="I159" s="188"/>
      <c r="J159" s="36"/>
      <c r="K159" s="36"/>
      <c r="L159" s="39"/>
      <c r="M159" s="189"/>
      <c r="N159" s="190"/>
      <c r="O159" s="64"/>
      <c r="P159" s="64"/>
      <c r="Q159" s="64"/>
      <c r="R159" s="64"/>
      <c r="S159" s="64"/>
      <c r="T159" s="65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125</v>
      </c>
      <c r="AU159" s="17" t="s">
        <v>80</v>
      </c>
    </row>
    <row r="160" spans="2:51" s="14" customFormat="1" ht="10.2">
      <c r="B160" s="202"/>
      <c r="C160" s="203"/>
      <c r="D160" s="193" t="s">
        <v>127</v>
      </c>
      <c r="E160" s="204" t="s">
        <v>19</v>
      </c>
      <c r="F160" s="205" t="s">
        <v>193</v>
      </c>
      <c r="G160" s="203"/>
      <c r="H160" s="206">
        <v>650</v>
      </c>
      <c r="I160" s="207"/>
      <c r="J160" s="203"/>
      <c r="K160" s="203"/>
      <c r="L160" s="208"/>
      <c r="M160" s="209"/>
      <c r="N160" s="210"/>
      <c r="O160" s="210"/>
      <c r="P160" s="210"/>
      <c r="Q160" s="210"/>
      <c r="R160" s="210"/>
      <c r="S160" s="210"/>
      <c r="T160" s="211"/>
      <c r="AT160" s="212" t="s">
        <v>127</v>
      </c>
      <c r="AU160" s="212" t="s">
        <v>80</v>
      </c>
      <c r="AV160" s="14" t="s">
        <v>80</v>
      </c>
      <c r="AW160" s="14" t="s">
        <v>32</v>
      </c>
      <c r="AX160" s="14" t="s">
        <v>71</v>
      </c>
      <c r="AY160" s="212" t="s">
        <v>116</v>
      </c>
    </row>
    <row r="161" spans="2:51" s="15" customFormat="1" ht="10.2">
      <c r="B161" s="213"/>
      <c r="C161" s="214"/>
      <c r="D161" s="193" t="s">
        <v>127</v>
      </c>
      <c r="E161" s="215" t="s">
        <v>19</v>
      </c>
      <c r="F161" s="216" t="s">
        <v>132</v>
      </c>
      <c r="G161" s="214"/>
      <c r="H161" s="217">
        <v>650</v>
      </c>
      <c r="I161" s="218"/>
      <c r="J161" s="214"/>
      <c r="K161" s="214"/>
      <c r="L161" s="219"/>
      <c r="M161" s="220"/>
      <c r="N161" s="221"/>
      <c r="O161" s="221"/>
      <c r="P161" s="221"/>
      <c r="Q161" s="221"/>
      <c r="R161" s="221"/>
      <c r="S161" s="221"/>
      <c r="T161" s="222"/>
      <c r="AT161" s="223" t="s">
        <v>127</v>
      </c>
      <c r="AU161" s="223" t="s">
        <v>80</v>
      </c>
      <c r="AV161" s="15" t="s">
        <v>123</v>
      </c>
      <c r="AW161" s="15" t="s">
        <v>32</v>
      </c>
      <c r="AX161" s="15" t="s">
        <v>76</v>
      </c>
      <c r="AY161" s="223" t="s">
        <v>116</v>
      </c>
    </row>
    <row r="162" spans="1:65" s="2" customFormat="1" ht="16.5" customHeight="1">
      <c r="A162" s="34"/>
      <c r="B162" s="35"/>
      <c r="C162" s="173" t="s">
        <v>200</v>
      </c>
      <c r="D162" s="173" t="s">
        <v>118</v>
      </c>
      <c r="E162" s="174" t="s">
        <v>158</v>
      </c>
      <c r="F162" s="175" t="s">
        <v>159</v>
      </c>
      <c r="G162" s="176" t="s">
        <v>152</v>
      </c>
      <c r="H162" s="177">
        <v>650</v>
      </c>
      <c r="I162" s="178"/>
      <c r="J162" s="179">
        <f>ROUND(I162*H162,2)</f>
        <v>0</v>
      </c>
      <c r="K162" s="175" t="s">
        <v>122</v>
      </c>
      <c r="L162" s="39"/>
      <c r="M162" s="180" t="s">
        <v>19</v>
      </c>
      <c r="N162" s="181" t="s">
        <v>42</v>
      </c>
      <c r="O162" s="64"/>
      <c r="P162" s="182">
        <f>O162*H162</f>
        <v>0</v>
      </c>
      <c r="Q162" s="182">
        <v>0</v>
      </c>
      <c r="R162" s="182">
        <f>Q162*H162</f>
        <v>0</v>
      </c>
      <c r="S162" s="182">
        <v>0</v>
      </c>
      <c r="T162" s="183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4" t="s">
        <v>123</v>
      </c>
      <c r="AT162" s="184" t="s">
        <v>118</v>
      </c>
      <c r="AU162" s="184" t="s">
        <v>80</v>
      </c>
      <c r="AY162" s="17" t="s">
        <v>116</v>
      </c>
      <c r="BE162" s="185">
        <f>IF(N162="základní",J162,0)</f>
        <v>0</v>
      </c>
      <c r="BF162" s="185">
        <f>IF(N162="snížená",J162,0)</f>
        <v>0</v>
      </c>
      <c r="BG162" s="185">
        <f>IF(N162="zákl. přenesená",J162,0)</f>
        <v>0</v>
      </c>
      <c r="BH162" s="185">
        <f>IF(N162="sníž. přenesená",J162,0)</f>
        <v>0</v>
      </c>
      <c r="BI162" s="185">
        <f>IF(N162="nulová",J162,0)</f>
        <v>0</v>
      </c>
      <c r="BJ162" s="17" t="s">
        <v>76</v>
      </c>
      <c r="BK162" s="185">
        <f>ROUND(I162*H162,2)</f>
        <v>0</v>
      </c>
      <c r="BL162" s="17" t="s">
        <v>123</v>
      </c>
      <c r="BM162" s="184" t="s">
        <v>201</v>
      </c>
    </row>
    <row r="163" spans="1:47" s="2" customFormat="1" ht="10.2">
      <c r="A163" s="34"/>
      <c r="B163" s="35"/>
      <c r="C163" s="36"/>
      <c r="D163" s="186" t="s">
        <v>125</v>
      </c>
      <c r="E163" s="36"/>
      <c r="F163" s="187" t="s">
        <v>161</v>
      </c>
      <c r="G163" s="36"/>
      <c r="H163" s="36"/>
      <c r="I163" s="188"/>
      <c r="J163" s="36"/>
      <c r="K163" s="36"/>
      <c r="L163" s="39"/>
      <c r="M163" s="189"/>
      <c r="N163" s="190"/>
      <c r="O163" s="64"/>
      <c r="P163" s="64"/>
      <c r="Q163" s="64"/>
      <c r="R163" s="64"/>
      <c r="S163" s="64"/>
      <c r="T163" s="65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125</v>
      </c>
      <c r="AU163" s="17" t="s">
        <v>80</v>
      </c>
    </row>
    <row r="164" spans="2:51" s="14" customFormat="1" ht="10.2">
      <c r="B164" s="202"/>
      <c r="C164" s="203"/>
      <c r="D164" s="193" t="s">
        <v>127</v>
      </c>
      <c r="E164" s="204" t="s">
        <v>19</v>
      </c>
      <c r="F164" s="205" t="s">
        <v>193</v>
      </c>
      <c r="G164" s="203"/>
      <c r="H164" s="206">
        <v>650</v>
      </c>
      <c r="I164" s="207"/>
      <c r="J164" s="203"/>
      <c r="K164" s="203"/>
      <c r="L164" s="208"/>
      <c r="M164" s="209"/>
      <c r="N164" s="210"/>
      <c r="O164" s="210"/>
      <c r="P164" s="210"/>
      <c r="Q164" s="210"/>
      <c r="R164" s="210"/>
      <c r="S164" s="210"/>
      <c r="T164" s="211"/>
      <c r="AT164" s="212" t="s">
        <v>127</v>
      </c>
      <c r="AU164" s="212" t="s">
        <v>80</v>
      </c>
      <c r="AV164" s="14" t="s">
        <v>80</v>
      </c>
      <c r="AW164" s="14" t="s">
        <v>32</v>
      </c>
      <c r="AX164" s="14" t="s">
        <v>71</v>
      </c>
      <c r="AY164" s="212" t="s">
        <v>116</v>
      </c>
    </row>
    <row r="165" spans="2:51" s="15" customFormat="1" ht="10.2">
      <c r="B165" s="213"/>
      <c r="C165" s="214"/>
      <c r="D165" s="193" t="s">
        <v>127</v>
      </c>
      <c r="E165" s="215" t="s">
        <v>19</v>
      </c>
      <c r="F165" s="216" t="s">
        <v>132</v>
      </c>
      <c r="G165" s="214"/>
      <c r="H165" s="217">
        <v>650</v>
      </c>
      <c r="I165" s="218"/>
      <c r="J165" s="214"/>
      <c r="K165" s="214"/>
      <c r="L165" s="219"/>
      <c r="M165" s="220"/>
      <c r="N165" s="221"/>
      <c r="O165" s="221"/>
      <c r="P165" s="221"/>
      <c r="Q165" s="221"/>
      <c r="R165" s="221"/>
      <c r="S165" s="221"/>
      <c r="T165" s="222"/>
      <c r="AT165" s="223" t="s">
        <v>127</v>
      </c>
      <c r="AU165" s="223" t="s">
        <v>80</v>
      </c>
      <c r="AV165" s="15" t="s">
        <v>123</v>
      </c>
      <c r="AW165" s="15" t="s">
        <v>32</v>
      </c>
      <c r="AX165" s="15" t="s">
        <v>76</v>
      </c>
      <c r="AY165" s="223" t="s">
        <v>116</v>
      </c>
    </row>
    <row r="166" spans="1:65" s="2" customFormat="1" ht="24.15" customHeight="1">
      <c r="A166" s="34"/>
      <c r="B166" s="35"/>
      <c r="C166" s="173" t="s">
        <v>202</v>
      </c>
      <c r="D166" s="173" t="s">
        <v>118</v>
      </c>
      <c r="E166" s="174" t="s">
        <v>181</v>
      </c>
      <c r="F166" s="175" t="s">
        <v>182</v>
      </c>
      <c r="G166" s="176" t="s">
        <v>152</v>
      </c>
      <c r="H166" s="177">
        <v>650</v>
      </c>
      <c r="I166" s="178"/>
      <c r="J166" s="179">
        <f>ROUND(I166*H166,2)</f>
        <v>0</v>
      </c>
      <c r="K166" s="175" t="s">
        <v>122</v>
      </c>
      <c r="L166" s="39"/>
      <c r="M166" s="180" t="s">
        <v>19</v>
      </c>
      <c r="N166" s="181" t="s">
        <v>42</v>
      </c>
      <c r="O166" s="64"/>
      <c r="P166" s="182">
        <f>O166*H166</f>
        <v>0</v>
      </c>
      <c r="Q166" s="182">
        <v>0</v>
      </c>
      <c r="R166" s="182">
        <f>Q166*H166</f>
        <v>0</v>
      </c>
      <c r="S166" s="182">
        <v>0</v>
      </c>
      <c r="T166" s="183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4" t="s">
        <v>123</v>
      </c>
      <c r="AT166" s="184" t="s">
        <v>118</v>
      </c>
      <c r="AU166" s="184" t="s">
        <v>80</v>
      </c>
      <c r="AY166" s="17" t="s">
        <v>116</v>
      </c>
      <c r="BE166" s="185">
        <f>IF(N166="základní",J166,0)</f>
        <v>0</v>
      </c>
      <c r="BF166" s="185">
        <f>IF(N166="snížená",J166,0)</f>
        <v>0</v>
      </c>
      <c r="BG166" s="185">
        <f>IF(N166="zákl. přenesená",J166,0)</f>
        <v>0</v>
      </c>
      <c r="BH166" s="185">
        <f>IF(N166="sníž. přenesená",J166,0)</f>
        <v>0</v>
      </c>
      <c r="BI166" s="185">
        <f>IF(N166="nulová",J166,0)</f>
        <v>0</v>
      </c>
      <c r="BJ166" s="17" t="s">
        <v>76</v>
      </c>
      <c r="BK166" s="185">
        <f>ROUND(I166*H166,2)</f>
        <v>0</v>
      </c>
      <c r="BL166" s="17" t="s">
        <v>123</v>
      </c>
      <c r="BM166" s="184" t="s">
        <v>203</v>
      </c>
    </row>
    <row r="167" spans="1:47" s="2" customFormat="1" ht="10.2">
      <c r="A167" s="34"/>
      <c r="B167" s="35"/>
      <c r="C167" s="36"/>
      <c r="D167" s="186" t="s">
        <v>125</v>
      </c>
      <c r="E167" s="36"/>
      <c r="F167" s="187" t="s">
        <v>184</v>
      </c>
      <c r="G167" s="36"/>
      <c r="H167" s="36"/>
      <c r="I167" s="188"/>
      <c r="J167" s="36"/>
      <c r="K167" s="36"/>
      <c r="L167" s="39"/>
      <c r="M167" s="189"/>
      <c r="N167" s="190"/>
      <c r="O167" s="64"/>
      <c r="P167" s="64"/>
      <c r="Q167" s="64"/>
      <c r="R167" s="64"/>
      <c r="S167" s="64"/>
      <c r="T167" s="65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125</v>
      </c>
      <c r="AU167" s="17" t="s">
        <v>80</v>
      </c>
    </row>
    <row r="168" spans="2:51" s="14" customFormat="1" ht="10.2">
      <c r="B168" s="202"/>
      <c r="C168" s="203"/>
      <c r="D168" s="193" t="s">
        <v>127</v>
      </c>
      <c r="E168" s="204" t="s">
        <v>19</v>
      </c>
      <c r="F168" s="205" t="s">
        <v>193</v>
      </c>
      <c r="G168" s="203"/>
      <c r="H168" s="206">
        <v>650</v>
      </c>
      <c r="I168" s="207"/>
      <c r="J168" s="203"/>
      <c r="K168" s="203"/>
      <c r="L168" s="208"/>
      <c r="M168" s="209"/>
      <c r="N168" s="210"/>
      <c r="O168" s="210"/>
      <c r="P168" s="210"/>
      <c r="Q168" s="210"/>
      <c r="R168" s="210"/>
      <c r="S168" s="210"/>
      <c r="T168" s="211"/>
      <c r="AT168" s="212" t="s">
        <v>127</v>
      </c>
      <c r="AU168" s="212" t="s">
        <v>80</v>
      </c>
      <c r="AV168" s="14" t="s">
        <v>80</v>
      </c>
      <c r="AW168" s="14" t="s">
        <v>32</v>
      </c>
      <c r="AX168" s="14" t="s">
        <v>71</v>
      </c>
      <c r="AY168" s="212" t="s">
        <v>116</v>
      </c>
    </row>
    <row r="169" spans="2:51" s="15" customFormat="1" ht="10.2">
      <c r="B169" s="213"/>
      <c r="C169" s="214"/>
      <c r="D169" s="193" t="s">
        <v>127</v>
      </c>
      <c r="E169" s="215" t="s">
        <v>19</v>
      </c>
      <c r="F169" s="216" t="s">
        <v>132</v>
      </c>
      <c r="G169" s="214"/>
      <c r="H169" s="217">
        <v>650</v>
      </c>
      <c r="I169" s="218"/>
      <c r="J169" s="214"/>
      <c r="K169" s="214"/>
      <c r="L169" s="219"/>
      <c r="M169" s="220"/>
      <c r="N169" s="221"/>
      <c r="O169" s="221"/>
      <c r="P169" s="221"/>
      <c r="Q169" s="221"/>
      <c r="R169" s="221"/>
      <c r="S169" s="221"/>
      <c r="T169" s="222"/>
      <c r="AT169" s="223" t="s">
        <v>127</v>
      </c>
      <c r="AU169" s="223" t="s">
        <v>80</v>
      </c>
      <c r="AV169" s="15" t="s">
        <v>123</v>
      </c>
      <c r="AW169" s="15" t="s">
        <v>32</v>
      </c>
      <c r="AX169" s="15" t="s">
        <v>76</v>
      </c>
      <c r="AY169" s="223" t="s">
        <v>116</v>
      </c>
    </row>
    <row r="170" spans="2:63" s="12" customFormat="1" ht="22.8" customHeight="1">
      <c r="B170" s="157"/>
      <c r="C170" s="158"/>
      <c r="D170" s="159" t="s">
        <v>70</v>
      </c>
      <c r="E170" s="171" t="s">
        <v>123</v>
      </c>
      <c r="F170" s="171" t="s">
        <v>204</v>
      </c>
      <c r="G170" s="158"/>
      <c r="H170" s="158"/>
      <c r="I170" s="161"/>
      <c r="J170" s="172">
        <f>BK170</f>
        <v>0</v>
      </c>
      <c r="K170" s="158"/>
      <c r="L170" s="163"/>
      <c r="M170" s="164"/>
      <c r="N170" s="165"/>
      <c r="O170" s="165"/>
      <c r="P170" s="166">
        <f>SUM(P171:P211)</f>
        <v>0</v>
      </c>
      <c r="Q170" s="165"/>
      <c r="R170" s="166">
        <f>SUM(R171:R211)</f>
        <v>0</v>
      </c>
      <c r="S170" s="165"/>
      <c r="T170" s="167">
        <f>SUM(T171:T211)</f>
        <v>0</v>
      </c>
      <c r="AR170" s="168" t="s">
        <v>76</v>
      </c>
      <c r="AT170" s="169" t="s">
        <v>70</v>
      </c>
      <c r="AU170" s="169" t="s">
        <v>76</v>
      </c>
      <c r="AY170" s="168" t="s">
        <v>116</v>
      </c>
      <c r="BK170" s="170">
        <f>SUM(BK171:BK211)</f>
        <v>0</v>
      </c>
    </row>
    <row r="171" spans="1:65" s="2" customFormat="1" ht="21.75" customHeight="1">
      <c r="A171" s="34"/>
      <c r="B171" s="35"/>
      <c r="C171" s="173" t="s">
        <v>205</v>
      </c>
      <c r="D171" s="173" t="s">
        <v>118</v>
      </c>
      <c r="E171" s="174" t="s">
        <v>206</v>
      </c>
      <c r="F171" s="175" t="s">
        <v>207</v>
      </c>
      <c r="G171" s="176" t="s">
        <v>152</v>
      </c>
      <c r="H171" s="177">
        <v>350</v>
      </c>
      <c r="I171" s="178"/>
      <c r="J171" s="179">
        <f>ROUND(I171*H171,2)</f>
        <v>0</v>
      </c>
      <c r="K171" s="175" t="s">
        <v>122</v>
      </c>
      <c r="L171" s="39"/>
      <c r="M171" s="180" t="s">
        <v>19</v>
      </c>
      <c r="N171" s="181" t="s">
        <v>42</v>
      </c>
      <c r="O171" s="64"/>
      <c r="P171" s="182">
        <f>O171*H171</f>
        <v>0</v>
      </c>
      <c r="Q171" s="182">
        <v>0</v>
      </c>
      <c r="R171" s="182">
        <f>Q171*H171</f>
        <v>0</v>
      </c>
      <c r="S171" s="182">
        <v>0</v>
      </c>
      <c r="T171" s="183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4" t="s">
        <v>123</v>
      </c>
      <c r="AT171" s="184" t="s">
        <v>118</v>
      </c>
      <c r="AU171" s="184" t="s">
        <v>80</v>
      </c>
      <c r="AY171" s="17" t="s">
        <v>116</v>
      </c>
      <c r="BE171" s="185">
        <f>IF(N171="základní",J171,0)</f>
        <v>0</v>
      </c>
      <c r="BF171" s="185">
        <f>IF(N171="snížená",J171,0)</f>
        <v>0</v>
      </c>
      <c r="BG171" s="185">
        <f>IF(N171="zákl. přenesená",J171,0)</f>
        <v>0</v>
      </c>
      <c r="BH171" s="185">
        <f>IF(N171="sníž. přenesená",J171,0)</f>
        <v>0</v>
      </c>
      <c r="BI171" s="185">
        <f>IF(N171="nulová",J171,0)</f>
        <v>0</v>
      </c>
      <c r="BJ171" s="17" t="s">
        <v>76</v>
      </c>
      <c r="BK171" s="185">
        <f>ROUND(I171*H171,2)</f>
        <v>0</v>
      </c>
      <c r="BL171" s="17" t="s">
        <v>123</v>
      </c>
      <c r="BM171" s="184" t="s">
        <v>208</v>
      </c>
    </row>
    <row r="172" spans="1:47" s="2" customFormat="1" ht="10.2">
      <c r="A172" s="34"/>
      <c r="B172" s="35"/>
      <c r="C172" s="36"/>
      <c r="D172" s="186" t="s">
        <v>125</v>
      </c>
      <c r="E172" s="36"/>
      <c r="F172" s="187" t="s">
        <v>209</v>
      </c>
      <c r="G172" s="36"/>
      <c r="H172" s="36"/>
      <c r="I172" s="188"/>
      <c r="J172" s="36"/>
      <c r="K172" s="36"/>
      <c r="L172" s="39"/>
      <c r="M172" s="189"/>
      <c r="N172" s="190"/>
      <c r="O172" s="64"/>
      <c r="P172" s="64"/>
      <c r="Q172" s="64"/>
      <c r="R172" s="64"/>
      <c r="S172" s="64"/>
      <c r="T172" s="65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125</v>
      </c>
      <c r="AU172" s="17" t="s">
        <v>80</v>
      </c>
    </row>
    <row r="173" spans="2:51" s="14" customFormat="1" ht="10.2">
      <c r="B173" s="202"/>
      <c r="C173" s="203"/>
      <c r="D173" s="193" t="s">
        <v>127</v>
      </c>
      <c r="E173" s="204" t="s">
        <v>19</v>
      </c>
      <c r="F173" s="205" t="s">
        <v>210</v>
      </c>
      <c r="G173" s="203"/>
      <c r="H173" s="206">
        <v>350</v>
      </c>
      <c r="I173" s="207"/>
      <c r="J173" s="203"/>
      <c r="K173" s="203"/>
      <c r="L173" s="208"/>
      <c r="M173" s="209"/>
      <c r="N173" s="210"/>
      <c r="O173" s="210"/>
      <c r="P173" s="210"/>
      <c r="Q173" s="210"/>
      <c r="R173" s="210"/>
      <c r="S173" s="210"/>
      <c r="T173" s="211"/>
      <c r="AT173" s="212" t="s">
        <v>127</v>
      </c>
      <c r="AU173" s="212" t="s">
        <v>80</v>
      </c>
      <c r="AV173" s="14" t="s">
        <v>80</v>
      </c>
      <c r="AW173" s="14" t="s">
        <v>32</v>
      </c>
      <c r="AX173" s="14" t="s">
        <v>71</v>
      </c>
      <c r="AY173" s="212" t="s">
        <v>116</v>
      </c>
    </row>
    <row r="174" spans="2:51" s="15" customFormat="1" ht="10.2">
      <c r="B174" s="213"/>
      <c r="C174" s="214"/>
      <c r="D174" s="193" t="s">
        <v>127</v>
      </c>
      <c r="E174" s="215" t="s">
        <v>19</v>
      </c>
      <c r="F174" s="216" t="s">
        <v>132</v>
      </c>
      <c r="G174" s="214"/>
      <c r="H174" s="217">
        <v>350</v>
      </c>
      <c r="I174" s="218"/>
      <c r="J174" s="214"/>
      <c r="K174" s="214"/>
      <c r="L174" s="219"/>
      <c r="M174" s="220"/>
      <c r="N174" s="221"/>
      <c r="O174" s="221"/>
      <c r="P174" s="221"/>
      <c r="Q174" s="221"/>
      <c r="R174" s="221"/>
      <c r="S174" s="221"/>
      <c r="T174" s="222"/>
      <c r="AT174" s="223" t="s">
        <v>127</v>
      </c>
      <c r="AU174" s="223" t="s">
        <v>80</v>
      </c>
      <c r="AV174" s="15" t="s">
        <v>123</v>
      </c>
      <c r="AW174" s="15" t="s">
        <v>32</v>
      </c>
      <c r="AX174" s="15" t="s">
        <v>76</v>
      </c>
      <c r="AY174" s="223" t="s">
        <v>116</v>
      </c>
    </row>
    <row r="175" spans="1:65" s="2" customFormat="1" ht="21.75" customHeight="1">
      <c r="A175" s="34"/>
      <c r="B175" s="35"/>
      <c r="C175" s="173" t="s">
        <v>211</v>
      </c>
      <c r="D175" s="173" t="s">
        <v>118</v>
      </c>
      <c r="E175" s="174" t="s">
        <v>212</v>
      </c>
      <c r="F175" s="175" t="s">
        <v>213</v>
      </c>
      <c r="G175" s="176" t="s">
        <v>152</v>
      </c>
      <c r="H175" s="177">
        <v>350</v>
      </c>
      <c r="I175" s="178"/>
      <c r="J175" s="179">
        <f>ROUND(I175*H175,2)</f>
        <v>0</v>
      </c>
      <c r="K175" s="175" t="s">
        <v>122</v>
      </c>
      <c r="L175" s="39"/>
      <c r="M175" s="180" t="s">
        <v>19</v>
      </c>
      <c r="N175" s="181" t="s">
        <v>42</v>
      </c>
      <c r="O175" s="64"/>
      <c r="P175" s="182">
        <f>O175*H175</f>
        <v>0</v>
      </c>
      <c r="Q175" s="182">
        <v>0</v>
      </c>
      <c r="R175" s="182">
        <f>Q175*H175</f>
        <v>0</v>
      </c>
      <c r="S175" s="182">
        <v>0</v>
      </c>
      <c r="T175" s="183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4" t="s">
        <v>123</v>
      </c>
      <c r="AT175" s="184" t="s">
        <v>118</v>
      </c>
      <c r="AU175" s="184" t="s">
        <v>80</v>
      </c>
      <c r="AY175" s="17" t="s">
        <v>116</v>
      </c>
      <c r="BE175" s="185">
        <f>IF(N175="základní",J175,0)</f>
        <v>0</v>
      </c>
      <c r="BF175" s="185">
        <f>IF(N175="snížená",J175,0)</f>
        <v>0</v>
      </c>
      <c r="BG175" s="185">
        <f>IF(N175="zákl. přenesená",J175,0)</f>
        <v>0</v>
      </c>
      <c r="BH175" s="185">
        <f>IF(N175="sníž. přenesená",J175,0)</f>
        <v>0</v>
      </c>
      <c r="BI175" s="185">
        <f>IF(N175="nulová",J175,0)</f>
        <v>0</v>
      </c>
      <c r="BJ175" s="17" t="s">
        <v>76</v>
      </c>
      <c r="BK175" s="185">
        <f>ROUND(I175*H175,2)</f>
        <v>0</v>
      </c>
      <c r="BL175" s="17" t="s">
        <v>123</v>
      </c>
      <c r="BM175" s="184" t="s">
        <v>214</v>
      </c>
    </row>
    <row r="176" spans="1:47" s="2" customFormat="1" ht="10.2">
      <c r="A176" s="34"/>
      <c r="B176" s="35"/>
      <c r="C176" s="36"/>
      <c r="D176" s="186" t="s">
        <v>125</v>
      </c>
      <c r="E176" s="36"/>
      <c r="F176" s="187" t="s">
        <v>215</v>
      </c>
      <c r="G176" s="36"/>
      <c r="H176" s="36"/>
      <c r="I176" s="188"/>
      <c r="J176" s="36"/>
      <c r="K176" s="36"/>
      <c r="L176" s="39"/>
      <c r="M176" s="189"/>
      <c r="N176" s="190"/>
      <c r="O176" s="64"/>
      <c r="P176" s="64"/>
      <c r="Q176" s="64"/>
      <c r="R176" s="64"/>
      <c r="S176" s="64"/>
      <c r="T176" s="65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125</v>
      </c>
      <c r="AU176" s="17" t="s">
        <v>80</v>
      </c>
    </row>
    <row r="177" spans="2:51" s="14" customFormat="1" ht="10.2">
      <c r="B177" s="202"/>
      <c r="C177" s="203"/>
      <c r="D177" s="193" t="s">
        <v>127</v>
      </c>
      <c r="E177" s="204" t="s">
        <v>19</v>
      </c>
      <c r="F177" s="205" t="s">
        <v>216</v>
      </c>
      <c r="G177" s="203"/>
      <c r="H177" s="206">
        <v>350</v>
      </c>
      <c r="I177" s="207"/>
      <c r="J177" s="203"/>
      <c r="K177" s="203"/>
      <c r="L177" s="208"/>
      <c r="M177" s="209"/>
      <c r="N177" s="210"/>
      <c r="O177" s="210"/>
      <c r="P177" s="210"/>
      <c r="Q177" s="210"/>
      <c r="R177" s="210"/>
      <c r="S177" s="210"/>
      <c r="T177" s="211"/>
      <c r="AT177" s="212" t="s">
        <v>127</v>
      </c>
      <c r="AU177" s="212" t="s">
        <v>80</v>
      </c>
      <c r="AV177" s="14" t="s">
        <v>80</v>
      </c>
      <c r="AW177" s="14" t="s">
        <v>32</v>
      </c>
      <c r="AX177" s="14" t="s">
        <v>71</v>
      </c>
      <c r="AY177" s="212" t="s">
        <v>116</v>
      </c>
    </row>
    <row r="178" spans="2:51" s="15" customFormat="1" ht="10.2">
      <c r="B178" s="213"/>
      <c r="C178" s="214"/>
      <c r="D178" s="193" t="s">
        <v>127</v>
      </c>
      <c r="E178" s="215" t="s">
        <v>19</v>
      </c>
      <c r="F178" s="216" t="s">
        <v>132</v>
      </c>
      <c r="G178" s="214"/>
      <c r="H178" s="217">
        <v>350</v>
      </c>
      <c r="I178" s="218"/>
      <c r="J178" s="214"/>
      <c r="K178" s="214"/>
      <c r="L178" s="219"/>
      <c r="M178" s="220"/>
      <c r="N178" s="221"/>
      <c r="O178" s="221"/>
      <c r="P178" s="221"/>
      <c r="Q178" s="221"/>
      <c r="R178" s="221"/>
      <c r="S178" s="221"/>
      <c r="T178" s="222"/>
      <c r="AT178" s="223" t="s">
        <v>127</v>
      </c>
      <c r="AU178" s="223" t="s">
        <v>80</v>
      </c>
      <c r="AV178" s="15" t="s">
        <v>123</v>
      </c>
      <c r="AW178" s="15" t="s">
        <v>32</v>
      </c>
      <c r="AX178" s="15" t="s">
        <v>76</v>
      </c>
      <c r="AY178" s="223" t="s">
        <v>116</v>
      </c>
    </row>
    <row r="179" spans="1:65" s="2" customFormat="1" ht="21.75" customHeight="1">
      <c r="A179" s="34"/>
      <c r="B179" s="35"/>
      <c r="C179" s="173" t="s">
        <v>7</v>
      </c>
      <c r="D179" s="173" t="s">
        <v>118</v>
      </c>
      <c r="E179" s="174" t="s">
        <v>212</v>
      </c>
      <c r="F179" s="175" t="s">
        <v>213</v>
      </c>
      <c r="G179" s="176" t="s">
        <v>152</v>
      </c>
      <c r="H179" s="177">
        <v>350</v>
      </c>
      <c r="I179" s="178"/>
      <c r="J179" s="179">
        <f>ROUND(I179*H179,2)</f>
        <v>0</v>
      </c>
      <c r="K179" s="175" t="s">
        <v>122</v>
      </c>
      <c r="L179" s="39"/>
      <c r="M179" s="180" t="s">
        <v>19</v>
      </c>
      <c r="N179" s="181" t="s">
        <v>42</v>
      </c>
      <c r="O179" s="64"/>
      <c r="P179" s="182">
        <f>O179*H179</f>
        <v>0</v>
      </c>
      <c r="Q179" s="182">
        <v>0</v>
      </c>
      <c r="R179" s="182">
        <f>Q179*H179</f>
        <v>0</v>
      </c>
      <c r="S179" s="182">
        <v>0</v>
      </c>
      <c r="T179" s="183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4" t="s">
        <v>123</v>
      </c>
      <c r="AT179" s="184" t="s">
        <v>118</v>
      </c>
      <c r="AU179" s="184" t="s">
        <v>80</v>
      </c>
      <c r="AY179" s="17" t="s">
        <v>116</v>
      </c>
      <c r="BE179" s="185">
        <f>IF(N179="základní",J179,0)</f>
        <v>0</v>
      </c>
      <c r="BF179" s="185">
        <f>IF(N179="snížená",J179,0)</f>
        <v>0</v>
      </c>
      <c r="BG179" s="185">
        <f>IF(N179="zákl. přenesená",J179,0)</f>
        <v>0</v>
      </c>
      <c r="BH179" s="185">
        <f>IF(N179="sníž. přenesená",J179,0)</f>
        <v>0</v>
      </c>
      <c r="BI179" s="185">
        <f>IF(N179="nulová",J179,0)</f>
        <v>0</v>
      </c>
      <c r="BJ179" s="17" t="s">
        <v>76</v>
      </c>
      <c r="BK179" s="185">
        <f>ROUND(I179*H179,2)</f>
        <v>0</v>
      </c>
      <c r="BL179" s="17" t="s">
        <v>123</v>
      </c>
      <c r="BM179" s="184" t="s">
        <v>217</v>
      </c>
    </row>
    <row r="180" spans="1:47" s="2" customFormat="1" ht="10.2">
      <c r="A180" s="34"/>
      <c r="B180" s="35"/>
      <c r="C180" s="36"/>
      <c r="D180" s="186" t="s">
        <v>125</v>
      </c>
      <c r="E180" s="36"/>
      <c r="F180" s="187" t="s">
        <v>215</v>
      </c>
      <c r="G180" s="36"/>
      <c r="H180" s="36"/>
      <c r="I180" s="188"/>
      <c r="J180" s="36"/>
      <c r="K180" s="36"/>
      <c r="L180" s="39"/>
      <c r="M180" s="189"/>
      <c r="N180" s="190"/>
      <c r="O180" s="64"/>
      <c r="P180" s="64"/>
      <c r="Q180" s="64"/>
      <c r="R180" s="64"/>
      <c r="S180" s="64"/>
      <c r="T180" s="65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125</v>
      </c>
      <c r="AU180" s="17" t="s">
        <v>80</v>
      </c>
    </row>
    <row r="181" spans="2:51" s="14" customFormat="1" ht="10.2">
      <c r="B181" s="202"/>
      <c r="C181" s="203"/>
      <c r="D181" s="193" t="s">
        <v>127</v>
      </c>
      <c r="E181" s="204" t="s">
        <v>19</v>
      </c>
      <c r="F181" s="205" t="s">
        <v>216</v>
      </c>
      <c r="G181" s="203"/>
      <c r="H181" s="206">
        <v>350</v>
      </c>
      <c r="I181" s="207"/>
      <c r="J181" s="203"/>
      <c r="K181" s="203"/>
      <c r="L181" s="208"/>
      <c r="M181" s="209"/>
      <c r="N181" s="210"/>
      <c r="O181" s="210"/>
      <c r="P181" s="210"/>
      <c r="Q181" s="210"/>
      <c r="R181" s="210"/>
      <c r="S181" s="210"/>
      <c r="T181" s="211"/>
      <c r="AT181" s="212" t="s">
        <v>127</v>
      </c>
      <c r="AU181" s="212" t="s">
        <v>80</v>
      </c>
      <c r="AV181" s="14" t="s">
        <v>80</v>
      </c>
      <c r="AW181" s="14" t="s">
        <v>32</v>
      </c>
      <c r="AX181" s="14" t="s">
        <v>71</v>
      </c>
      <c r="AY181" s="212" t="s">
        <v>116</v>
      </c>
    </row>
    <row r="182" spans="2:51" s="15" customFormat="1" ht="10.2">
      <c r="B182" s="213"/>
      <c r="C182" s="214"/>
      <c r="D182" s="193" t="s">
        <v>127</v>
      </c>
      <c r="E182" s="215" t="s">
        <v>19</v>
      </c>
      <c r="F182" s="216" t="s">
        <v>132</v>
      </c>
      <c r="G182" s="214"/>
      <c r="H182" s="217">
        <v>350</v>
      </c>
      <c r="I182" s="218"/>
      <c r="J182" s="214"/>
      <c r="K182" s="214"/>
      <c r="L182" s="219"/>
      <c r="M182" s="220"/>
      <c r="N182" s="221"/>
      <c r="O182" s="221"/>
      <c r="P182" s="221"/>
      <c r="Q182" s="221"/>
      <c r="R182" s="221"/>
      <c r="S182" s="221"/>
      <c r="T182" s="222"/>
      <c r="AT182" s="223" t="s">
        <v>127</v>
      </c>
      <c r="AU182" s="223" t="s">
        <v>80</v>
      </c>
      <c r="AV182" s="15" t="s">
        <v>123</v>
      </c>
      <c r="AW182" s="15" t="s">
        <v>32</v>
      </c>
      <c r="AX182" s="15" t="s">
        <v>76</v>
      </c>
      <c r="AY182" s="223" t="s">
        <v>116</v>
      </c>
    </row>
    <row r="183" spans="1:65" s="2" customFormat="1" ht="16.5" customHeight="1">
      <c r="A183" s="34"/>
      <c r="B183" s="35"/>
      <c r="C183" s="173" t="s">
        <v>218</v>
      </c>
      <c r="D183" s="173" t="s">
        <v>118</v>
      </c>
      <c r="E183" s="174" t="s">
        <v>158</v>
      </c>
      <c r="F183" s="175" t="s">
        <v>159</v>
      </c>
      <c r="G183" s="176" t="s">
        <v>152</v>
      </c>
      <c r="H183" s="177">
        <v>350</v>
      </c>
      <c r="I183" s="178"/>
      <c r="J183" s="179">
        <f>ROUND(I183*H183,2)</f>
        <v>0</v>
      </c>
      <c r="K183" s="175" t="s">
        <v>122</v>
      </c>
      <c r="L183" s="39"/>
      <c r="M183" s="180" t="s">
        <v>19</v>
      </c>
      <c r="N183" s="181" t="s">
        <v>42</v>
      </c>
      <c r="O183" s="64"/>
      <c r="P183" s="182">
        <f>O183*H183</f>
        <v>0</v>
      </c>
      <c r="Q183" s="182">
        <v>0</v>
      </c>
      <c r="R183" s="182">
        <f>Q183*H183</f>
        <v>0</v>
      </c>
      <c r="S183" s="182">
        <v>0</v>
      </c>
      <c r="T183" s="183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4" t="s">
        <v>123</v>
      </c>
      <c r="AT183" s="184" t="s">
        <v>118</v>
      </c>
      <c r="AU183" s="184" t="s">
        <v>80</v>
      </c>
      <c r="AY183" s="17" t="s">
        <v>116</v>
      </c>
      <c r="BE183" s="185">
        <f>IF(N183="základní",J183,0)</f>
        <v>0</v>
      </c>
      <c r="BF183" s="185">
        <f>IF(N183="snížená",J183,0)</f>
        <v>0</v>
      </c>
      <c r="BG183" s="185">
        <f>IF(N183="zákl. přenesená",J183,0)</f>
        <v>0</v>
      </c>
      <c r="BH183" s="185">
        <f>IF(N183="sníž. přenesená",J183,0)</f>
        <v>0</v>
      </c>
      <c r="BI183" s="185">
        <f>IF(N183="nulová",J183,0)</f>
        <v>0</v>
      </c>
      <c r="BJ183" s="17" t="s">
        <v>76</v>
      </c>
      <c r="BK183" s="185">
        <f>ROUND(I183*H183,2)</f>
        <v>0</v>
      </c>
      <c r="BL183" s="17" t="s">
        <v>123</v>
      </c>
      <c r="BM183" s="184" t="s">
        <v>219</v>
      </c>
    </row>
    <row r="184" spans="1:47" s="2" customFormat="1" ht="10.2">
      <c r="A184" s="34"/>
      <c r="B184" s="35"/>
      <c r="C184" s="36"/>
      <c r="D184" s="186" t="s">
        <v>125</v>
      </c>
      <c r="E184" s="36"/>
      <c r="F184" s="187" t="s">
        <v>161</v>
      </c>
      <c r="G184" s="36"/>
      <c r="H184" s="36"/>
      <c r="I184" s="188"/>
      <c r="J184" s="36"/>
      <c r="K184" s="36"/>
      <c r="L184" s="39"/>
      <c r="M184" s="189"/>
      <c r="N184" s="190"/>
      <c r="O184" s="64"/>
      <c r="P184" s="64"/>
      <c r="Q184" s="64"/>
      <c r="R184" s="64"/>
      <c r="S184" s="64"/>
      <c r="T184" s="65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7" t="s">
        <v>125</v>
      </c>
      <c r="AU184" s="17" t="s">
        <v>80</v>
      </c>
    </row>
    <row r="185" spans="2:51" s="14" customFormat="1" ht="10.2">
      <c r="B185" s="202"/>
      <c r="C185" s="203"/>
      <c r="D185" s="193" t="s">
        <v>127</v>
      </c>
      <c r="E185" s="204" t="s">
        <v>19</v>
      </c>
      <c r="F185" s="205" t="s">
        <v>216</v>
      </c>
      <c r="G185" s="203"/>
      <c r="H185" s="206">
        <v>350</v>
      </c>
      <c r="I185" s="207"/>
      <c r="J185" s="203"/>
      <c r="K185" s="203"/>
      <c r="L185" s="208"/>
      <c r="M185" s="209"/>
      <c r="N185" s="210"/>
      <c r="O185" s="210"/>
      <c r="P185" s="210"/>
      <c r="Q185" s="210"/>
      <c r="R185" s="210"/>
      <c r="S185" s="210"/>
      <c r="T185" s="211"/>
      <c r="AT185" s="212" t="s">
        <v>127</v>
      </c>
      <c r="AU185" s="212" t="s">
        <v>80</v>
      </c>
      <c r="AV185" s="14" t="s">
        <v>80</v>
      </c>
      <c r="AW185" s="14" t="s">
        <v>32</v>
      </c>
      <c r="AX185" s="14" t="s">
        <v>71</v>
      </c>
      <c r="AY185" s="212" t="s">
        <v>116</v>
      </c>
    </row>
    <row r="186" spans="2:51" s="15" customFormat="1" ht="10.2">
      <c r="B186" s="213"/>
      <c r="C186" s="214"/>
      <c r="D186" s="193" t="s">
        <v>127</v>
      </c>
      <c r="E186" s="215" t="s">
        <v>19</v>
      </c>
      <c r="F186" s="216" t="s">
        <v>132</v>
      </c>
      <c r="G186" s="214"/>
      <c r="H186" s="217">
        <v>350</v>
      </c>
      <c r="I186" s="218"/>
      <c r="J186" s="214"/>
      <c r="K186" s="214"/>
      <c r="L186" s="219"/>
      <c r="M186" s="220"/>
      <c r="N186" s="221"/>
      <c r="O186" s="221"/>
      <c r="P186" s="221"/>
      <c r="Q186" s="221"/>
      <c r="R186" s="221"/>
      <c r="S186" s="221"/>
      <c r="T186" s="222"/>
      <c r="AT186" s="223" t="s">
        <v>127</v>
      </c>
      <c r="AU186" s="223" t="s">
        <v>80</v>
      </c>
      <c r="AV186" s="15" t="s">
        <v>123</v>
      </c>
      <c r="AW186" s="15" t="s">
        <v>32</v>
      </c>
      <c r="AX186" s="15" t="s">
        <v>76</v>
      </c>
      <c r="AY186" s="223" t="s">
        <v>116</v>
      </c>
    </row>
    <row r="187" spans="1:65" s="2" customFormat="1" ht="24.15" customHeight="1">
      <c r="A187" s="34"/>
      <c r="B187" s="35"/>
      <c r="C187" s="173" t="s">
        <v>220</v>
      </c>
      <c r="D187" s="173" t="s">
        <v>118</v>
      </c>
      <c r="E187" s="174" t="s">
        <v>221</v>
      </c>
      <c r="F187" s="175" t="s">
        <v>222</v>
      </c>
      <c r="G187" s="176" t="s">
        <v>152</v>
      </c>
      <c r="H187" s="177">
        <v>350</v>
      </c>
      <c r="I187" s="178"/>
      <c r="J187" s="179">
        <f>ROUND(I187*H187,2)</f>
        <v>0</v>
      </c>
      <c r="K187" s="175" t="s">
        <v>122</v>
      </c>
      <c r="L187" s="39"/>
      <c r="M187" s="180" t="s">
        <v>19</v>
      </c>
      <c r="N187" s="181" t="s">
        <v>42</v>
      </c>
      <c r="O187" s="64"/>
      <c r="P187" s="182">
        <f>O187*H187</f>
        <v>0</v>
      </c>
      <c r="Q187" s="182">
        <v>0</v>
      </c>
      <c r="R187" s="182">
        <f>Q187*H187</f>
        <v>0</v>
      </c>
      <c r="S187" s="182">
        <v>0</v>
      </c>
      <c r="T187" s="183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4" t="s">
        <v>123</v>
      </c>
      <c r="AT187" s="184" t="s">
        <v>118</v>
      </c>
      <c r="AU187" s="184" t="s">
        <v>80</v>
      </c>
      <c r="AY187" s="17" t="s">
        <v>116</v>
      </c>
      <c r="BE187" s="185">
        <f>IF(N187="základní",J187,0)</f>
        <v>0</v>
      </c>
      <c r="BF187" s="185">
        <f>IF(N187="snížená",J187,0)</f>
        <v>0</v>
      </c>
      <c r="BG187" s="185">
        <f>IF(N187="zákl. přenesená",J187,0)</f>
        <v>0</v>
      </c>
      <c r="BH187" s="185">
        <f>IF(N187="sníž. přenesená",J187,0)</f>
        <v>0</v>
      </c>
      <c r="BI187" s="185">
        <f>IF(N187="nulová",J187,0)</f>
        <v>0</v>
      </c>
      <c r="BJ187" s="17" t="s">
        <v>76</v>
      </c>
      <c r="BK187" s="185">
        <f>ROUND(I187*H187,2)</f>
        <v>0</v>
      </c>
      <c r="BL187" s="17" t="s">
        <v>123</v>
      </c>
      <c r="BM187" s="184" t="s">
        <v>223</v>
      </c>
    </row>
    <row r="188" spans="1:47" s="2" customFormat="1" ht="10.2">
      <c r="A188" s="34"/>
      <c r="B188" s="35"/>
      <c r="C188" s="36"/>
      <c r="D188" s="186" t="s">
        <v>125</v>
      </c>
      <c r="E188" s="36"/>
      <c r="F188" s="187" t="s">
        <v>224</v>
      </c>
      <c r="G188" s="36"/>
      <c r="H188" s="36"/>
      <c r="I188" s="188"/>
      <c r="J188" s="36"/>
      <c r="K188" s="36"/>
      <c r="L188" s="39"/>
      <c r="M188" s="189"/>
      <c r="N188" s="190"/>
      <c r="O188" s="64"/>
      <c r="P188" s="64"/>
      <c r="Q188" s="64"/>
      <c r="R188" s="64"/>
      <c r="S188" s="64"/>
      <c r="T188" s="65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7" t="s">
        <v>125</v>
      </c>
      <c r="AU188" s="17" t="s">
        <v>80</v>
      </c>
    </row>
    <row r="189" spans="2:51" s="14" customFormat="1" ht="10.2">
      <c r="B189" s="202"/>
      <c r="C189" s="203"/>
      <c r="D189" s="193" t="s">
        <v>127</v>
      </c>
      <c r="E189" s="204" t="s">
        <v>19</v>
      </c>
      <c r="F189" s="205" t="s">
        <v>216</v>
      </c>
      <c r="G189" s="203"/>
      <c r="H189" s="206">
        <v>350</v>
      </c>
      <c r="I189" s="207"/>
      <c r="J189" s="203"/>
      <c r="K189" s="203"/>
      <c r="L189" s="208"/>
      <c r="M189" s="209"/>
      <c r="N189" s="210"/>
      <c r="O189" s="210"/>
      <c r="P189" s="210"/>
      <c r="Q189" s="210"/>
      <c r="R189" s="210"/>
      <c r="S189" s="210"/>
      <c r="T189" s="211"/>
      <c r="AT189" s="212" t="s">
        <v>127</v>
      </c>
      <c r="AU189" s="212" t="s">
        <v>80</v>
      </c>
      <c r="AV189" s="14" t="s">
        <v>80</v>
      </c>
      <c r="AW189" s="14" t="s">
        <v>32</v>
      </c>
      <c r="AX189" s="14" t="s">
        <v>71</v>
      </c>
      <c r="AY189" s="212" t="s">
        <v>116</v>
      </c>
    </row>
    <row r="190" spans="2:51" s="15" customFormat="1" ht="10.2">
      <c r="B190" s="213"/>
      <c r="C190" s="214"/>
      <c r="D190" s="193" t="s">
        <v>127</v>
      </c>
      <c r="E190" s="215" t="s">
        <v>19</v>
      </c>
      <c r="F190" s="216" t="s">
        <v>132</v>
      </c>
      <c r="G190" s="214"/>
      <c r="H190" s="217">
        <v>350</v>
      </c>
      <c r="I190" s="218"/>
      <c r="J190" s="214"/>
      <c r="K190" s="214"/>
      <c r="L190" s="219"/>
      <c r="M190" s="220"/>
      <c r="N190" s="221"/>
      <c r="O190" s="221"/>
      <c r="P190" s="221"/>
      <c r="Q190" s="221"/>
      <c r="R190" s="221"/>
      <c r="S190" s="221"/>
      <c r="T190" s="222"/>
      <c r="AT190" s="223" t="s">
        <v>127</v>
      </c>
      <c r="AU190" s="223" t="s">
        <v>80</v>
      </c>
      <c r="AV190" s="15" t="s">
        <v>123</v>
      </c>
      <c r="AW190" s="15" t="s">
        <v>32</v>
      </c>
      <c r="AX190" s="15" t="s">
        <v>76</v>
      </c>
      <c r="AY190" s="223" t="s">
        <v>116</v>
      </c>
    </row>
    <row r="191" spans="1:65" s="2" customFormat="1" ht="24.15" customHeight="1">
      <c r="A191" s="34"/>
      <c r="B191" s="35"/>
      <c r="C191" s="173" t="s">
        <v>225</v>
      </c>
      <c r="D191" s="173" t="s">
        <v>118</v>
      </c>
      <c r="E191" s="174" t="s">
        <v>164</v>
      </c>
      <c r="F191" s="175" t="s">
        <v>165</v>
      </c>
      <c r="G191" s="176" t="s">
        <v>152</v>
      </c>
      <c r="H191" s="177">
        <v>350</v>
      </c>
      <c r="I191" s="178"/>
      <c r="J191" s="179">
        <f>ROUND(I191*H191,2)</f>
        <v>0</v>
      </c>
      <c r="K191" s="175" t="s">
        <v>122</v>
      </c>
      <c r="L191" s="39"/>
      <c r="M191" s="180" t="s">
        <v>19</v>
      </c>
      <c r="N191" s="181" t="s">
        <v>42</v>
      </c>
      <c r="O191" s="64"/>
      <c r="P191" s="182">
        <f>O191*H191</f>
        <v>0</v>
      </c>
      <c r="Q191" s="182">
        <v>0</v>
      </c>
      <c r="R191" s="182">
        <f>Q191*H191</f>
        <v>0</v>
      </c>
      <c r="S191" s="182">
        <v>0</v>
      </c>
      <c r="T191" s="183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4" t="s">
        <v>123</v>
      </c>
      <c r="AT191" s="184" t="s">
        <v>118</v>
      </c>
      <c r="AU191" s="184" t="s">
        <v>80</v>
      </c>
      <c r="AY191" s="17" t="s">
        <v>116</v>
      </c>
      <c r="BE191" s="185">
        <f>IF(N191="základní",J191,0)</f>
        <v>0</v>
      </c>
      <c r="BF191" s="185">
        <f>IF(N191="snížená",J191,0)</f>
        <v>0</v>
      </c>
      <c r="BG191" s="185">
        <f>IF(N191="zákl. přenesená",J191,0)</f>
        <v>0</v>
      </c>
      <c r="BH191" s="185">
        <f>IF(N191="sníž. přenesená",J191,0)</f>
        <v>0</v>
      </c>
      <c r="BI191" s="185">
        <f>IF(N191="nulová",J191,0)</f>
        <v>0</v>
      </c>
      <c r="BJ191" s="17" t="s">
        <v>76</v>
      </c>
      <c r="BK191" s="185">
        <f>ROUND(I191*H191,2)</f>
        <v>0</v>
      </c>
      <c r="BL191" s="17" t="s">
        <v>123</v>
      </c>
      <c r="BM191" s="184" t="s">
        <v>226</v>
      </c>
    </row>
    <row r="192" spans="1:47" s="2" customFormat="1" ht="10.2">
      <c r="A192" s="34"/>
      <c r="B192" s="35"/>
      <c r="C192" s="36"/>
      <c r="D192" s="186" t="s">
        <v>125</v>
      </c>
      <c r="E192" s="36"/>
      <c r="F192" s="187" t="s">
        <v>167</v>
      </c>
      <c r="G192" s="36"/>
      <c r="H192" s="36"/>
      <c r="I192" s="188"/>
      <c r="J192" s="36"/>
      <c r="K192" s="36"/>
      <c r="L192" s="39"/>
      <c r="M192" s="189"/>
      <c r="N192" s="190"/>
      <c r="O192" s="64"/>
      <c r="P192" s="64"/>
      <c r="Q192" s="64"/>
      <c r="R192" s="64"/>
      <c r="S192" s="64"/>
      <c r="T192" s="65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7" t="s">
        <v>125</v>
      </c>
      <c r="AU192" s="17" t="s">
        <v>80</v>
      </c>
    </row>
    <row r="193" spans="1:47" s="2" customFormat="1" ht="19.2">
      <c r="A193" s="34"/>
      <c r="B193" s="35"/>
      <c r="C193" s="36"/>
      <c r="D193" s="193" t="s">
        <v>168</v>
      </c>
      <c r="E193" s="36"/>
      <c r="F193" s="224" t="s">
        <v>169</v>
      </c>
      <c r="G193" s="36"/>
      <c r="H193" s="36"/>
      <c r="I193" s="188"/>
      <c r="J193" s="36"/>
      <c r="K193" s="36"/>
      <c r="L193" s="39"/>
      <c r="M193" s="189"/>
      <c r="N193" s="190"/>
      <c r="O193" s="64"/>
      <c r="P193" s="64"/>
      <c r="Q193" s="64"/>
      <c r="R193" s="64"/>
      <c r="S193" s="64"/>
      <c r="T193" s="65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7" t="s">
        <v>168</v>
      </c>
      <c r="AU193" s="17" t="s">
        <v>80</v>
      </c>
    </row>
    <row r="194" spans="2:51" s="14" customFormat="1" ht="10.2">
      <c r="B194" s="202"/>
      <c r="C194" s="203"/>
      <c r="D194" s="193" t="s">
        <v>127</v>
      </c>
      <c r="E194" s="204" t="s">
        <v>19</v>
      </c>
      <c r="F194" s="205" t="s">
        <v>216</v>
      </c>
      <c r="G194" s="203"/>
      <c r="H194" s="206">
        <v>350</v>
      </c>
      <c r="I194" s="207"/>
      <c r="J194" s="203"/>
      <c r="K194" s="203"/>
      <c r="L194" s="208"/>
      <c r="M194" s="209"/>
      <c r="N194" s="210"/>
      <c r="O194" s="210"/>
      <c r="P194" s="210"/>
      <c r="Q194" s="210"/>
      <c r="R194" s="210"/>
      <c r="S194" s="210"/>
      <c r="T194" s="211"/>
      <c r="AT194" s="212" t="s">
        <v>127</v>
      </c>
      <c r="AU194" s="212" t="s">
        <v>80</v>
      </c>
      <c r="AV194" s="14" t="s">
        <v>80</v>
      </c>
      <c r="AW194" s="14" t="s">
        <v>32</v>
      </c>
      <c r="AX194" s="14" t="s">
        <v>71</v>
      </c>
      <c r="AY194" s="212" t="s">
        <v>116</v>
      </c>
    </row>
    <row r="195" spans="2:51" s="15" customFormat="1" ht="10.2">
      <c r="B195" s="213"/>
      <c r="C195" s="214"/>
      <c r="D195" s="193" t="s">
        <v>127</v>
      </c>
      <c r="E195" s="215" t="s">
        <v>19</v>
      </c>
      <c r="F195" s="216" t="s">
        <v>132</v>
      </c>
      <c r="G195" s="214"/>
      <c r="H195" s="217">
        <v>350</v>
      </c>
      <c r="I195" s="218"/>
      <c r="J195" s="214"/>
      <c r="K195" s="214"/>
      <c r="L195" s="219"/>
      <c r="M195" s="220"/>
      <c r="N195" s="221"/>
      <c r="O195" s="221"/>
      <c r="P195" s="221"/>
      <c r="Q195" s="221"/>
      <c r="R195" s="221"/>
      <c r="S195" s="221"/>
      <c r="T195" s="222"/>
      <c r="AT195" s="223" t="s">
        <v>127</v>
      </c>
      <c r="AU195" s="223" t="s">
        <v>80</v>
      </c>
      <c r="AV195" s="15" t="s">
        <v>123</v>
      </c>
      <c r="AW195" s="15" t="s">
        <v>32</v>
      </c>
      <c r="AX195" s="15" t="s">
        <v>76</v>
      </c>
      <c r="AY195" s="223" t="s">
        <v>116</v>
      </c>
    </row>
    <row r="196" spans="1:65" s="2" customFormat="1" ht="16.5" customHeight="1">
      <c r="A196" s="34"/>
      <c r="B196" s="35"/>
      <c r="C196" s="173" t="s">
        <v>227</v>
      </c>
      <c r="D196" s="173" t="s">
        <v>118</v>
      </c>
      <c r="E196" s="174" t="s">
        <v>158</v>
      </c>
      <c r="F196" s="175" t="s">
        <v>159</v>
      </c>
      <c r="G196" s="176" t="s">
        <v>152</v>
      </c>
      <c r="H196" s="177">
        <v>350</v>
      </c>
      <c r="I196" s="178"/>
      <c r="J196" s="179">
        <f>ROUND(I196*H196,2)</f>
        <v>0</v>
      </c>
      <c r="K196" s="175" t="s">
        <v>122</v>
      </c>
      <c r="L196" s="39"/>
      <c r="M196" s="180" t="s">
        <v>19</v>
      </c>
      <c r="N196" s="181" t="s">
        <v>42</v>
      </c>
      <c r="O196" s="64"/>
      <c r="P196" s="182">
        <f>O196*H196</f>
        <v>0</v>
      </c>
      <c r="Q196" s="182">
        <v>0</v>
      </c>
      <c r="R196" s="182">
        <f>Q196*H196</f>
        <v>0</v>
      </c>
      <c r="S196" s="182">
        <v>0</v>
      </c>
      <c r="T196" s="183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4" t="s">
        <v>123</v>
      </c>
      <c r="AT196" s="184" t="s">
        <v>118</v>
      </c>
      <c r="AU196" s="184" t="s">
        <v>80</v>
      </c>
      <c r="AY196" s="17" t="s">
        <v>116</v>
      </c>
      <c r="BE196" s="185">
        <f>IF(N196="základní",J196,0)</f>
        <v>0</v>
      </c>
      <c r="BF196" s="185">
        <f>IF(N196="snížená",J196,0)</f>
        <v>0</v>
      </c>
      <c r="BG196" s="185">
        <f>IF(N196="zákl. přenesená",J196,0)</f>
        <v>0</v>
      </c>
      <c r="BH196" s="185">
        <f>IF(N196="sníž. přenesená",J196,0)</f>
        <v>0</v>
      </c>
      <c r="BI196" s="185">
        <f>IF(N196="nulová",J196,0)</f>
        <v>0</v>
      </c>
      <c r="BJ196" s="17" t="s">
        <v>76</v>
      </c>
      <c r="BK196" s="185">
        <f>ROUND(I196*H196,2)</f>
        <v>0</v>
      </c>
      <c r="BL196" s="17" t="s">
        <v>123</v>
      </c>
      <c r="BM196" s="184" t="s">
        <v>228</v>
      </c>
    </row>
    <row r="197" spans="1:47" s="2" customFormat="1" ht="10.2">
      <c r="A197" s="34"/>
      <c r="B197" s="35"/>
      <c r="C197" s="36"/>
      <c r="D197" s="186" t="s">
        <v>125</v>
      </c>
      <c r="E197" s="36"/>
      <c r="F197" s="187" t="s">
        <v>161</v>
      </c>
      <c r="G197" s="36"/>
      <c r="H197" s="36"/>
      <c r="I197" s="188"/>
      <c r="J197" s="36"/>
      <c r="K197" s="36"/>
      <c r="L197" s="39"/>
      <c r="M197" s="189"/>
      <c r="N197" s="190"/>
      <c r="O197" s="64"/>
      <c r="P197" s="64"/>
      <c r="Q197" s="64"/>
      <c r="R197" s="64"/>
      <c r="S197" s="64"/>
      <c r="T197" s="65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125</v>
      </c>
      <c r="AU197" s="17" t="s">
        <v>80</v>
      </c>
    </row>
    <row r="198" spans="2:51" s="14" customFormat="1" ht="10.2">
      <c r="B198" s="202"/>
      <c r="C198" s="203"/>
      <c r="D198" s="193" t="s">
        <v>127</v>
      </c>
      <c r="E198" s="204" t="s">
        <v>19</v>
      </c>
      <c r="F198" s="205" t="s">
        <v>216</v>
      </c>
      <c r="G198" s="203"/>
      <c r="H198" s="206">
        <v>350</v>
      </c>
      <c r="I198" s="207"/>
      <c r="J198" s="203"/>
      <c r="K198" s="203"/>
      <c r="L198" s="208"/>
      <c r="M198" s="209"/>
      <c r="N198" s="210"/>
      <c r="O198" s="210"/>
      <c r="P198" s="210"/>
      <c r="Q198" s="210"/>
      <c r="R198" s="210"/>
      <c r="S198" s="210"/>
      <c r="T198" s="211"/>
      <c r="AT198" s="212" t="s">
        <v>127</v>
      </c>
      <c r="AU198" s="212" t="s">
        <v>80</v>
      </c>
      <c r="AV198" s="14" t="s">
        <v>80</v>
      </c>
      <c r="AW198" s="14" t="s">
        <v>32</v>
      </c>
      <c r="AX198" s="14" t="s">
        <v>71</v>
      </c>
      <c r="AY198" s="212" t="s">
        <v>116</v>
      </c>
    </row>
    <row r="199" spans="2:51" s="15" customFormat="1" ht="10.2">
      <c r="B199" s="213"/>
      <c r="C199" s="214"/>
      <c r="D199" s="193" t="s">
        <v>127</v>
      </c>
      <c r="E199" s="215" t="s">
        <v>19</v>
      </c>
      <c r="F199" s="216" t="s">
        <v>132</v>
      </c>
      <c r="G199" s="214"/>
      <c r="H199" s="217">
        <v>350</v>
      </c>
      <c r="I199" s="218"/>
      <c r="J199" s="214"/>
      <c r="K199" s="214"/>
      <c r="L199" s="219"/>
      <c r="M199" s="220"/>
      <c r="N199" s="221"/>
      <c r="O199" s="221"/>
      <c r="P199" s="221"/>
      <c r="Q199" s="221"/>
      <c r="R199" s="221"/>
      <c r="S199" s="221"/>
      <c r="T199" s="222"/>
      <c r="AT199" s="223" t="s">
        <v>127</v>
      </c>
      <c r="AU199" s="223" t="s">
        <v>80</v>
      </c>
      <c r="AV199" s="15" t="s">
        <v>123</v>
      </c>
      <c r="AW199" s="15" t="s">
        <v>32</v>
      </c>
      <c r="AX199" s="15" t="s">
        <v>76</v>
      </c>
      <c r="AY199" s="223" t="s">
        <v>116</v>
      </c>
    </row>
    <row r="200" spans="1:65" s="2" customFormat="1" ht="24.15" customHeight="1">
      <c r="A200" s="34"/>
      <c r="B200" s="35"/>
      <c r="C200" s="173" t="s">
        <v>229</v>
      </c>
      <c r="D200" s="173" t="s">
        <v>118</v>
      </c>
      <c r="E200" s="174" t="s">
        <v>174</v>
      </c>
      <c r="F200" s="175" t="s">
        <v>175</v>
      </c>
      <c r="G200" s="176" t="s">
        <v>152</v>
      </c>
      <c r="H200" s="177">
        <v>350</v>
      </c>
      <c r="I200" s="178"/>
      <c r="J200" s="179">
        <f>ROUND(I200*H200,2)</f>
        <v>0</v>
      </c>
      <c r="K200" s="175" t="s">
        <v>122</v>
      </c>
      <c r="L200" s="39"/>
      <c r="M200" s="180" t="s">
        <v>19</v>
      </c>
      <c r="N200" s="181" t="s">
        <v>42</v>
      </c>
      <c r="O200" s="64"/>
      <c r="P200" s="182">
        <f>O200*H200</f>
        <v>0</v>
      </c>
      <c r="Q200" s="182">
        <v>0</v>
      </c>
      <c r="R200" s="182">
        <f>Q200*H200</f>
        <v>0</v>
      </c>
      <c r="S200" s="182">
        <v>0</v>
      </c>
      <c r="T200" s="183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4" t="s">
        <v>123</v>
      </c>
      <c r="AT200" s="184" t="s">
        <v>118</v>
      </c>
      <c r="AU200" s="184" t="s">
        <v>80</v>
      </c>
      <c r="AY200" s="17" t="s">
        <v>116</v>
      </c>
      <c r="BE200" s="185">
        <f>IF(N200="základní",J200,0)</f>
        <v>0</v>
      </c>
      <c r="BF200" s="185">
        <f>IF(N200="snížená",J200,0)</f>
        <v>0</v>
      </c>
      <c r="BG200" s="185">
        <f>IF(N200="zákl. přenesená",J200,0)</f>
        <v>0</v>
      </c>
      <c r="BH200" s="185">
        <f>IF(N200="sníž. přenesená",J200,0)</f>
        <v>0</v>
      </c>
      <c r="BI200" s="185">
        <f>IF(N200="nulová",J200,0)</f>
        <v>0</v>
      </c>
      <c r="BJ200" s="17" t="s">
        <v>76</v>
      </c>
      <c r="BK200" s="185">
        <f>ROUND(I200*H200,2)</f>
        <v>0</v>
      </c>
      <c r="BL200" s="17" t="s">
        <v>123</v>
      </c>
      <c r="BM200" s="184" t="s">
        <v>230</v>
      </c>
    </row>
    <row r="201" spans="1:47" s="2" customFormat="1" ht="10.2">
      <c r="A201" s="34"/>
      <c r="B201" s="35"/>
      <c r="C201" s="36"/>
      <c r="D201" s="186" t="s">
        <v>125</v>
      </c>
      <c r="E201" s="36"/>
      <c r="F201" s="187" t="s">
        <v>177</v>
      </c>
      <c r="G201" s="36"/>
      <c r="H201" s="36"/>
      <c r="I201" s="188"/>
      <c r="J201" s="36"/>
      <c r="K201" s="36"/>
      <c r="L201" s="39"/>
      <c r="M201" s="189"/>
      <c r="N201" s="190"/>
      <c r="O201" s="64"/>
      <c r="P201" s="64"/>
      <c r="Q201" s="64"/>
      <c r="R201" s="64"/>
      <c r="S201" s="64"/>
      <c r="T201" s="65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7" t="s">
        <v>125</v>
      </c>
      <c r="AU201" s="17" t="s">
        <v>80</v>
      </c>
    </row>
    <row r="202" spans="2:51" s="14" customFormat="1" ht="10.2">
      <c r="B202" s="202"/>
      <c r="C202" s="203"/>
      <c r="D202" s="193" t="s">
        <v>127</v>
      </c>
      <c r="E202" s="204" t="s">
        <v>19</v>
      </c>
      <c r="F202" s="205" t="s">
        <v>216</v>
      </c>
      <c r="G202" s="203"/>
      <c r="H202" s="206">
        <v>350</v>
      </c>
      <c r="I202" s="207"/>
      <c r="J202" s="203"/>
      <c r="K202" s="203"/>
      <c r="L202" s="208"/>
      <c r="M202" s="209"/>
      <c r="N202" s="210"/>
      <c r="O202" s="210"/>
      <c r="P202" s="210"/>
      <c r="Q202" s="210"/>
      <c r="R202" s="210"/>
      <c r="S202" s="210"/>
      <c r="T202" s="211"/>
      <c r="AT202" s="212" t="s">
        <v>127</v>
      </c>
      <c r="AU202" s="212" t="s">
        <v>80</v>
      </c>
      <c r="AV202" s="14" t="s">
        <v>80</v>
      </c>
      <c r="AW202" s="14" t="s">
        <v>32</v>
      </c>
      <c r="AX202" s="14" t="s">
        <v>71</v>
      </c>
      <c r="AY202" s="212" t="s">
        <v>116</v>
      </c>
    </row>
    <row r="203" spans="2:51" s="15" customFormat="1" ht="10.2">
      <c r="B203" s="213"/>
      <c r="C203" s="214"/>
      <c r="D203" s="193" t="s">
        <v>127</v>
      </c>
      <c r="E203" s="215" t="s">
        <v>19</v>
      </c>
      <c r="F203" s="216" t="s">
        <v>132</v>
      </c>
      <c r="G203" s="214"/>
      <c r="H203" s="217">
        <v>350</v>
      </c>
      <c r="I203" s="218"/>
      <c r="J203" s="214"/>
      <c r="K203" s="214"/>
      <c r="L203" s="219"/>
      <c r="M203" s="220"/>
      <c r="N203" s="221"/>
      <c r="O203" s="221"/>
      <c r="P203" s="221"/>
      <c r="Q203" s="221"/>
      <c r="R203" s="221"/>
      <c r="S203" s="221"/>
      <c r="T203" s="222"/>
      <c r="AT203" s="223" t="s">
        <v>127</v>
      </c>
      <c r="AU203" s="223" t="s">
        <v>80</v>
      </c>
      <c r="AV203" s="15" t="s">
        <v>123</v>
      </c>
      <c r="AW203" s="15" t="s">
        <v>32</v>
      </c>
      <c r="AX203" s="15" t="s">
        <v>76</v>
      </c>
      <c r="AY203" s="223" t="s">
        <v>116</v>
      </c>
    </row>
    <row r="204" spans="1:65" s="2" customFormat="1" ht="16.5" customHeight="1">
      <c r="A204" s="34"/>
      <c r="B204" s="35"/>
      <c r="C204" s="173" t="s">
        <v>231</v>
      </c>
      <c r="D204" s="173" t="s">
        <v>118</v>
      </c>
      <c r="E204" s="174" t="s">
        <v>158</v>
      </c>
      <c r="F204" s="175" t="s">
        <v>159</v>
      </c>
      <c r="G204" s="176" t="s">
        <v>152</v>
      </c>
      <c r="H204" s="177">
        <v>350</v>
      </c>
      <c r="I204" s="178"/>
      <c r="J204" s="179">
        <f>ROUND(I204*H204,2)</f>
        <v>0</v>
      </c>
      <c r="K204" s="175" t="s">
        <v>122</v>
      </c>
      <c r="L204" s="39"/>
      <c r="M204" s="180" t="s">
        <v>19</v>
      </c>
      <c r="N204" s="181" t="s">
        <v>42</v>
      </c>
      <c r="O204" s="64"/>
      <c r="P204" s="182">
        <f>O204*H204</f>
        <v>0</v>
      </c>
      <c r="Q204" s="182">
        <v>0</v>
      </c>
      <c r="R204" s="182">
        <f>Q204*H204</f>
        <v>0</v>
      </c>
      <c r="S204" s="182">
        <v>0</v>
      </c>
      <c r="T204" s="183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4" t="s">
        <v>123</v>
      </c>
      <c r="AT204" s="184" t="s">
        <v>118</v>
      </c>
      <c r="AU204" s="184" t="s">
        <v>80</v>
      </c>
      <c r="AY204" s="17" t="s">
        <v>116</v>
      </c>
      <c r="BE204" s="185">
        <f>IF(N204="základní",J204,0)</f>
        <v>0</v>
      </c>
      <c r="BF204" s="185">
        <f>IF(N204="snížená",J204,0)</f>
        <v>0</v>
      </c>
      <c r="BG204" s="185">
        <f>IF(N204="zákl. přenesená",J204,0)</f>
        <v>0</v>
      </c>
      <c r="BH204" s="185">
        <f>IF(N204="sníž. přenesená",J204,0)</f>
        <v>0</v>
      </c>
      <c r="BI204" s="185">
        <f>IF(N204="nulová",J204,0)</f>
        <v>0</v>
      </c>
      <c r="BJ204" s="17" t="s">
        <v>76</v>
      </c>
      <c r="BK204" s="185">
        <f>ROUND(I204*H204,2)</f>
        <v>0</v>
      </c>
      <c r="BL204" s="17" t="s">
        <v>123</v>
      </c>
      <c r="BM204" s="184" t="s">
        <v>232</v>
      </c>
    </row>
    <row r="205" spans="1:47" s="2" customFormat="1" ht="10.2">
      <c r="A205" s="34"/>
      <c r="B205" s="35"/>
      <c r="C205" s="36"/>
      <c r="D205" s="186" t="s">
        <v>125</v>
      </c>
      <c r="E205" s="36"/>
      <c r="F205" s="187" t="s">
        <v>161</v>
      </c>
      <c r="G205" s="36"/>
      <c r="H205" s="36"/>
      <c r="I205" s="188"/>
      <c r="J205" s="36"/>
      <c r="K205" s="36"/>
      <c r="L205" s="39"/>
      <c r="M205" s="189"/>
      <c r="N205" s="190"/>
      <c r="O205" s="64"/>
      <c r="P205" s="64"/>
      <c r="Q205" s="64"/>
      <c r="R205" s="64"/>
      <c r="S205" s="64"/>
      <c r="T205" s="65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125</v>
      </c>
      <c r="AU205" s="17" t="s">
        <v>80</v>
      </c>
    </row>
    <row r="206" spans="2:51" s="14" customFormat="1" ht="10.2">
      <c r="B206" s="202"/>
      <c r="C206" s="203"/>
      <c r="D206" s="193" t="s">
        <v>127</v>
      </c>
      <c r="E206" s="204" t="s">
        <v>19</v>
      </c>
      <c r="F206" s="205" t="s">
        <v>216</v>
      </c>
      <c r="G206" s="203"/>
      <c r="H206" s="206">
        <v>350</v>
      </c>
      <c r="I206" s="207"/>
      <c r="J206" s="203"/>
      <c r="K206" s="203"/>
      <c r="L206" s="208"/>
      <c r="M206" s="209"/>
      <c r="N206" s="210"/>
      <c r="O206" s="210"/>
      <c r="P206" s="210"/>
      <c r="Q206" s="210"/>
      <c r="R206" s="210"/>
      <c r="S206" s="210"/>
      <c r="T206" s="211"/>
      <c r="AT206" s="212" t="s">
        <v>127</v>
      </c>
      <c r="AU206" s="212" t="s">
        <v>80</v>
      </c>
      <c r="AV206" s="14" t="s">
        <v>80</v>
      </c>
      <c r="AW206" s="14" t="s">
        <v>32</v>
      </c>
      <c r="AX206" s="14" t="s">
        <v>71</v>
      </c>
      <c r="AY206" s="212" t="s">
        <v>116</v>
      </c>
    </row>
    <row r="207" spans="2:51" s="15" customFormat="1" ht="10.2">
      <c r="B207" s="213"/>
      <c r="C207" s="214"/>
      <c r="D207" s="193" t="s">
        <v>127</v>
      </c>
      <c r="E207" s="215" t="s">
        <v>19</v>
      </c>
      <c r="F207" s="216" t="s">
        <v>132</v>
      </c>
      <c r="G207" s="214"/>
      <c r="H207" s="217">
        <v>350</v>
      </c>
      <c r="I207" s="218"/>
      <c r="J207" s="214"/>
      <c r="K207" s="214"/>
      <c r="L207" s="219"/>
      <c r="M207" s="220"/>
      <c r="N207" s="221"/>
      <c r="O207" s="221"/>
      <c r="P207" s="221"/>
      <c r="Q207" s="221"/>
      <c r="R207" s="221"/>
      <c r="S207" s="221"/>
      <c r="T207" s="222"/>
      <c r="AT207" s="223" t="s">
        <v>127</v>
      </c>
      <c r="AU207" s="223" t="s">
        <v>80</v>
      </c>
      <c r="AV207" s="15" t="s">
        <v>123</v>
      </c>
      <c r="AW207" s="15" t="s">
        <v>32</v>
      </c>
      <c r="AX207" s="15" t="s">
        <v>76</v>
      </c>
      <c r="AY207" s="223" t="s">
        <v>116</v>
      </c>
    </row>
    <row r="208" spans="1:65" s="2" customFormat="1" ht="24.15" customHeight="1">
      <c r="A208" s="34"/>
      <c r="B208" s="35"/>
      <c r="C208" s="173" t="s">
        <v>233</v>
      </c>
      <c r="D208" s="173" t="s">
        <v>118</v>
      </c>
      <c r="E208" s="174" t="s">
        <v>181</v>
      </c>
      <c r="F208" s="175" t="s">
        <v>182</v>
      </c>
      <c r="G208" s="176" t="s">
        <v>152</v>
      </c>
      <c r="H208" s="177">
        <v>350</v>
      </c>
      <c r="I208" s="178"/>
      <c r="J208" s="179">
        <f>ROUND(I208*H208,2)</f>
        <v>0</v>
      </c>
      <c r="K208" s="175" t="s">
        <v>122</v>
      </c>
      <c r="L208" s="39"/>
      <c r="M208" s="180" t="s">
        <v>19</v>
      </c>
      <c r="N208" s="181" t="s">
        <v>42</v>
      </c>
      <c r="O208" s="64"/>
      <c r="P208" s="182">
        <f>O208*H208</f>
        <v>0</v>
      </c>
      <c r="Q208" s="182">
        <v>0</v>
      </c>
      <c r="R208" s="182">
        <f>Q208*H208</f>
        <v>0</v>
      </c>
      <c r="S208" s="182">
        <v>0</v>
      </c>
      <c r="T208" s="183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4" t="s">
        <v>123</v>
      </c>
      <c r="AT208" s="184" t="s">
        <v>118</v>
      </c>
      <c r="AU208" s="184" t="s">
        <v>80</v>
      </c>
      <c r="AY208" s="17" t="s">
        <v>116</v>
      </c>
      <c r="BE208" s="185">
        <f>IF(N208="základní",J208,0)</f>
        <v>0</v>
      </c>
      <c r="BF208" s="185">
        <f>IF(N208="snížená",J208,0)</f>
        <v>0</v>
      </c>
      <c r="BG208" s="185">
        <f>IF(N208="zákl. přenesená",J208,0)</f>
        <v>0</v>
      </c>
      <c r="BH208" s="185">
        <f>IF(N208="sníž. přenesená",J208,0)</f>
        <v>0</v>
      </c>
      <c r="BI208" s="185">
        <f>IF(N208="nulová",J208,0)</f>
        <v>0</v>
      </c>
      <c r="BJ208" s="17" t="s">
        <v>76</v>
      </c>
      <c r="BK208" s="185">
        <f>ROUND(I208*H208,2)</f>
        <v>0</v>
      </c>
      <c r="BL208" s="17" t="s">
        <v>123</v>
      </c>
      <c r="BM208" s="184" t="s">
        <v>234</v>
      </c>
    </row>
    <row r="209" spans="1:47" s="2" customFormat="1" ht="10.2">
      <c r="A209" s="34"/>
      <c r="B209" s="35"/>
      <c r="C209" s="36"/>
      <c r="D209" s="186" t="s">
        <v>125</v>
      </c>
      <c r="E209" s="36"/>
      <c r="F209" s="187" t="s">
        <v>184</v>
      </c>
      <c r="G209" s="36"/>
      <c r="H209" s="36"/>
      <c r="I209" s="188"/>
      <c r="J209" s="36"/>
      <c r="K209" s="36"/>
      <c r="L209" s="39"/>
      <c r="M209" s="189"/>
      <c r="N209" s="190"/>
      <c r="O209" s="64"/>
      <c r="P209" s="64"/>
      <c r="Q209" s="64"/>
      <c r="R209" s="64"/>
      <c r="S209" s="64"/>
      <c r="T209" s="65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125</v>
      </c>
      <c r="AU209" s="17" t="s">
        <v>80</v>
      </c>
    </row>
    <row r="210" spans="2:51" s="14" customFormat="1" ht="10.2">
      <c r="B210" s="202"/>
      <c r="C210" s="203"/>
      <c r="D210" s="193" t="s">
        <v>127</v>
      </c>
      <c r="E210" s="204" t="s">
        <v>19</v>
      </c>
      <c r="F210" s="205" t="s">
        <v>216</v>
      </c>
      <c r="G210" s="203"/>
      <c r="H210" s="206">
        <v>350</v>
      </c>
      <c r="I210" s="207"/>
      <c r="J210" s="203"/>
      <c r="K210" s="203"/>
      <c r="L210" s="208"/>
      <c r="M210" s="209"/>
      <c r="N210" s="210"/>
      <c r="O210" s="210"/>
      <c r="P210" s="210"/>
      <c r="Q210" s="210"/>
      <c r="R210" s="210"/>
      <c r="S210" s="210"/>
      <c r="T210" s="211"/>
      <c r="AT210" s="212" t="s">
        <v>127</v>
      </c>
      <c r="AU210" s="212" t="s">
        <v>80</v>
      </c>
      <c r="AV210" s="14" t="s">
        <v>80</v>
      </c>
      <c r="AW210" s="14" t="s">
        <v>32</v>
      </c>
      <c r="AX210" s="14" t="s">
        <v>71</v>
      </c>
      <c r="AY210" s="212" t="s">
        <v>116</v>
      </c>
    </row>
    <row r="211" spans="2:51" s="15" customFormat="1" ht="10.2">
      <c r="B211" s="213"/>
      <c r="C211" s="214"/>
      <c r="D211" s="193" t="s">
        <v>127</v>
      </c>
      <c r="E211" s="215" t="s">
        <v>19</v>
      </c>
      <c r="F211" s="216" t="s">
        <v>132</v>
      </c>
      <c r="G211" s="214"/>
      <c r="H211" s="217">
        <v>350</v>
      </c>
      <c r="I211" s="218"/>
      <c r="J211" s="214"/>
      <c r="K211" s="214"/>
      <c r="L211" s="219"/>
      <c r="M211" s="220"/>
      <c r="N211" s="221"/>
      <c r="O211" s="221"/>
      <c r="P211" s="221"/>
      <c r="Q211" s="221"/>
      <c r="R211" s="221"/>
      <c r="S211" s="221"/>
      <c r="T211" s="222"/>
      <c r="AT211" s="223" t="s">
        <v>127</v>
      </c>
      <c r="AU211" s="223" t="s">
        <v>80</v>
      </c>
      <c r="AV211" s="15" t="s">
        <v>123</v>
      </c>
      <c r="AW211" s="15" t="s">
        <v>32</v>
      </c>
      <c r="AX211" s="15" t="s">
        <v>76</v>
      </c>
      <c r="AY211" s="223" t="s">
        <v>116</v>
      </c>
    </row>
    <row r="212" spans="2:63" s="12" customFormat="1" ht="22.8" customHeight="1">
      <c r="B212" s="157"/>
      <c r="C212" s="158"/>
      <c r="D212" s="159" t="s">
        <v>70</v>
      </c>
      <c r="E212" s="171" t="s">
        <v>149</v>
      </c>
      <c r="F212" s="171" t="s">
        <v>235</v>
      </c>
      <c r="G212" s="158"/>
      <c r="H212" s="158"/>
      <c r="I212" s="161"/>
      <c r="J212" s="172">
        <f>BK212</f>
        <v>0</v>
      </c>
      <c r="K212" s="158"/>
      <c r="L212" s="163"/>
      <c r="M212" s="164"/>
      <c r="N212" s="165"/>
      <c r="O212" s="165"/>
      <c r="P212" s="166">
        <f>SUM(P213:P228)</f>
        <v>0</v>
      </c>
      <c r="Q212" s="165"/>
      <c r="R212" s="166">
        <f>SUM(R213:R228)</f>
        <v>0</v>
      </c>
      <c r="S212" s="165"/>
      <c r="T212" s="167">
        <f>SUM(T213:T228)</f>
        <v>0</v>
      </c>
      <c r="AR212" s="168" t="s">
        <v>76</v>
      </c>
      <c r="AT212" s="169" t="s">
        <v>70</v>
      </c>
      <c r="AU212" s="169" t="s">
        <v>76</v>
      </c>
      <c r="AY212" s="168" t="s">
        <v>116</v>
      </c>
      <c r="BK212" s="170">
        <f>SUM(BK213:BK228)</f>
        <v>0</v>
      </c>
    </row>
    <row r="213" spans="1:65" s="2" customFormat="1" ht="16.5" customHeight="1">
      <c r="A213" s="34"/>
      <c r="B213" s="35"/>
      <c r="C213" s="173" t="s">
        <v>236</v>
      </c>
      <c r="D213" s="173" t="s">
        <v>118</v>
      </c>
      <c r="E213" s="174" t="s">
        <v>158</v>
      </c>
      <c r="F213" s="175" t="s">
        <v>159</v>
      </c>
      <c r="G213" s="176" t="s">
        <v>152</v>
      </c>
      <c r="H213" s="177">
        <v>210</v>
      </c>
      <c r="I213" s="178"/>
      <c r="J213" s="179">
        <f>ROUND(I213*H213,2)</f>
        <v>0</v>
      </c>
      <c r="K213" s="175" t="s">
        <v>122</v>
      </c>
      <c r="L213" s="39"/>
      <c r="M213" s="180" t="s">
        <v>19</v>
      </c>
      <c r="N213" s="181" t="s">
        <v>42</v>
      </c>
      <c r="O213" s="64"/>
      <c r="P213" s="182">
        <f>O213*H213</f>
        <v>0</v>
      </c>
      <c r="Q213" s="182">
        <v>0</v>
      </c>
      <c r="R213" s="182">
        <f>Q213*H213</f>
        <v>0</v>
      </c>
      <c r="S213" s="182">
        <v>0</v>
      </c>
      <c r="T213" s="183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84" t="s">
        <v>123</v>
      </c>
      <c r="AT213" s="184" t="s">
        <v>118</v>
      </c>
      <c r="AU213" s="184" t="s">
        <v>80</v>
      </c>
      <c r="AY213" s="17" t="s">
        <v>116</v>
      </c>
      <c r="BE213" s="185">
        <f>IF(N213="základní",J213,0)</f>
        <v>0</v>
      </c>
      <c r="BF213" s="185">
        <f>IF(N213="snížená",J213,0)</f>
        <v>0</v>
      </c>
      <c r="BG213" s="185">
        <f>IF(N213="zákl. přenesená",J213,0)</f>
        <v>0</v>
      </c>
      <c r="BH213" s="185">
        <f>IF(N213="sníž. přenesená",J213,0)</f>
        <v>0</v>
      </c>
      <c r="BI213" s="185">
        <f>IF(N213="nulová",J213,0)</f>
        <v>0</v>
      </c>
      <c r="BJ213" s="17" t="s">
        <v>76</v>
      </c>
      <c r="BK213" s="185">
        <f>ROUND(I213*H213,2)</f>
        <v>0</v>
      </c>
      <c r="BL213" s="17" t="s">
        <v>123</v>
      </c>
      <c r="BM213" s="184" t="s">
        <v>237</v>
      </c>
    </row>
    <row r="214" spans="1:47" s="2" customFormat="1" ht="10.2">
      <c r="A214" s="34"/>
      <c r="B214" s="35"/>
      <c r="C214" s="36"/>
      <c r="D214" s="186" t="s">
        <v>125</v>
      </c>
      <c r="E214" s="36"/>
      <c r="F214" s="187" t="s">
        <v>161</v>
      </c>
      <c r="G214" s="36"/>
      <c r="H214" s="36"/>
      <c r="I214" s="188"/>
      <c r="J214" s="36"/>
      <c r="K214" s="36"/>
      <c r="L214" s="39"/>
      <c r="M214" s="189"/>
      <c r="N214" s="190"/>
      <c r="O214" s="64"/>
      <c r="P214" s="64"/>
      <c r="Q214" s="64"/>
      <c r="R214" s="64"/>
      <c r="S214" s="64"/>
      <c r="T214" s="65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7" t="s">
        <v>125</v>
      </c>
      <c r="AU214" s="17" t="s">
        <v>80</v>
      </c>
    </row>
    <row r="215" spans="2:51" s="14" customFormat="1" ht="10.2">
      <c r="B215" s="202"/>
      <c r="C215" s="203"/>
      <c r="D215" s="193" t="s">
        <v>127</v>
      </c>
      <c r="E215" s="204" t="s">
        <v>19</v>
      </c>
      <c r="F215" s="205" t="s">
        <v>238</v>
      </c>
      <c r="G215" s="203"/>
      <c r="H215" s="206">
        <v>210</v>
      </c>
      <c r="I215" s="207"/>
      <c r="J215" s="203"/>
      <c r="K215" s="203"/>
      <c r="L215" s="208"/>
      <c r="M215" s="209"/>
      <c r="N215" s="210"/>
      <c r="O215" s="210"/>
      <c r="P215" s="210"/>
      <c r="Q215" s="210"/>
      <c r="R215" s="210"/>
      <c r="S215" s="210"/>
      <c r="T215" s="211"/>
      <c r="AT215" s="212" t="s">
        <v>127</v>
      </c>
      <c r="AU215" s="212" t="s">
        <v>80</v>
      </c>
      <c r="AV215" s="14" t="s">
        <v>80</v>
      </c>
      <c r="AW215" s="14" t="s">
        <v>32</v>
      </c>
      <c r="AX215" s="14" t="s">
        <v>71</v>
      </c>
      <c r="AY215" s="212" t="s">
        <v>116</v>
      </c>
    </row>
    <row r="216" spans="2:51" s="15" customFormat="1" ht="10.2">
      <c r="B216" s="213"/>
      <c r="C216" s="214"/>
      <c r="D216" s="193" t="s">
        <v>127</v>
      </c>
      <c r="E216" s="215" t="s">
        <v>19</v>
      </c>
      <c r="F216" s="216" t="s">
        <v>132</v>
      </c>
      <c r="G216" s="214"/>
      <c r="H216" s="217">
        <v>210</v>
      </c>
      <c r="I216" s="218"/>
      <c r="J216" s="214"/>
      <c r="K216" s="214"/>
      <c r="L216" s="219"/>
      <c r="M216" s="220"/>
      <c r="N216" s="221"/>
      <c r="O216" s="221"/>
      <c r="P216" s="221"/>
      <c r="Q216" s="221"/>
      <c r="R216" s="221"/>
      <c r="S216" s="221"/>
      <c r="T216" s="222"/>
      <c r="AT216" s="223" t="s">
        <v>127</v>
      </c>
      <c r="AU216" s="223" t="s">
        <v>80</v>
      </c>
      <c r="AV216" s="15" t="s">
        <v>123</v>
      </c>
      <c r="AW216" s="15" t="s">
        <v>32</v>
      </c>
      <c r="AX216" s="15" t="s">
        <v>76</v>
      </c>
      <c r="AY216" s="223" t="s">
        <v>116</v>
      </c>
    </row>
    <row r="217" spans="1:65" s="2" customFormat="1" ht="24.15" customHeight="1">
      <c r="A217" s="34"/>
      <c r="B217" s="35"/>
      <c r="C217" s="173" t="s">
        <v>239</v>
      </c>
      <c r="D217" s="173" t="s">
        <v>118</v>
      </c>
      <c r="E217" s="174" t="s">
        <v>174</v>
      </c>
      <c r="F217" s="175" t="s">
        <v>175</v>
      </c>
      <c r="G217" s="176" t="s">
        <v>152</v>
      </c>
      <c r="H217" s="177">
        <v>210</v>
      </c>
      <c r="I217" s="178"/>
      <c r="J217" s="179">
        <f>ROUND(I217*H217,2)</f>
        <v>0</v>
      </c>
      <c r="K217" s="175" t="s">
        <v>122</v>
      </c>
      <c r="L217" s="39"/>
      <c r="M217" s="180" t="s">
        <v>19</v>
      </c>
      <c r="N217" s="181" t="s">
        <v>42</v>
      </c>
      <c r="O217" s="64"/>
      <c r="P217" s="182">
        <f>O217*H217</f>
        <v>0</v>
      </c>
      <c r="Q217" s="182">
        <v>0</v>
      </c>
      <c r="R217" s="182">
        <f>Q217*H217</f>
        <v>0</v>
      </c>
      <c r="S217" s="182">
        <v>0</v>
      </c>
      <c r="T217" s="183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84" t="s">
        <v>123</v>
      </c>
      <c r="AT217" s="184" t="s">
        <v>118</v>
      </c>
      <c r="AU217" s="184" t="s">
        <v>80</v>
      </c>
      <c r="AY217" s="17" t="s">
        <v>116</v>
      </c>
      <c r="BE217" s="185">
        <f>IF(N217="základní",J217,0)</f>
        <v>0</v>
      </c>
      <c r="BF217" s="185">
        <f>IF(N217="snížená",J217,0)</f>
        <v>0</v>
      </c>
      <c r="BG217" s="185">
        <f>IF(N217="zákl. přenesená",J217,0)</f>
        <v>0</v>
      </c>
      <c r="BH217" s="185">
        <f>IF(N217="sníž. přenesená",J217,0)</f>
        <v>0</v>
      </c>
      <c r="BI217" s="185">
        <f>IF(N217="nulová",J217,0)</f>
        <v>0</v>
      </c>
      <c r="BJ217" s="17" t="s">
        <v>76</v>
      </c>
      <c r="BK217" s="185">
        <f>ROUND(I217*H217,2)</f>
        <v>0</v>
      </c>
      <c r="BL217" s="17" t="s">
        <v>123</v>
      </c>
      <c r="BM217" s="184" t="s">
        <v>240</v>
      </c>
    </row>
    <row r="218" spans="1:47" s="2" customFormat="1" ht="10.2">
      <c r="A218" s="34"/>
      <c r="B218" s="35"/>
      <c r="C218" s="36"/>
      <c r="D218" s="186" t="s">
        <v>125</v>
      </c>
      <c r="E218" s="36"/>
      <c r="F218" s="187" t="s">
        <v>177</v>
      </c>
      <c r="G218" s="36"/>
      <c r="H218" s="36"/>
      <c r="I218" s="188"/>
      <c r="J218" s="36"/>
      <c r="K218" s="36"/>
      <c r="L218" s="39"/>
      <c r="M218" s="189"/>
      <c r="N218" s="190"/>
      <c r="O218" s="64"/>
      <c r="P218" s="64"/>
      <c r="Q218" s="64"/>
      <c r="R218" s="64"/>
      <c r="S218" s="64"/>
      <c r="T218" s="65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7" t="s">
        <v>125</v>
      </c>
      <c r="AU218" s="17" t="s">
        <v>80</v>
      </c>
    </row>
    <row r="219" spans="2:51" s="14" customFormat="1" ht="10.2">
      <c r="B219" s="202"/>
      <c r="C219" s="203"/>
      <c r="D219" s="193" t="s">
        <v>127</v>
      </c>
      <c r="E219" s="204" t="s">
        <v>19</v>
      </c>
      <c r="F219" s="205" t="s">
        <v>241</v>
      </c>
      <c r="G219" s="203"/>
      <c r="H219" s="206">
        <v>210</v>
      </c>
      <c r="I219" s="207"/>
      <c r="J219" s="203"/>
      <c r="K219" s="203"/>
      <c r="L219" s="208"/>
      <c r="M219" s="209"/>
      <c r="N219" s="210"/>
      <c r="O219" s="210"/>
      <c r="P219" s="210"/>
      <c r="Q219" s="210"/>
      <c r="R219" s="210"/>
      <c r="S219" s="210"/>
      <c r="T219" s="211"/>
      <c r="AT219" s="212" t="s">
        <v>127</v>
      </c>
      <c r="AU219" s="212" t="s">
        <v>80</v>
      </c>
      <c r="AV219" s="14" t="s">
        <v>80</v>
      </c>
      <c r="AW219" s="14" t="s">
        <v>32</v>
      </c>
      <c r="AX219" s="14" t="s">
        <v>71</v>
      </c>
      <c r="AY219" s="212" t="s">
        <v>116</v>
      </c>
    </row>
    <row r="220" spans="2:51" s="15" customFormat="1" ht="10.2">
      <c r="B220" s="213"/>
      <c r="C220" s="214"/>
      <c r="D220" s="193" t="s">
        <v>127</v>
      </c>
      <c r="E220" s="215" t="s">
        <v>19</v>
      </c>
      <c r="F220" s="216" t="s">
        <v>132</v>
      </c>
      <c r="G220" s="214"/>
      <c r="H220" s="217">
        <v>210</v>
      </c>
      <c r="I220" s="218"/>
      <c r="J220" s="214"/>
      <c r="K220" s="214"/>
      <c r="L220" s="219"/>
      <c r="M220" s="220"/>
      <c r="N220" s="221"/>
      <c r="O220" s="221"/>
      <c r="P220" s="221"/>
      <c r="Q220" s="221"/>
      <c r="R220" s="221"/>
      <c r="S220" s="221"/>
      <c r="T220" s="222"/>
      <c r="AT220" s="223" t="s">
        <v>127</v>
      </c>
      <c r="AU220" s="223" t="s">
        <v>80</v>
      </c>
      <c r="AV220" s="15" t="s">
        <v>123</v>
      </c>
      <c r="AW220" s="15" t="s">
        <v>32</v>
      </c>
      <c r="AX220" s="15" t="s">
        <v>76</v>
      </c>
      <c r="AY220" s="223" t="s">
        <v>116</v>
      </c>
    </row>
    <row r="221" spans="1:65" s="2" customFormat="1" ht="16.5" customHeight="1">
      <c r="A221" s="34"/>
      <c r="B221" s="35"/>
      <c r="C221" s="173" t="s">
        <v>242</v>
      </c>
      <c r="D221" s="173" t="s">
        <v>118</v>
      </c>
      <c r="E221" s="174" t="s">
        <v>158</v>
      </c>
      <c r="F221" s="175" t="s">
        <v>159</v>
      </c>
      <c r="G221" s="176" t="s">
        <v>152</v>
      </c>
      <c r="H221" s="177">
        <v>210</v>
      </c>
      <c r="I221" s="178"/>
      <c r="J221" s="179">
        <f>ROUND(I221*H221,2)</f>
        <v>0</v>
      </c>
      <c r="K221" s="175" t="s">
        <v>122</v>
      </c>
      <c r="L221" s="39"/>
      <c r="M221" s="180" t="s">
        <v>19</v>
      </c>
      <c r="N221" s="181" t="s">
        <v>42</v>
      </c>
      <c r="O221" s="64"/>
      <c r="P221" s="182">
        <f>O221*H221</f>
        <v>0</v>
      </c>
      <c r="Q221" s="182">
        <v>0</v>
      </c>
      <c r="R221" s="182">
        <f>Q221*H221</f>
        <v>0</v>
      </c>
      <c r="S221" s="182">
        <v>0</v>
      </c>
      <c r="T221" s="183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84" t="s">
        <v>123</v>
      </c>
      <c r="AT221" s="184" t="s">
        <v>118</v>
      </c>
      <c r="AU221" s="184" t="s">
        <v>80</v>
      </c>
      <c r="AY221" s="17" t="s">
        <v>116</v>
      </c>
      <c r="BE221" s="185">
        <f>IF(N221="základní",J221,0)</f>
        <v>0</v>
      </c>
      <c r="BF221" s="185">
        <f>IF(N221="snížená",J221,0)</f>
        <v>0</v>
      </c>
      <c r="BG221" s="185">
        <f>IF(N221="zákl. přenesená",J221,0)</f>
        <v>0</v>
      </c>
      <c r="BH221" s="185">
        <f>IF(N221="sníž. přenesená",J221,0)</f>
        <v>0</v>
      </c>
      <c r="BI221" s="185">
        <f>IF(N221="nulová",J221,0)</f>
        <v>0</v>
      </c>
      <c r="BJ221" s="17" t="s">
        <v>76</v>
      </c>
      <c r="BK221" s="185">
        <f>ROUND(I221*H221,2)</f>
        <v>0</v>
      </c>
      <c r="BL221" s="17" t="s">
        <v>123</v>
      </c>
      <c r="BM221" s="184" t="s">
        <v>243</v>
      </c>
    </row>
    <row r="222" spans="1:47" s="2" customFormat="1" ht="10.2">
      <c r="A222" s="34"/>
      <c r="B222" s="35"/>
      <c r="C222" s="36"/>
      <c r="D222" s="186" t="s">
        <v>125</v>
      </c>
      <c r="E222" s="36"/>
      <c r="F222" s="187" t="s">
        <v>161</v>
      </c>
      <c r="G222" s="36"/>
      <c r="H222" s="36"/>
      <c r="I222" s="188"/>
      <c r="J222" s="36"/>
      <c r="K222" s="36"/>
      <c r="L222" s="39"/>
      <c r="M222" s="189"/>
      <c r="N222" s="190"/>
      <c r="O222" s="64"/>
      <c r="P222" s="64"/>
      <c r="Q222" s="64"/>
      <c r="R222" s="64"/>
      <c r="S222" s="64"/>
      <c r="T222" s="65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7" t="s">
        <v>125</v>
      </c>
      <c r="AU222" s="17" t="s">
        <v>80</v>
      </c>
    </row>
    <row r="223" spans="2:51" s="14" customFormat="1" ht="10.2">
      <c r="B223" s="202"/>
      <c r="C223" s="203"/>
      <c r="D223" s="193" t="s">
        <v>127</v>
      </c>
      <c r="E223" s="204" t="s">
        <v>19</v>
      </c>
      <c r="F223" s="205" t="s">
        <v>241</v>
      </c>
      <c r="G223" s="203"/>
      <c r="H223" s="206">
        <v>210</v>
      </c>
      <c r="I223" s="207"/>
      <c r="J223" s="203"/>
      <c r="K223" s="203"/>
      <c r="L223" s="208"/>
      <c r="M223" s="209"/>
      <c r="N223" s="210"/>
      <c r="O223" s="210"/>
      <c r="P223" s="210"/>
      <c r="Q223" s="210"/>
      <c r="R223" s="210"/>
      <c r="S223" s="210"/>
      <c r="T223" s="211"/>
      <c r="AT223" s="212" t="s">
        <v>127</v>
      </c>
      <c r="AU223" s="212" t="s">
        <v>80</v>
      </c>
      <c r="AV223" s="14" t="s">
        <v>80</v>
      </c>
      <c r="AW223" s="14" t="s">
        <v>32</v>
      </c>
      <c r="AX223" s="14" t="s">
        <v>71</v>
      </c>
      <c r="AY223" s="212" t="s">
        <v>116</v>
      </c>
    </row>
    <row r="224" spans="2:51" s="15" customFormat="1" ht="10.2">
      <c r="B224" s="213"/>
      <c r="C224" s="214"/>
      <c r="D224" s="193" t="s">
        <v>127</v>
      </c>
      <c r="E224" s="215" t="s">
        <v>19</v>
      </c>
      <c r="F224" s="216" t="s">
        <v>132</v>
      </c>
      <c r="G224" s="214"/>
      <c r="H224" s="217">
        <v>210</v>
      </c>
      <c r="I224" s="218"/>
      <c r="J224" s="214"/>
      <c r="K224" s="214"/>
      <c r="L224" s="219"/>
      <c r="M224" s="220"/>
      <c r="N224" s="221"/>
      <c r="O224" s="221"/>
      <c r="P224" s="221"/>
      <c r="Q224" s="221"/>
      <c r="R224" s="221"/>
      <c r="S224" s="221"/>
      <c r="T224" s="222"/>
      <c r="AT224" s="223" t="s">
        <v>127</v>
      </c>
      <c r="AU224" s="223" t="s">
        <v>80</v>
      </c>
      <c r="AV224" s="15" t="s">
        <v>123</v>
      </c>
      <c r="AW224" s="15" t="s">
        <v>32</v>
      </c>
      <c r="AX224" s="15" t="s">
        <v>76</v>
      </c>
      <c r="AY224" s="223" t="s">
        <v>116</v>
      </c>
    </row>
    <row r="225" spans="1:65" s="2" customFormat="1" ht="24.15" customHeight="1">
      <c r="A225" s="34"/>
      <c r="B225" s="35"/>
      <c r="C225" s="173" t="s">
        <v>244</v>
      </c>
      <c r="D225" s="173" t="s">
        <v>118</v>
      </c>
      <c r="E225" s="174" t="s">
        <v>181</v>
      </c>
      <c r="F225" s="175" t="s">
        <v>182</v>
      </c>
      <c r="G225" s="176" t="s">
        <v>152</v>
      </c>
      <c r="H225" s="177">
        <v>210</v>
      </c>
      <c r="I225" s="178"/>
      <c r="J225" s="179">
        <f>ROUND(I225*H225,2)</f>
        <v>0</v>
      </c>
      <c r="K225" s="175" t="s">
        <v>122</v>
      </c>
      <c r="L225" s="39"/>
      <c r="M225" s="180" t="s">
        <v>19</v>
      </c>
      <c r="N225" s="181" t="s">
        <v>42</v>
      </c>
      <c r="O225" s="64"/>
      <c r="P225" s="182">
        <f>O225*H225</f>
        <v>0</v>
      </c>
      <c r="Q225" s="182">
        <v>0</v>
      </c>
      <c r="R225" s="182">
        <f>Q225*H225</f>
        <v>0</v>
      </c>
      <c r="S225" s="182">
        <v>0</v>
      </c>
      <c r="T225" s="183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84" t="s">
        <v>123</v>
      </c>
      <c r="AT225" s="184" t="s">
        <v>118</v>
      </c>
      <c r="AU225" s="184" t="s">
        <v>80</v>
      </c>
      <c r="AY225" s="17" t="s">
        <v>116</v>
      </c>
      <c r="BE225" s="185">
        <f>IF(N225="základní",J225,0)</f>
        <v>0</v>
      </c>
      <c r="BF225" s="185">
        <f>IF(N225="snížená",J225,0)</f>
        <v>0</v>
      </c>
      <c r="BG225" s="185">
        <f>IF(N225="zákl. přenesená",J225,0)</f>
        <v>0</v>
      </c>
      <c r="BH225" s="185">
        <f>IF(N225="sníž. přenesená",J225,0)</f>
        <v>0</v>
      </c>
      <c r="BI225" s="185">
        <f>IF(N225="nulová",J225,0)</f>
        <v>0</v>
      </c>
      <c r="BJ225" s="17" t="s">
        <v>76</v>
      </c>
      <c r="BK225" s="185">
        <f>ROUND(I225*H225,2)</f>
        <v>0</v>
      </c>
      <c r="BL225" s="17" t="s">
        <v>123</v>
      </c>
      <c r="BM225" s="184" t="s">
        <v>245</v>
      </c>
    </row>
    <row r="226" spans="1:47" s="2" customFormat="1" ht="10.2">
      <c r="A226" s="34"/>
      <c r="B226" s="35"/>
      <c r="C226" s="36"/>
      <c r="D226" s="186" t="s">
        <v>125</v>
      </c>
      <c r="E226" s="36"/>
      <c r="F226" s="187" t="s">
        <v>184</v>
      </c>
      <c r="G226" s="36"/>
      <c r="H226" s="36"/>
      <c r="I226" s="188"/>
      <c r="J226" s="36"/>
      <c r="K226" s="36"/>
      <c r="L226" s="39"/>
      <c r="M226" s="189"/>
      <c r="N226" s="190"/>
      <c r="O226" s="64"/>
      <c r="P226" s="64"/>
      <c r="Q226" s="64"/>
      <c r="R226" s="64"/>
      <c r="S226" s="64"/>
      <c r="T226" s="65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7" t="s">
        <v>125</v>
      </c>
      <c r="AU226" s="17" t="s">
        <v>80</v>
      </c>
    </row>
    <row r="227" spans="2:51" s="14" customFormat="1" ht="10.2">
      <c r="B227" s="202"/>
      <c r="C227" s="203"/>
      <c r="D227" s="193" t="s">
        <v>127</v>
      </c>
      <c r="E227" s="204" t="s">
        <v>19</v>
      </c>
      <c r="F227" s="205" t="s">
        <v>241</v>
      </c>
      <c r="G227" s="203"/>
      <c r="H227" s="206">
        <v>210</v>
      </c>
      <c r="I227" s="207"/>
      <c r="J227" s="203"/>
      <c r="K227" s="203"/>
      <c r="L227" s="208"/>
      <c r="M227" s="209"/>
      <c r="N227" s="210"/>
      <c r="O227" s="210"/>
      <c r="P227" s="210"/>
      <c r="Q227" s="210"/>
      <c r="R227" s="210"/>
      <c r="S227" s="210"/>
      <c r="T227" s="211"/>
      <c r="AT227" s="212" t="s">
        <v>127</v>
      </c>
      <c r="AU227" s="212" t="s">
        <v>80</v>
      </c>
      <c r="AV227" s="14" t="s">
        <v>80</v>
      </c>
      <c r="AW227" s="14" t="s">
        <v>32</v>
      </c>
      <c r="AX227" s="14" t="s">
        <v>71</v>
      </c>
      <c r="AY227" s="212" t="s">
        <v>116</v>
      </c>
    </row>
    <row r="228" spans="2:51" s="15" customFormat="1" ht="10.2">
      <c r="B228" s="213"/>
      <c r="C228" s="214"/>
      <c r="D228" s="193" t="s">
        <v>127</v>
      </c>
      <c r="E228" s="215" t="s">
        <v>19</v>
      </c>
      <c r="F228" s="216" t="s">
        <v>132</v>
      </c>
      <c r="G228" s="214"/>
      <c r="H228" s="217">
        <v>210</v>
      </c>
      <c r="I228" s="218"/>
      <c r="J228" s="214"/>
      <c r="K228" s="214"/>
      <c r="L228" s="219"/>
      <c r="M228" s="220"/>
      <c r="N228" s="221"/>
      <c r="O228" s="221"/>
      <c r="P228" s="221"/>
      <c r="Q228" s="221"/>
      <c r="R228" s="221"/>
      <c r="S228" s="221"/>
      <c r="T228" s="222"/>
      <c r="AT228" s="223" t="s">
        <v>127</v>
      </c>
      <c r="AU228" s="223" t="s">
        <v>80</v>
      </c>
      <c r="AV228" s="15" t="s">
        <v>123</v>
      </c>
      <c r="AW228" s="15" t="s">
        <v>32</v>
      </c>
      <c r="AX228" s="15" t="s">
        <v>76</v>
      </c>
      <c r="AY228" s="223" t="s">
        <v>116</v>
      </c>
    </row>
    <row r="229" spans="2:63" s="12" customFormat="1" ht="22.8" customHeight="1">
      <c r="B229" s="157"/>
      <c r="C229" s="158"/>
      <c r="D229" s="159" t="s">
        <v>70</v>
      </c>
      <c r="E229" s="171" t="s">
        <v>157</v>
      </c>
      <c r="F229" s="171" t="s">
        <v>246</v>
      </c>
      <c r="G229" s="158"/>
      <c r="H229" s="158"/>
      <c r="I229" s="161"/>
      <c r="J229" s="172">
        <f>BK229</f>
        <v>0</v>
      </c>
      <c r="K229" s="158"/>
      <c r="L229" s="163"/>
      <c r="M229" s="164"/>
      <c r="N229" s="165"/>
      <c r="O229" s="165"/>
      <c r="P229" s="166">
        <f>SUM(P230:P244)</f>
        <v>0</v>
      </c>
      <c r="Q229" s="165"/>
      <c r="R229" s="166">
        <f>SUM(R230:R244)</f>
        <v>354.78000000000003</v>
      </c>
      <c r="S229" s="165"/>
      <c r="T229" s="167">
        <f>SUM(T230:T244)</f>
        <v>0</v>
      </c>
      <c r="AR229" s="168" t="s">
        <v>76</v>
      </c>
      <c r="AT229" s="169" t="s">
        <v>70</v>
      </c>
      <c r="AU229" s="169" t="s">
        <v>76</v>
      </c>
      <c r="AY229" s="168" t="s">
        <v>116</v>
      </c>
      <c r="BK229" s="170">
        <f>SUM(BK230:BK244)</f>
        <v>0</v>
      </c>
    </row>
    <row r="230" spans="1:65" s="2" customFormat="1" ht="24.15" customHeight="1">
      <c r="A230" s="34"/>
      <c r="B230" s="35"/>
      <c r="C230" s="173" t="s">
        <v>247</v>
      </c>
      <c r="D230" s="173" t="s">
        <v>118</v>
      </c>
      <c r="E230" s="174" t="s">
        <v>248</v>
      </c>
      <c r="F230" s="175" t="s">
        <v>249</v>
      </c>
      <c r="G230" s="176" t="s">
        <v>152</v>
      </c>
      <c r="H230" s="177">
        <v>880</v>
      </c>
      <c r="I230" s="178"/>
      <c r="J230" s="179">
        <f>ROUND(I230*H230,2)</f>
        <v>0</v>
      </c>
      <c r="K230" s="175" t="s">
        <v>19</v>
      </c>
      <c r="L230" s="39"/>
      <c r="M230" s="180" t="s">
        <v>19</v>
      </c>
      <c r="N230" s="181" t="s">
        <v>42</v>
      </c>
      <c r="O230" s="64"/>
      <c r="P230" s="182">
        <f>O230*H230</f>
        <v>0</v>
      </c>
      <c r="Q230" s="182">
        <v>0.324</v>
      </c>
      <c r="R230" s="182">
        <f>Q230*H230</f>
        <v>285.12</v>
      </c>
      <c r="S230" s="182">
        <v>0</v>
      </c>
      <c r="T230" s="183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84" t="s">
        <v>123</v>
      </c>
      <c r="AT230" s="184" t="s">
        <v>118</v>
      </c>
      <c r="AU230" s="184" t="s">
        <v>80</v>
      </c>
      <c r="AY230" s="17" t="s">
        <v>116</v>
      </c>
      <c r="BE230" s="185">
        <f>IF(N230="základní",J230,0)</f>
        <v>0</v>
      </c>
      <c r="BF230" s="185">
        <f>IF(N230="snížená",J230,0)</f>
        <v>0</v>
      </c>
      <c r="BG230" s="185">
        <f>IF(N230="zákl. přenesená",J230,0)</f>
        <v>0</v>
      </c>
      <c r="BH230" s="185">
        <f>IF(N230="sníž. přenesená",J230,0)</f>
        <v>0</v>
      </c>
      <c r="BI230" s="185">
        <f>IF(N230="nulová",J230,0)</f>
        <v>0</v>
      </c>
      <c r="BJ230" s="17" t="s">
        <v>76</v>
      </c>
      <c r="BK230" s="185">
        <f>ROUND(I230*H230,2)</f>
        <v>0</v>
      </c>
      <c r="BL230" s="17" t="s">
        <v>123</v>
      </c>
      <c r="BM230" s="184" t="s">
        <v>250</v>
      </c>
    </row>
    <row r="231" spans="1:47" s="2" customFormat="1" ht="28.8">
      <c r="A231" s="34"/>
      <c r="B231" s="35"/>
      <c r="C231" s="36"/>
      <c r="D231" s="193" t="s">
        <v>168</v>
      </c>
      <c r="E231" s="36"/>
      <c r="F231" s="224" t="s">
        <v>251</v>
      </c>
      <c r="G231" s="36"/>
      <c r="H231" s="36"/>
      <c r="I231" s="188"/>
      <c r="J231" s="36"/>
      <c r="K231" s="36"/>
      <c r="L231" s="39"/>
      <c r="M231" s="189"/>
      <c r="N231" s="190"/>
      <c r="O231" s="64"/>
      <c r="P231" s="64"/>
      <c r="Q231" s="64"/>
      <c r="R231" s="64"/>
      <c r="S231" s="64"/>
      <c r="T231" s="65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7" t="s">
        <v>168</v>
      </c>
      <c r="AU231" s="17" t="s">
        <v>80</v>
      </c>
    </row>
    <row r="232" spans="2:51" s="13" customFormat="1" ht="10.2">
      <c r="B232" s="191"/>
      <c r="C232" s="192"/>
      <c r="D232" s="193" t="s">
        <v>127</v>
      </c>
      <c r="E232" s="194" t="s">
        <v>19</v>
      </c>
      <c r="F232" s="195" t="s">
        <v>252</v>
      </c>
      <c r="G232" s="192"/>
      <c r="H232" s="194" t="s">
        <v>19</v>
      </c>
      <c r="I232" s="196"/>
      <c r="J232" s="192"/>
      <c r="K232" s="192"/>
      <c r="L232" s="197"/>
      <c r="M232" s="198"/>
      <c r="N232" s="199"/>
      <c r="O232" s="199"/>
      <c r="P232" s="199"/>
      <c r="Q232" s="199"/>
      <c r="R232" s="199"/>
      <c r="S232" s="199"/>
      <c r="T232" s="200"/>
      <c r="AT232" s="201" t="s">
        <v>127</v>
      </c>
      <c r="AU232" s="201" t="s">
        <v>80</v>
      </c>
      <c r="AV232" s="13" t="s">
        <v>76</v>
      </c>
      <c r="AW232" s="13" t="s">
        <v>32</v>
      </c>
      <c r="AX232" s="13" t="s">
        <v>71</v>
      </c>
      <c r="AY232" s="201" t="s">
        <v>116</v>
      </c>
    </row>
    <row r="233" spans="2:51" s="14" customFormat="1" ht="10.2">
      <c r="B233" s="202"/>
      <c r="C233" s="203"/>
      <c r="D233" s="193" t="s">
        <v>127</v>
      </c>
      <c r="E233" s="204" t="s">
        <v>19</v>
      </c>
      <c r="F233" s="205" t="s">
        <v>253</v>
      </c>
      <c r="G233" s="203"/>
      <c r="H233" s="206">
        <v>880</v>
      </c>
      <c r="I233" s="207"/>
      <c r="J233" s="203"/>
      <c r="K233" s="203"/>
      <c r="L233" s="208"/>
      <c r="M233" s="209"/>
      <c r="N233" s="210"/>
      <c r="O233" s="210"/>
      <c r="P233" s="210"/>
      <c r="Q233" s="210"/>
      <c r="R233" s="210"/>
      <c r="S233" s="210"/>
      <c r="T233" s="211"/>
      <c r="AT233" s="212" t="s">
        <v>127</v>
      </c>
      <c r="AU233" s="212" t="s">
        <v>80</v>
      </c>
      <c r="AV233" s="14" t="s">
        <v>80</v>
      </c>
      <c r="AW233" s="14" t="s">
        <v>32</v>
      </c>
      <c r="AX233" s="14" t="s">
        <v>71</v>
      </c>
      <c r="AY233" s="212" t="s">
        <v>116</v>
      </c>
    </row>
    <row r="234" spans="2:51" s="15" customFormat="1" ht="10.2">
      <c r="B234" s="213"/>
      <c r="C234" s="214"/>
      <c r="D234" s="193" t="s">
        <v>127</v>
      </c>
      <c r="E234" s="215" t="s">
        <v>19</v>
      </c>
      <c r="F234" s="216" t="s">
        <v>132</v>
      </c>
      <c r="G234" s="214"/>
      <c r="H234" s="217">
        <v>880</v>
      </c>
      <c r="I234" s="218"/>
      <c r="J234" s="214"/>
      <c r="K234" s="214"/>
      <c r="L234" s="219"/>
      <c r="M234" s="220"/>
      <c r="N234" s="221"/>
      <c r="O234" s="221"/>
      <c r="P234" s="221"/>
      <c r="Q234" s="221"/>
      <c r="R234" s="221"/>
      <c r="S234" s="221"/>
      <c r="T234" s="222"/>
      <c r="AT234" s="223" t="s">
        <v>127</v>
      </c>
      <c r="AU234" s="223" t="s">
        <v>80</v>
      </c>
      <c r="AV234" s="15" t="s">
        <v>123</v>
      </c>
      <c r="AW234" s="15" t="s">
        <v>32</v>
      </c>
      <c r="AX234" s="15" t="s">
        <v>76</v>
      </c>
      <c r="AY234" s="223" t="s">
        <v>116</v>
      </c>
    </row>
    <row r="235" spans="1:65" s="2" customFormat="1" ht="24.15" customHeight="1">
      <c r="A235" s="34"/>
      <c r="B235" s="35"/>
      <c r="C235" s="173" t="s">
        <v>254</v>
      </c>
      <c r="D235" s="173" t="s">
        <v>118</v>
      </c>
      <c r="E235" s="174" t="s">
        <v>255</v>
      </c>
      <c r="F235" s="175" t="s">
        <v>256</v>
      </c>
      <c r="G235" s="176" t="s">
        <v>152</v>
      </c>
      <c r="H235" s="177">
        <v>140</v>
      </c>
      <c r="I235" s="178"/>
      <c r="J235" s="179">
        <f>ROUND(I235*H235,2)</f>
        <v>0</v>
      </c>
      <c r="K235" s="175" t="s">
        <v>19</v>
      </c>
      <c r="L235" s="39"/>
      <c r="M235" s="180" t="s">
        <v>19</v>
      </c>
      <c r="N235" s="181" t="s">
        <v>42</v>
      </c>
      <c r="O235" s="64"/>
      <c r="P235" s="182">
        <f>O235*H235</f>
        <v>0</v>
      </c>
      <c r="Q235" s="182">
        <v>0.324</v>
      </c>
      <c r="R235" s="182">
        <f>Q235*H235</f>
        <v>45.36</v>
      </c>
      <c r="S235" s="182">
        <v>0</v>
      </c>
      <c r="T235" s="183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84" t="s">
        <v>123</v>
      </c>
      <c r="AT235" s="184" t="s">
        <v>118</v>
      </c>
      <c r="AU235" s="184" t="s">
        <v>80</v>
      </c>
      <c r="AY235" s="17" t="s">
        <v>116</v>
      </c>
      <c r="BE235" s="185">
        <f>IF(N235="základní",J235,0)</f>
        <v>0</v>
      </c>
      <c r="BF235" s="185">
        <f>IF(N235="snížená",J235,0)</f>
        <v>0</v>
      </c>
      <c r="BG235" s="185">
        <f>IF(N235="zákl. přenesená",J235,0)</f>
        <v>0</v>
      </c>
      <c r="BH235" s="185">
        <f>IF(N235="sníž. přenesená",J235,0)</f>
        <v>0</v>
      </c>
      <c r="BI235" s="185">
        <f>IF(N235="nulová",J235,0)</f>
        <v>0</v>
      </c>
      <c r="BJ235" s="17" t="s">
        <v>76</v>
      </c>
      <c r="BK235" s="185">
        <f>ROUND(I235*H235,2)</f>
        <v>0</v>
      </c>
      <c r="BL235" s="17" t="s">
        <v>123</v>
      </c>
      <c r="BM235" s="184" t="s">
        <v>257</v>
      </c>
    </row>
    <row r="236" spans="1:47" s="2" customFormat="1" ht="28.8">
      <c r="A236" s="34"/>
      <c r="B236" s="35"/>
      <c r="C236" s="36"/>
      <c r="D236" s="193" t="s">
        <v>168</v>
      </c>
      <c r="E236" s="36"/>
      <c r="F236" s="224" t="s">
        <v>258</v>
      </c>
      <c r="G236" s="36"/>
      <c r="H236" s="36"/>
      <c r="I236" s="188"/>
      <c r="J236" s="36"/>
      <c r="K236" s="36"/>
      <c r="L236" s="39"/>
      <c r="M236" s="189"/>
      <c r="N236" s="190"/>
      <c r="O236" s="64"/>
      <c r="P236" s="64"/>
      <c r="Q236" s="64"/>
      <c r="R236" s="64"/>
      <c r="S236" s="64"/>
      <c r="T236" s="65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7" t="s">
        <v>168</v>
      </c>
      <c r="AU236" s="17" t="s">
        <v>80</v>
      </c>
    </row>
    <row r="237" spans="2:51" s="13" customFormat="1" ht="10.2">
      <c r="B237" s="191"/>
      <c r="C237" s="192"/>
      <c r="D237" s="193" t="s">
        <v>127</v>
      </c>
      <c r="E237" s="194" t="s">
        <v>19</v>
      </c>
      <c r="F237" s="195" t="s">
        <v>252</v>
      </c>
      <c r="G237" s="192"/>
      <c r="H237" s="194" t="s">
        <v>19</v>
      </c>
      <c r="I237" s="196"/>
      <c r="J237" s="192"/>
      <c r="K237" s="192"/>
      <c r="L237" s="197"/>
      <c r="M237" s="198"/>
      <c r="N237" s="199"/>
      <c r="O237" s="199"/>
      <c r="P237" s="199"/>
      <c r="Q237" s="199"/>
      <c r="R237" s="199"/>
      <c r="S237" s="199"/>
      <c r="T237" s="200"/>
      <c r="AT237" s="201" t="s">
        <v>127</v>
      </c>
      <c r="AU237" s="201" t="s">
        <v>80</v>
      </c>
      <c r="AV237" s="13" t="s">
        <v>76</v>
      </c>
      <c r="AW237" s="13" t="s">
        <v>32</v>
      </c>
      <c r="AX237" s="13" t="s">
        <v>71</v>
      </c>
      <c r="AY237" s="201" t="s">
        <v>116</v>
      </c>
    </row>
    <row r="238" spans="2:51" s="14" customFormat="1" ht="10.2">
      <c r="B238" s="202"/>
      <c r="C238" s="203"/>
      <c r="D238" s="193" t="s">
        <v>127</v>
      </c>
      <c r="E238" s="204" t="s">
        <v>19</v>
      </c>
      <c r="F238" s="205" t="s">
        <v>259</v>
      </c>
      <c r="G238" s="203"/>
      <c r="H238" s="206">
        <v>140</v>
      </c>
      <c r="I238" s="207"/>
      <c r="J238" s="203"/>
      <c r="K238" s="203"/>
      <c r="L238" s="208"/>
      <c r="M238" s="209"/>
      <c r="N238" s="210"/>
      <c r="O238" s="210"/>
      <c r="P238" s="210"/>
      <c r="Q238" s="210"/>
      <c r="R238" s="210"/>
      <c r="S238" s="210"/>
      <c r="T238" s="211"/>
      <c r="AT238" s="212" t="s">
        <v>127</v>
      </c>
      <c r="AU238" s="212" t="s">
        <v>80</v>
      </c>
      <c r="AV238" s="14" t="s">
        <v>80</v>
      </c>
      <c r="AW238" s="14" t="s">
        <v>32</v>
      </c>
      <c r="AX238" s="14" t="s">
        <v>71</v>
      </c>
      <c r="AY238" s="212" t="s">
        <v>116</v>
      </c>
    </row>
    <row r="239" spans="2:51" s="15" customFormat="1" ht="10.2">
      <c r="B239" s="213"/>
      <c r="C239" s="214"/>
      <c r="D239" s="193" t="s">
        <v>127</v>
      </c>
      <c r="E239" s="215" t="s">
        <v>19</v>
      </c>
      <c r="F239" s="216" t="s">
        <v>132</v>
      </c>
      <c r="G239" s="214"/>
      <c r="H239" s="217">
        <v>140</v>
      </c>
      <c r="I239" s="218"/>
      <c r="J239" s="214"/>
      <c r="K239" s="214"/>
      <c r="L239" s="219"/>
      <c r="M239" s="220"/>
      <c r="N239" s="221"/>
      <c r="O239" s="221"/>
      <c r="P239" s="221"/>
      <c r="Q239" s="221"/>
      <c r="R239" s="221"/>
      <c r="S239" s="221"/>
      <c r="T239" s="222"/>
      <c r="AT239" s="223" t="s">
        <v>127</v>
      </c>
      <c r="AU239" s="223" t="s">
        <v>80</v>
      </c>
      <c r="AV239" s="15" t="s">
        <v>123</v>
      </c>
      <c r="AW239" s="15" t="s">
        <v>32</v>
      </c>
      <c r="AX239" s="15" t="s">
        <v>76</v>
      </c>
      <c r="AY239" s="223" t="s">
        <v>116</v>
      </c>
    </row>
    <row r="240" spans="1:65" s="2" customFormat="1" ht="24.15" customHeight="1">
      <c r="A240" s="34"/>
      <c r="B240" s="35"/>
      <c r="C240" s="173" t="s">
        <v>260</v>
      </c>
      <c r="D240" s="173" t="s">
        <v>118</v>
      </c>
      <c r="E240" s="174" t="s">
        <v>261</v>
      </c>
      <c r="F240" s="175" t="s">
        <v>262</v>
      </c>
      <c r="G240" s="176" t="s">
        <v>152</v>
      </c>
      <c r="H240" s="177">
        <v>75</v>
      </c>
      <c r="I240" s="178"/>
      <c r="J240" s="179">
        <f>ROUND(I240*H240,2)</f>
        <v>0</v>
      </c>
      <c r="K240" s="175" t="s">
        <v>19</v>
      </c>
      <c r="L240" s="39"/>
      <c r="M240" s="180" t="s">
        <v>19</v>
      </c>
      <c r="N240" s="181" t="s">
        <v>42</v>
      </c>
      <c r="O240" s="64"/>
      <c r="P240" s="182">
        <f>O240*H240</f>
        <v>0</v>
      </c>
      <c r="Q240" s="182">
        <v>0.324</v>
      </c>
      <c r="R240" s="182">
        <f>Q240*H240</f>
        <v>24.3</v>
      </c>
      <c r="S240" s="182">
        <v>0</v>
      </c>
      <c r="T240" s="183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84" t="s">
        <v>123</v>
      </c>
      <c r="AT240" s="184" t="s">
        <v>118</v>
      </c>
      <c r="AU240" s="184" t="s">
        <v>80</v>
      </c>
      <c r="AY240" s="17" t="s">
        <v>116</v>
      </c>
      <c r="BE240" s="185">
        <f>IF(N240="základní",J240,0)</f>
        <v>0</v>
      </c>
      <c r="BF240" s="185">
        <f>IF(N240="snížená",J240,0)</f>
        <v>0</v>
      </c>
      <c r="BG240" s="185">
        <f>IF(N240="zákl. přenesená",J240,0)</f>
        <v>0</v>
      </c>
      <c r="BH240" s="185">
        <f>IF(N240="sníž. přenesená",J240,0)</f>
        <v>0</v>
      </c>
      <c r="BI240" s="185">
        <f>IF(N240="nulová",J240,0)</f>
        <v>0</v>
      </c>
      <c r="BJ240" s="17" t="s">
        <v>76</v>
      </c>
      <c r="BK240" s="185">
        <f>ROUND(I240*H240,2)</f>
        <v>0</v>
      </c>
      <c r="BL240" s="17" t="s">
        <v>123</v>
      </c>
      <c r="BM240" s="184" t="s">
        <v>263</v>
      </c>
    </row>
    <row r="241" spans="1:47" s="2" customFormat="1" ht="28.8">
      <c r="A241" s="34"/>
      <c r="B241" s="35"/>
      <c r="C241" s="36"/>
      <c r="D241" s="193" t="s">
        <v>168</v>
      </c>
      <c r="E241" s="36"/>
      <c r="F241" s="224" t="s">
        <v>264</v>
      </c>
      <c r="G241" s="36"/>
      <c r="H241" s="36"/>
      <c r="I241" s="188"/>
      <c r="J241" s="36"/>
      <c r="K241" s="36"/>
      <c r="L241" s="39"/>
      <c r="M241" s="189"/>
      <c r="N241" s="190"/>
      <c r="O241" s="64"/>
      <c r="P241" s="64"/>
      <c r="Q241" s="64"/>
      <c r="R241" s="64"/>
      <c r="S241" s="64"/>
      <c r="T241" s="65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T241" s="17" t="s">
        <v>168</v>
      </c>
      <c r="AU241" s="17" t="s">
        <v>80</v>
      </c>
    </row>
    <row r="242" spans="2:51" s="13" customFormat="1" ht="10.2">
      <c r="B242" s="191"/>
      <c r="C242" s="192"/>
      <c r="D242" s="193" t="s">
        <v>127</v>
      </c>
      <c r="E242" s="194" t="s">
        <v>19</v>
      </c>
      <c r="F242" s="195" t="s">
        <v>252</v>
      </c>
      <c r="G242" s="192"/>
      <c r="H242" s="194" t="s">
        <v>19</v>
      </c>
      <c r="I242" s="196"/>
      <c r="J242" s="192"/>
      <c r="K242" s="192"/>
      <c r="L242" s="197"/>
      <c r="M242" s="198"/>
      <c r="N242" s="199"/>
      <c r="O242" s="199"/>
      <c r="P242" s="199"/>
      <c r="Q242" s="199"/>
      <c r="R242" s="199"/>
      <c r="S242" s="199"/>
      <c r="T242" s="200"/>
      <c r="AT242" s="201" t="s">
        <v>127</v>
      </c>
      <c r="AU242" s="201" t="s">
        <v>80</v>
      </c>
      <c r="AV242" s="13" t="s">
        <v>76</v>
      </c>
      <c r="AW242" s="13" t="s">
        <v>32</v>
      </c>
      <c r="AX242" s="13" t="s">
        <v>71</v>
      </c>
      <c r="AY242" s="201" t="s">
        <v>116</v>
      </c>
    </row>
    <row r="243" spans="2:51" s="14" customFormat="1" ht="10.2">
      <c r="B243" s="202"/>
      <c r="C243" s="203"/>
      <c r="D243" s="193" t="s">
        <v>127</v>
      </c>
      <c r="E243" s="204" t="s">
        <v>19</v>
      </c>
      <c r="F243" s="205" t="s">
        <v>265</v>
      </c>
      <c r="G243" s="203"/>
      <c r="H243" s="206">
        <v>75</v>
      </c>
      <c r="I243" s="207"/>
      <c r="J243" s="203"/>
      <c r="K243" s="203"/>
      <c r="L243" s="208"/>
      <c r="M243" s="209"/>
      <c r="N243" s="210"/>
      <c r="O243" s="210"/>
      <c r="P243" s="210"/>
      <c r="Q243" s="210"/>
      <c r="R243" s="210"/>
      <c r="S243" s="210"/>
      <c r="T243" s="211"/>
      <c r="AT243" s="212" t="s">
        <v>127</v>
      </c>
      <c r="AU243" s="212" t="s">
        <v>80</v>
      </c>
      <c r="AV243" s="14" t="s">
        <v>80</v>
      </c>
      <c r="AW243" s="14" t="s">
        <v>32</v>
      </c>
      <c r="AX243" s="14" t="s">
        <v>71</v>
      </c>
      <c r="AY243" s="212" t="s">
        <v>116</v>
      </c>
    </row>
    <row r="244" spans="2:51" s="15" customFormat="1" ht="10.2">
      <c r="B244" s="213"/>
      <c r="C244" s="214"/>
      <c r="D244" s="193" t="s">
        <v>127</v>
      </c>
      <c r="E244" s="215" t="s">
        <v>19</v>
      </c>
      <c r="F244" s="216" t="s">
        <v>132</v>
      </c>
      <c r="G244" s="214"/>
      <c r="H244" s="217">
        <v>75</v>
      </c>
      <c r="I244" s="218"/>
      <c r="J244" s="214"/>
      <c r="K244" s="214"/>
      <c r="L244" s="219"/>
      <c r="M244" s="220"/>
      <c r="N244" s="221"/>
      <c r="O244" s="221"/>
      <c r="P244" s="221"/>
      <c r="Q244" s="221"/>
      <c r="R244" s="221"/>
      <c r="S244" s="221"/>
      <c r="T244" s="222"/>
      <c r="AT244" s="223" t="s">
        <v>127</v>
      </c>
      <c r="AU244" s="223" t="s">
        <v>80</v>
      </c>
      <c r="AV244" s="15" t="s">
        <v>123</v>
      </c>
      <c r="AW244" s="15" t="s">
        <v>32</v>
      </c>
      <c r="AX244" s="15" t="s">
        <v>76</v>
      </c>
      <c r="AY244" s="223" t="s">
        <v>116</v>
      </c>
    </row>
    <row r="245" spans="2:63" s="12" customFormat="1" ht="22.8" customHeight="1">
      <c r="B245" s="157"/>
      <c r="C245" s="158"/>
      <c r="D245" s="159" t="s">
        <v>70</v>
      </c>
      <c r="E245" s="171" t="s">
        <v>163</v>
      </c>
      <c r="F245" s="171" t="s">
        <v>266</v>
      </c>
      <c r="G245" s="158"/>
      <c r="H245" s="158"/>
      <c r="I245" s="161"/>
      <c r="J245" s="172">
        <f>BK245</f>
        <v>0</v>
      </c>
      <c r="K245" s="158"/>
      <c r="L245" s="163"/>
      <c r="M245" s="164"/>
      <c r="N245" s="165"/>
      <c r="O245" s="165"/>
      <c r="P245" s="166">
        <f>SUM(P246:P249)</f>
        <v>0</v>
      </c>
      <c r="Q245" s="165"/>
      <c r="R245" s="166">
        <f>SUM(R246:R249)</f>
        <v>21.060000000000002</v>
      </c>
      <c r="S245" s="165"/>
      <c r="T245" s="167">
        <f>SUM(T246:T249)</f>
        <v>0</v>
      </c>
      <c r="AR245" s="168" t="s">
        <v>76</v>
      </c>
      <c r="AT245" s="169" t="s">
        <v>70</v>
      </c>
      <c r="AU245" s="169" t="s">
        <v>76</v>
      </c>
      <c r="AY245" s="168" t="s">
        <v>116</v>
      </c>
      <c r="BK245" s="170">
        <f>SUM(BK246:BK249)</f>
        <v>0</v>
      </c>
    </row>
    <row r="246" spans="1:65" s="2" customFormat="1" ht="24.15" customHeight="1">
      <c r="A246" s="34"/>
      <c r="B246" s="35"/>
      <c r="C246" s="173" t="s">
        <v>267</v>
      </c>
      <c r="D246" s="173" t="s">
        <v>118</v>
      </c>
      <c r="E246" s="174" t="s">
        <v>268</v>
      </c>
      <c r="F246" s="175" t="s">
        <v>269</v>
      </c>
      <c r="G246" s="176" t="s">
        <v>152</v>
      </c>
      <c r="H246" s="177">
        <v>65</v>
      </c>
      <c r="I246" s="178"/>
      <c r="J246" s="179">
        <f>ROUND(I246*H246,2)</f>
        <v>0</v>
      </c>
      <c r="K246" s="175" t="s">
        <v>19</v>
      </c>
      <c r="L246" s="39"/>
      <c r="M246" s="180" t="s">
        <v>19</v>
      </c>
      <c r="N246" s="181" t="s">
        <v>42</v>
      </c>
      <c r="O246" s="64"/>
      <c r="P246" s="182">
        <f>O246*H246</f>
        <v>0</v>
      </c>
      <c r="Q246" s="182">
        <v>0.324</v>
      </c>
      <c r="R246" s="182">
        <f>Q246*H246</f>
        <v>21.060000000000002</v>
      </c>
      <c r="S246" s="182">
        <v>0</v>
      </c>
      <c r="T246" s="183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84" t="s">
        <v>123</v>
      </c>
      <c r="AT246" s="184" t="s">
        <v>118</v>
      </c>
      <c r="AU246" s="184" t="s">
        <v>80</v>
      </c>
      <c r="AY246" s="17" t="s">
        <v>116</v>
      </c>
      <c r="BE246" s="185">
        <f>IF(N246="základní",J246,0)</f>
        <v>0</v>
      </c>
      <c r="BF246" s="185">
        <f>IF(N246="snížená",J246,0)</f>
        <v>0</v>
      </c>
      <c r="BG246" s="185">
        <f>IF(N246="zákl. přenesená",J246,0)</f>
        <v>0</v>
      </c>
      <c r="BH246" s="185">
        <f>IF(N246="sníž. přenesená",J246,0)</f>
        <v>0</v>
      </c>
      <c r="BI246" s="185">
        <f>IF(N246="nulová",J246,0)</f>
        <v>0</v>
      </c>
      <c r="BJ246" s="17" t="s">
        <v>76</v>
      </c>
      <c r="BK246" s="185">
        <f>ROUND(I246*H246,2)</f>
        <v>0</v>
      </c>
      <c r="BL246" s="17" t="s">
        <v>123</v>
      </c>
      <c r="BM246" s="184" t="s">
        <v>270</v>
      </c>
    </row>
    <row r="247" spans="1:47" s="2" customFormat="1" ht="19.2">
      <c r="A247" s="34"/>
      <c r="B247" s="35"/>
      <c r="C247" s="36"/>
      <c r="D247" s="193" t="s">
        <v>168</v>
      </c>
      <c r="E247" s="36"/>
      <c r="F247" s="224" t="s">
        <v>271</v>
      </c>
      <c r="G247" s="36"/>
      <c r="H247" s="36"/>
      <c r="I247" s="188"/>
      <c r="J247" s="36"/>
      <c r="K247" s="36"/>
      <c r="L247" s="39"/>
      <c r="M247" s="189"/>
      <c r="N247" s="190"/>
      <c r="O247" s="64"/>
      <c r="P247" s="64"/>
      <c r="Q247" s="64"/>
      <c r="R247" s="64"/>
      <c r="S247" s="64"/>
      <c r="T247" s="65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7" t="s">
        <v>168</v>
      </c>
      <c r="AU247" s="17" t="s">
        <v>80</v>
      </c>
    </row>
    <row r="248" spans="2:51" s="14" customFormat="1" ht="10.2">
      <c r="B248" s="202"/>
      <c r="C248" s="203"/>
      <c r="D248" s="193" t="s">
        <v>127</v>
      </c>
      <c r="E248" s="204" t="s">
        <v>19</v>
      </c>
      <c r="F248" s="205" t="s">
        <v>272</v>
      </c>
      <c r="G248" s="203"/>
      <c r="H248" s="206">
        <v>65</v>
      </c>
      <c r="I248" s="207"/>
      <c r="J248" s="203"/>
      <c r="K248" s="203"/>
      <c r="L248" s="208"/>
      <c r="M248" s="209"/>
      <c r="N248" s="210"/>
      <c r="O248" s="210"/>
      <c r="P248" s="210"/>
      <c r="Q248" s="210"/>
      <c r="R248" s="210"/>
      <c r="S248" s="210"/>
      <c r="T248" s="211"/>
      <c r="AT248" s="212" t="s">
        <v>127</v>
      </c>
      <c r="AU248" s="212" t="s">
        <v>80</v>
      </c>
      <c r="AV248" s="14" t="s">
        <v>80</v>
      </c>
      <c r="AW248" s="14" t="s">
        <v>32</v>
      </c>
      <c r="AX248" s="14" t="s">
        <v>71</v>
      </c>
      <c r="AY248" s="212" t="s">
        <v>116</v>
      </c>
    </row>
    <row r="249" spans="2:51" s="15" customFormat="1" ht="10.2">
      <c r="B249" s="213"/>
      <c r="C249" s="214"/>
      <c r="D249" s="193" t="s">
        <v>127</v>
      </c>
      <c r="E249" s="215" t="s">
        <v>19</v>
      </c>
      <c r="F249" s="216" t="s">
        <v>132</v>
      </c>
      <c r="G249" s="214"/>
      <c r="H249" s="217">
        <v>65</v>
      </c>
      <c r="I249" s="218"/>
      <c r="J249" s="214"/>
      <c r="K249" s="214"/>
      <c r="L249" s="219"/>
      <c r="M249" s="220"/>
      <c r="N249" s="221"/>
      <c r="O249" s="221"/>
      <c r="P249" s="221"/>
      <c r="Q249" s="221"/>
      <c r="R249" s="221"/>
      <c r="S249" s="221"/>
      <c r="T249" s="222"/>
      <c r="AT249" s="223" t="s">
        <v>127</v>
      </c>
      <c r="AU249" s="223" t="s">
        <v>80</v>
      </c>
      <c r="AV249" s="15" t="s">
        <v>123</v>
      </c>
      <c r="AW249" s="15" t="s">
        <v>32</v>
      </c>
      <c r="AX249" s="15" t="s">
        <v>76</v>
      </c>
      <c r="AY249" s="223" t="s">
        <v>116</v>
      </c>
    </row>
    <row r="250" spans="2:63" s="12" customFormat="1" ht="22.8" customHeight="1">
      <c r="B250" s="157"/>
      <c r="C250" s="158"/>
      <c r="D250" s="159" t="s">
        <v>70</v>
      </c>
      <c r="E250" s="171" t="s">
        <v>171</v>
      </c>
      <c r="F250" s="171" t="s">
        <v>273</v>
      </c>
      <c r="G250" s="158"/>
      <c r="H250" s="158"/>
      <c r="I250" s="161"/>
      <c r="J250" s="172">
        <f>BK250</f>
        <v>0</v>
      </c>
      <c r="K250" s="158"/>
      <c r="L250" s="163"/>
      <c r="M250" s="164"/>
      <c r="N250" s="165"/>
      <c r="O250" s="165"/>
      <c r="P250" s="166">
        <f>SUM(P251:P283)</f>
        <v>0</v>
      </c>
      <c r="Q250" s="165"/>
      <c r="R250" s="166">
        <f>SUM(R251:R283)</f>
        <v>1.35764</v>
      </c>
      <c r="S250" s="165"/>
      <c r="T250" s="167">
        <f>SUM(T251:T283)</f>
        <v>0</v>
      </c>
      <c r="AR250" s="168" t="s">
        <v>76</v>
      </c>
      <c r="AT250" s="169" t="s">
        <v>70</v>
      </c>
      <c r="AU250" s="169" t="s">
        <v>76</v>
      </c>
      <c r="AY250" s="168" t="s">
        <v>116</v>
      </c>
      <c r="BK250" s="170">
        <f>SUM(BK251:BK283)</f>
        <v>0</v>
      </c>
    </row>
    <row r="251" spans="1:65" s="2" customFormat="1" ht="16.5" customHeight="1">
      <c r="A251" s="34"/>
      <c r="B251" s="35"/>
      <c r="C251" s="173" t="s">
        <v>274</v>
      </c>
      <c r="D251" s="173" t="s">
        <v>118</v>
      </c>
      <c r="E251" s="174" t="s">
        <v>275</v>
      </c>
      <c r="F251" s="175" t="s">
        <v>276</v>
      </c>
      <c r="G251" s="176" t="s">
        <v>277</v>
      </c>
      <c r="H251" s="177">
        <v>4</v>
      </c>
      <c r="I251" s="178"/>
      <c r="J251" s="179">
        <f>ROUND(I251*H251,2)</f>
        <v>0</v>
      </c>
      <c r="K251" s="175" t="s">
        <v>122</v>
      </c>
      <c r="L251" s="39"/>
      <c r="M251" s="180" t="s">
        <v>19</v>
      </c>
      <c r="N251" s="181" t="s">
        <v>42</v>
      </c>
      <c r="O251" s="64"/>
      <c r="P251" s="182">
        <f>O251*H251</f>
        <v>0</v>
      </c>
      <c r="Q251" s="182">
        <v>0.11241</v>
      </c>
      <c r="R251" s="182">
        <f>Q251*H251</f>
        <v>0.44964</v>
      </c>
      <c r="S251" s="182">
        <v>0</v>
      </c>
      <c r="T251" s="183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84" t="s">
        <v>123</v>
      </c>
      <c r="AT251" s="184" t="s">
        <v>118</v>
      </c>
      <c r="AU251" s="184" t="s">
        <v>80</v>
      </c>
      <c r="AY251" s="17" t="s">
        <v>116</v>
      </c>
      <c r="BE251" s="185">
        <f>IF(N251="základní",J251,0)</f>
        <v>0</v>
      </c>
      <c r="BF251" s="185">
        <f>IF(N251="snížená",J251,0)</f>
        <v>0</v>
      </c>
      <c r="BG251" s="185">
        <f>IF(N251="zákl. přenesená",J251,0)</f>
        <v>0</v>
      </c>
      <c r="BH251" s="185">
        <f>IF(N251="sníž. přenesená",J251,0)</f>
        <v>0</v>
      </c>
      <c r="BI251" s="185">
        <f>IF(N251="nulová",J251,0)</f>
        <v>0</v>
      </c>
      <c r="BJ251" s="17" t="s">
        <v>76</v>
      </c>
      <c r="BK251" s="185">
        <f>ROUND(I251*H251,2)</f>
        <v>0</v>
      </c>
      <c r="BL251" s="17" t="s">
        <v>123</v>
      </c>
      <c r="BM251" s="184" t="s">
        <v>278</v>
      </c>
    </row>
    <row r="252" spans="1:47" s="2" customFormat="1" ht="10.2">
      <c r="A252" s="34"/>
      <c r="B252" s="35"/>
      <c r="C252" s="36"/>
      <c r="D252" s="186" t="s">
        <v>125</v>
      </c>
      <c r="E252" s="36"/>
      <c r="F252" s="187" t="s">
        <v>279</v>
      </c>
      <c r="G252" s="36"/>
      <c r="H252" s="36"/>
      <c r="I252" s="188"/>
      <c r="J252" s="36"/>
      <c r="K252" s="36"/>
      <c r="L252" s="39"/>
      <c r="M252" s="189"/>
      <c r="N252" s="190"/>
      <c r="O252" s="64"/>
      <c r="P252" s="64"/>
      <c r="Q252" s="64"/>
      <c r="R252" s="64"/>
      <c r="S252" s="64"/>
      <c r="T252" s="65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T252" s="17" t="s">
        <v>125</v>
      </c>
      <c r="AU252" s="17" t="s">
        <v>80</v>
      </c>
    </row>
    <row r="253" spans="2:51" s="14" customFormat="1" ht="10.2">
      <c r="B253" s="202"/>
      <c r="C253" s="203"/>
      <c r="D253" s="193" t="s">
        <v>127</v>
      </c>
      <c r="E253" s="204" t="s">
        <v>19</v>
      </c>
      <c r="F253" s="205" t="s">
        <v>280</v>
      </c>
      <c r="G253" s="203"/>
      <c r="H253" s="206">
        <v>4</v>
      </c>
      <c r="I253" s="207"/>
      <c r="J253" s="203"/>
      <c r="K253" s="203"/>
      <c r="L253" s="208"/>
      <c r="M253" s="209"/>
      <c r="N253" s="210"/>
      <c r="O253" s="210"/>
      <c r="P253" s="210"/>
      <c r="Q253" s="210"/>
      <c r="R253" s="210"/>
      <c r="S253" s="210"/>
      <c r="T253" s="211"/>
      <c r="AT253" s="212" t="s">
        <v>127</v>
      </c>
      <c r="AU253" s="212" t="s">
        <v>80</v>
      </c>
      <c r="AV253" s="14" t="s">
        <v>80</v>
      </c>
      <c r="AW253" s="14" t="s">
        <v>32</v>
      </c>
      <c r="AX253" s="14" t="s">
        <v>71</v>
      </c>
      <c r="AY253" s="212" t="s">
        <v>116</v>
      </c>
    </row>
    <row r="254" spans="2:51" s="15" customFormat="1" ht="10.2">
      <c r="B254" s="213"/>
      <c r="C254" s="214"/>
      <c r="D254" s="193" t="s">
        <v>127</v>
      </c>
      <c r="E254" s="215" t="s">
        <v>19</v>
      </c>
      <c r="F254" s="216" t="s">
        <v>132</v>
      </c>
      <c r="G254" s="214"/>
      <c r="H254" s="217">
        <v>4</v>
      </c>
      <c r="I254" s="218"/>
      <c r="J254" s="214"/>
      <c r="K254" s="214"/>
      <c r="L254" s="219"/>
      <c r="M254" s="220"/>
      <c r="N254" s="221"/>
      <c r="O254" s="221"/>
      <c r="P254" s="221"/>
      <c r="Q254" s="221"/>
      <c r="R254" s="221"/>
      <c r="S254" s="221"/>
      <c r="T254" s="222"/>
      <c r="AT254" s="223" t="s">
        <v>127</v>
      </c>
      <c r="AU254" s="223" t="s">
        <v>80</v>
      </c>
      <c r="AV254" s="15" t="s">
        <v>123</v>
      </c>
      <c r="AW254" s="15" t="s">
        <v>32</v>
      </c>
      <c r="AX254" s="15" t="s">
        <v>76</v>
      </c>
      <c r="AY254" s="223" t="s">
        <v>116</v>
      </c>
    </row>
    <row r="255" spans="1:65" s="2" customFormat="1" ht="16.5" customHeight="1">
      <c r="A255" s="34"/>
      <c r="B255" s="35"/>
      <c r="C255" s="225" t="s">
        <v>281</v>
      </c>
      <c r="D255" s="225" t="s">
        <v>282</v>
      </c>
      <c r="E255" s="226" t="s">
        <v>283</v>
      </c>
      <c r="F255" s="227" t="s">
        <v>284</v>
      </c>
      <c r="G255" s="228" t="s">
        <v>277</v>
      </c>
      <c r="H255" s="229">
        <v>2</v>
      </c>
      <c r="I255" s="230"/>
      <c r="J255" s="231">
        <f>ROUND(I255*H255,2)</f>
        <v>0</v>
      </c>
      <c r="K255" s="227" t="s">
        <v>122</v>
      </c>
      <c r="L255" s="232"/>
      <c r="M255" s="233" t="s">
        <v>19</v>
      </c>
      <c r="N255" s="234" t="s">
        <v>42</v>
      </c>
      <c r="O255" s="64"/>
      <c r="P255" s="182">
        <f>O255*H255</f>
        <v>0</v>
      </c>
      <c r="Q255" s="182">
        <v>0.0061</v>
      </c>
      <c r="R255" s="182">
        <f>Q255*H255</f>
        <v>0.0122</v>
      </c>
      <c r="S255" s="182">
        <v>0</v>
      </c>
      <c r="T255" s="183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84" t="s">
        <v>171</v>
      </c>
      <c r="AT255" s="184" t="s">
        <v>282</v>
      </c>
      <c r="AU255" s="184" t="s">
        <v>80</v>
      </c>
      <c r="AY255" s="17" t="s">
        <v>116</v>
      </c>
      <c r="BE255" s="185">
        <f>IF(N255="základní",J255,0)</f>
        <v>0</v>
      </c>
      <c r="BF255" s="185">
        <f>IF(N255="snížená",J255,0)</f>
        <v>0</v>
      </c>
      <c r="BG255" s="185">
        <f>IF(N255="zákl. přenesená",J255,0)</f>
        <v>0</v>
      </c>
      <c r="BH255" s="185">
        <f>IF(N255="sníž. přenesená",J255,0)</f>
        <v>0</v>
      </c>
      <c r="BI255" s="185">
        <f>IF(N255="nulová",J255,0)</f>
        <v>0</v>
      </c>
      <c r="BJ255" s="17" t="s">
        <v>76</v>
      </c>
      <c r="BK255" s="185">
        <f>ROUND(I255*H255,2)</f>
        <v>0</v>
      </c>
      <c r="BL255" s="17" t="s">
        <v>123</v>
      </c>
      <c r="BM255" s="184" t="s">
        <v>285</v>
      </c>
    </row>
    <row r="256" spans="2:51" s="14" customFormat="1" ht="10.2">
      <c r="B256" s="202"/>
      <c r="C256" s="203"/>
      <c r="D256" s="193" t="s">
        <v>127</v>
      </c>
      <c r="E256" s="204" t="s">
        <v>19</v>
      </c>
      <c r="F256" s="205" t="s">
        <v>286</v>
      </c>
      <c r="G256" s="203"/>
      <c r="H256" s="206">
        <v>2</v>
      </c>
      <c r="I256" s="207"/>
      <c r="J256" s="203"/>
      <c r="K256" s="203"/>
      <c r="L256" s="208"/>
      <c r="M256" s="209"/>
      <c r="N256" s="210"/>
      <c r="O256" s="210"/>
      <c r="P256" s="210"/>
      <c r="Q256" s="210"/>
      <c r="R256" s="210"/>
      <c r="S256" s="210"/>
      <c r="T256" s="211"/>
      <c r="AT256" s="212" t="s">
        <v>127</v>
      </c>
      <c r="AU256" s="212" t="s">
        <v>80</v>
      </c>
      <c r="AV256" s="14" t="s">
        <v>80</v>
      </c>
      <c r="AW256" s="14" t="s">
        <v>32</v>
      </c>
      <c r="AX256" s="14" t="s">
        <v>71</v>
      </c>
      <c r="AY256" s="212" t="s">
        <v>116</v>
      </c>
    </row>
    <row r="257" spans="2:51" s="15" customFormat="1" ht="10.2">
      <c r="B257" s="213"/>
      <c r="C257" s="214"/>
      <c r="D257" s="193" t="s">
        <v>127</v>
      </c>
      <c r="E257" s="215" t="s">
        <v>19</v>
      </c>
      <c r="F257" s="216" t="s">
        <v>132</v>
      </c>
      <c r="G257" s="214"/>
      <c r="H257" s="217">
        <v>2</v>
      </c>
      <c r="I257" s="218"/>
      <c r="J257" s="214"/>
      <c r="K257" s="214"/>
      <c r="L257" s="219"/>
      <c r="M257" s="220"/>
      <c r="N257" s="221"/>
      <c r="O257" s="221"/>
      <c r="P257" s="221"/>
      <c r="Q257" s="221"/>
      <c r="R257" s="221"/>
      <c r="S257" s="221"/>
      <c r="T257" s="222"/>
      <c r="AT257" s="223" t="s">
        <v>127</v>
      </c>
      <c r="AU257" s="223" t="s">
        <v>80</v>
      </c>
      <c r="AV257" s="15" t="s">
        <v>123</v>
      </c>
      <c r="AW257" s="15" t="s">
        <v>32</v>
      </c>
      <c r="AX257" s="15" t="s">
        <v>76</v>
      </c>
      <c r="AY257" s="223" t="s">
        <v>116</v>
      </c>
    </row>
    <row r="258" spans="1:65" s="2" customFormat="1" ht="21.75" customHeight="1">
      <c r="A258" s="34"/>
      <c r="B258" s="35"/>
      <c r="C258" s="173" t="s">
        <v>287</v>
      </c>
      <c r="D258" s="173" t="s">
        <v>118</v>
      </c>
      <c r="E258" s="174" t="s">
        <v>288</v>
      </c>
      <c r="F258" s="175" t="s">
        <v>289</v>
      </c>
      <c r="G258" s="176" t="s">
        <v>277</v>
      </c>
      <c r="H258" s="177">
        <v>75</v>
      </c>
      <c r="I258" s="178"/>
      <c r="J258" s="179">
        <f>ROUND(I258*H258,2)</f>
        <v>0</v>
      </c>
      <c r="K258" s="175" t="s">
        <v>122</v>
      </c>
      <c r="L258" s="39"/>
      <c r="M258" s="180" t="s">
        <v>19</v>
      </c>
      <c r="N258" s="181" t="s">
        <v>42</v>
      </c>
      <c r="O258" s="64"/>
      <c r="P258" s="182">
        <f>O258*H258</f>
        <v>0</v>
      </c>
      <c r="Q258" s="182">
        <v>0</v>
      </c>
      <c r="R258" s="182">
        <f>Q258*H258</f>
        <v>0</v>
      </c>
      <c r="S258" s="182">
        <v>0</v>
      </c>
      <c r="T258" s="183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84" t="s">
        <v>123</v>
      </c>
      <c r="AT258" s="184" t="s">
        <v>118</v>
      </c>
      <c r="AU258" s="184" t="s">
        <v>80</v>
      </c>
      <c r="AY258" s="17" t="s">
        <v>116</v>
      </c>
      <c r="BE258" s="185">
        <f>IF(N258="základní",J258,0)</f>
        <v>0</v>
      </c>
      <c r="BF258" s="185">
        <f>IF(N258="snížená",J258,0)</f>
        <v>0</v>
      </c>
      <c r="BG258" s="185">
        <f>IF(N258="zákl. přenesená",J258,0)</f>
        <v>0</v>
      </c>
      <c r="BH258" s="185">
        <f>IF(N258="sníž. přenesená",J258,0)</f>
        <v>0</v>
      </c>
      <c r="BI258" s="185">
        <f>IF(N258="nulová",J258,0)</f>
        <v>0</v>
      </c>
      <c r="BJ258" s="17" t="s">
        <v>76</v>
      </c>
      <c r="BK258" s="185">
        <f>ROUND(I258*H258,2)</f>
        <v>0</v>
      </c>
      <c r="BL258" s="17" t="s">
        <v>123</v>
      </c>
      <c r="BM258" s="184" t="s">
        <v>290</v>
      </c>
    </row>
    <row r="259" spans="1:47" s="2" customFormat="1" ht="10.2">
      <c r="A259" s="34"/>
      <c r="B259" s="35"/>
      <c r="C259" s="36"/>
      <c r="D259" s="186" t="s">
        <v>125</v>
      </c>
      <c r="E259" s="36"/>
      <c r="F259" s="187" t="s">
        <v>291</v>
      </c>
      <c r="G259" s="36"/>
      <c r="H259" s="36"/>
      <c r="I259" s="188"/>
      <c r="J259" s="36"/>
      <c r="K259" s="36"/>
      <c r="L259" s="39"/>
      <c r="M259" s="189"/>
      <c r="N259" s="190"/>
      <c r="O259" s="64"/>
      <c r="P259" s="64"/>
      <c r="Q259" s="64"/>
      <c r="R259" s="64"/>
      <c r="S259" s="64"/>
      <c r="T259" s="65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T259" s="17" t="s">
        <v>125</v>
      </c>
      <c r="AU259" s="17" t="s">
        <v>80</v>
      </c>
    </row>
    <row r="260" spans="2:51" s="14" customFormat="1" ht="10.2">
      <c r="B260" s="202"/>
      <c r="C260" s="203"/>
      <c r="D260" s="193" t="s">
        <v>127</v>
      </c>
      <c r="E260" s="204" t="s">
        <v>19</v>
      </c>
      <c r="F260" s="205" t="s">
        <v>292</v>
      </c>
      <c r="G260" s="203"/>
      <c r="H260" s="206">
        <v>75</v>
      </c>
      <c r="I260" s="207"/>
      <c r="J260" s="203"/>
      <c r="K260" s="203"/>
      <c r="L260" s="208"/>
      <c r="M260" s="209"/>
      <c r="N260" s="210"/>
      <c r="O260" s="210"/>
      <c r="P260" s="210"/>
      <c r="Q260" s="210"/>
      <c r="R260" s="210"/>
      <c r="S260" s="210"/>
      <c r="T260" s="211"/>
      <c r="AT260" s="212" t="s">
        <v>127</v>
      </c>
      <c r="AU260" s="212" t="s">
        <v>80</v>
      </c>
      <c r="AV260" s="14" t="s">
        <v>80</v>
      </c>
      <c r="AW260" s="14" t="s">
        <v>32</v>
      </c>
      <c r="AX260" s="14" t="s">
        <v>71</v>
      </c>
      <c r="AY260" s="212" t="s">
        <v>116</v>
      </c>
    </row>
    <row r="261" spans="2:51" s="15" customFormat="1" ht="10.2">
      <c r="B261" s="213"/>
      <c r="C261" s="214"/>
      <c r="D261" s="193" t="s">
        <v>127</v>
      </c>
      <c r="E261" s="215" t="s">
        <v>19</v>
      </c>
      <c r="F261" s="216" t="s">
        <v>132</v>
      </c>
      <c r="G261" s="214"/>
      <c r="H261" s="217">
        <v>75</v>
      </c>
      <c r="I261" s="218"/>
      <c r="J261" s="214"/>
      <c r="K261" s="214"/>
      <c r="L261" s="219"/>
      <c r="M261" s="220"/>
      <c r="N261" s="221"/>
      <c r="O261" s="221"/>
      <c r="P261" s="221"/>
      <c r="Q261" s="221"/>
      <c r="R261" s="221"/>
      <c r="S261" s="221"/>
      <c r="T261" s="222"/>
      <c r="AT261" s="223" t="s">
        <v>127</v>
      </c>
      <c r="AU261" s="223" t="s">
        <v>80</v>
      </c>
      <c r="AV261" s="15" t="s">
        <v>123</v>
      </c>
      <c r="AW261" s="15" t="s">
        <v>32</v>
      </c>
      <c r="AX261" s="15" t="s">
        <v>76</v>
      </c>
      <c r="AY261" s="223" t="s">
        <v>116</v>
      </c>
    </row>
    <row r="262" spans="1:65" s="2" customFormat="1" ht="16.5" customHeight="1">
      <c r="A262" s="34"/>
      <c r="B262" s="35"/>
      <c r="C262" s="225" t="s">
        <v>293</v>
      </c>
      <c r="D262" s="225" t="s">
        <v>282</v>
      </c>
      <c r="E262" s="226" t="s">
        <v>294</v>
      </c>
      <c r="F262" s="227" t="s">
        <v>295</v>
      </c>
      <c r="G262" s="228" t="s">
        <v>277</v>
      </c>
      <c r="H262" s="229">
        <v>65</v>
      </c>
      <c r="I262" s="230"/>
      <c r="J262" s="231">
        <f>ROUND(I262*H262,2)</f>
        <v>0</v>
      </c>
      <c r="K262" s="227" t="s">
        <v>122</v>
      </c>
      <c r="L262" s="232"/>
      <c r="M262" s="233" t="s">
        <v>19</v>
      </c>
      <c r="N262" s="234" t="s">
        <v>42</v>
      </c>
      <c r="O262" s="64"/>
      <c r="P262" s="182">
        <f>O262*H262</f>
        <v>0</v>
      </c>
      <c r="Q262" s="182">
        <v>0.0021</v>
      </c>
      <c r="R262" s="182">
        <f>Q262*H262</f>
        <v>0.13649999999999998</v>
      </c>
      <c r="S262" s="182">
        <v>0</v>
      </c>
      <c r="T262" s="183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84" t="s">
        <v>171</v>
      </c>
      <c r="AT262" s="184" t="s">
        <v>282</v>
      </c>
      <c r="AU262" s="184" t="s">
        <v>80</v>
      </c>
      <c r="AY262" s="17" t="s">
        <v>116</v>
      </c>
      <c r="BE262" s="185">
        <f>IF(N262="základní",J262,0)</f>
        <v>0</v>
      </c>
      <c r="BF262" s="185">
        <f>IF(N262="snížená",J262,0)</f>
        <v>0</v>
      </c>
      <c r="BG262" s="185">
        <f>IF(N262="zákl. přenesená",J262,0)</f>
        <v>0</v>
      </c>
      <c r="BH262" s="185">
        <f>IF(N262="sníž. přenesená",J262,0)</f>
        <v>0</v>
      </c>
      <c r="BI262" s="185">
        <f>IF(N262="nulová",J262,0)</f>
        <v>0</v>
      </c>
      <c r="BJ262" s="17" t="s">
        <v>76</v>
      </c>
      <c r="BK262" s="185">
        <f>ROUND(I262*H262,2)</f>
        <v>0</v>
      </c>
      <c r="BL262" s="17" t="s">
        <v>123</v>
      </c>
      <c r="BM262" s="184" t="s">
        <v>296</v>
      </c>
    </row>
    <row r="263" spans="2:51" s="14" customFormat="1" ht="10.2">
      <c r="B263" s="202"/>
      <c r="C263" s="203"/>
      <c r="D263" s="193" t="s">
        <v>127</v>
      </c>
      <c r="E263" s="204" t="s">
        <v>19</v>
      </c>
      <c r="F263" s="205" t="s">
        <v>297</v>
      </c>
      <c r="G263" s="203"/>
      <c r="H263" s="206">
        <v>65</v>
      </c>
      <c r="I263" s="207"/>
      <c r="J263" s="203"/>
      <c r="K263" s="203"/>
      <c r="L263" s="208"/>
      <c r="M263" s="209"/>
      <c r="N263" s="210"/>
      <c r="O263" s="210"/>
      <c r="P263" s="210"/>
      <c r="Q263" s="210"/>
      <c r="R263" s="210"/>
      <c r="S263" s="210"/>
      <c r="T263" s="211"/>
      <c r="AT263" s="212" t="s">
        <v>127</v>
      </c>
      <c r="AU263" s="212" t="s">
        <v>80</v>
      </c>
      <c r="AV263" s="14" t="s">
        <v>80</v>
      </c>
      <c r="AW263" s="14" t="s">
        <v>32</v>
      </c>
      <c r="AX263" s="14" t="s">
        <v>71</v>
      </c>
      <c r="AY263" s="212" t="s">
        <v>116</v>
      </c>
    </row>
    <row r="264" spans="2:51" s="15" customFormat="1" ht="10.2">
      <c r="B264" s="213"/>
      <c r="C264" s="214"/>
      <c r="D264" s="193" t="s">
        <v>127</v>
      </c>
      <c r="E264" s="215" t="s">
        <v>19</v>
      </c>
      <c r="F264" s="216" t="s">
        <v>132</v>
      </c>
      <c r="G264" s="214"/>
      <c r="H264" s="217">
        <v>65</v>
      </c>
      <c r="I264" s="218"/>
      <c r="J264" s="214"/>
      <c r="K264" s="214"/>
      <c r="L264" s="219"/>
      <c r="M264" s="220"/>
      <c r="N264" s="221"/>
      <c r="O264" s="221"/>
      <c r="P264" s="221"/>
      <c r="Q264" s="221"/>
      <c r="R264" s="221"/>
      <c r="S264" s="221"/>
      <c r="T264" s="222"/>
      <c r="AT264" s="223" t="s">
        <v>127</v>
      </c>
      <c r="AU264" s="223" t="s">
        <v>80</v>
      </c>
      <c r="AV264" s="15" t="s">
        <v>123</v>
      </c>
      <c r="AW264" s="15" t="s">
        <v>32</v>
      </c>
      <c r="AX264" s="15" t="s">
        <v>76</v>
      </c>
      <c r="AY264" s="223" t="s">
        <v>116</v>
      </c>
    </row>
    <row r="265" spans="1:65" s="2" customFormat="1" ht="16.5" customHeight="1">
      <c r="A265" s="34"/>
      <c r="B265" s="35"/>
      <c r="C265" s="225" t="s">
        <v>298</v>
      </c>
      <c r="D265" s="225" t="s">
        <v>282</v>
      </c>
      <c r="E265" s="226" t="s">
        <v>299</v>
      </c>
      <c r="F265" s="227" t="s">
        <v>300</v>
      </c>
      <c r="G265" s="228" t="s">
        <v>277</v>
      </c>
      <c r="H265" s="229">
        <v>10</v>
      </c>
      <c r="I265" s="230"/>
      <c r="J265" s="231">
        <f>ROUND(I265*H265,2)</f>
        <v>0</v>
      </c>
      <c r="K265" s="227" t="s">
        <v>19</v>
      </c>
      <c r="L265" s="232"/>
      <c r="M265" s="233" t="s">
        <v>19</v>
      </c>
      <c r="N265" s="234" t="s">
        <v>42</v>
      </c>
      <c r="O265" s="64"/>
      <c r="P265" s="182">
        <f>O265*H265</f>
        <v>0</v>
      </c>
      <c r="Q265" s="182">
        <v>0.0021</v>
      </c>
      <c r="R265" s="182">
        <f>Q265*H265</f>
        <v>0.020999999999999998</v>
      </c>
      <c r="S265" s="182">
        <v>0</v>
      </c>
      <c r="T265" s="183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84" t="s">
        <v>171</v>
      </c>
      <c r="AT265" s="184" t="s">
        <v>282</v>
      </c>
      <c r="AU265" s="184" t="s">
        <v>80</v>
      </c>
      <c r="AY265" s="17" t="s">
        <v>116</v>
      </c>
      <c r="BE265" s="185">
        <f>IF(N265="základní",J265,0)</f>
        <v>0</v>
      </c>
      <c r="BF265" s="185">
        <f>IF(N265="snížená",J265,0)</f>
        <v>0</v>
      </c>
      <c r="BG265" s="185">
        <f>IF(N265="zákl. přenesená",J265,0)</f>
        <v>0</v>
      </c>
      <c r="BH265" s="185">
        <f>IF(N265="sníž. přenesená",J265,0)</f>
        <v>0</v>
      </c>
      <c r="BI265" s="185">
        <f>IF(N265="nulová",J265,0)</f>
        <v>0</v>
      </c>
      <c r="BJ265" s="17" t="s">
        <v>76</v>
      </c>
      <c r="BK265" s="185">
        <f>ROUND(I265*H265,2)</f>
        <v>0</v>
      </c>
      <c r="BL265" s="17" t="s">
        <v>123</v>
      </c>
      <c r="BM265" s="184" t="s">
        <v>301</v>
      </c>
    </row>
    <row r="266" spans="2:51" s="14" customFormat="1" ht="10.2">
      <c r="B266" s="202"/>
      <c r="C266" s="203"/>
      <c r="D266" s="193" t="s">
        <v>127</v>
      </c>
      <c r="E266" s="204" t="s">
        <v>19</v>
      </c>
      <c r="F266" s="205" t="s">
        <v>302</v>
      </c>
      <c r="G266" s="203"/>
      <c r="H266" s="206">
        <v>10</v>
      </c>
      <c r="I266" s="207"/>
      <c r="J266" s="203"/>
      <c r="K266" s="203"/>
      <c r="L266" s="208"/>
      <c r="M266" s="209"/>
      <c r="N266" s="210"/>
      <c r="O266" s="210"/>
      <c r="P266" s="210"/>
      <c r="Q266" s="210"/>
      <c r="R266" s="210"/>
      <c r="S266" s="210"/>
      <c r="T266" s="211"/>
      <c r="AT266" s="212" t="s">
        <v>127</v>
      </c>
      <c r="AU266" s="212" t="s">
        <v>80</v>
      </c>
      <c r="AV266" s="14" t="s">
        <v>80</v>
      </c>
      <c r="AW266" s="14" t="s">
        <v>32</v>
      </c>
      <c r="AX266" s="14" t="s">
        <v>71</v>
      </c>
      <c r="AY266" s="212" t="s">
        <v>116</v>
      </c>
    </row>
    <row r="267" spans="2:51" s="15" customFormat="1" ht="10.2">
      <c r="B267" s="213"/>
      <c r="C267" s="214"/>
      <c r="D267" s="193" t="s">
        <v>127</v>
      </c>
      <c r="E267" s="215" t="s">
        <v>19</v>
      </c>
      <c r="F267" s="216" t="s">
        <v>132</v>
      </c>
      <c r="G267" s="214"/>
      <c r="H267" s="217">
        <v>10</v>
      </c>
      <c r="I267" s="218"/>
      <c r="J267" s="214"/>
      <c r="K267" s="214"/>
      <c r="L267" s="219"/>
      <c r="M267" s="220"/>
      <c r="N267" s="221"/>
      <c r="O267" s="221"/>
      <c r="P267" s="221"/>
      <c r="Q267" s="221"/>
      <c r="R267" s="221"/>
      <c r="S267" s="221"/>
      <c r="T267" s="222"/>
      <c r="AT267" s="223" t="s">
        <v>127</v>
      </c>
      <c r="AU267" s="223" t="s">
        <v>80</v>
      </c>
      <c r="AV267" s="15" t="s">
        <v>123</v>
      </c>
      <c r="AW267" s="15" t="s">
        <v>32</v>
      </c>
      <c r="AX267" s="15" t="s">
        <v>76</v>
      </c>
      <c r="AY267" s="223" t="s">
        <v>116</v>
      </c>
    </row>
    <row r="268" spans="1:65" s="2" customFormat="1" ht="24.15" customHeight="1">
      <c r="A268" s="34"/>
      <c r="B268" s="35"/>
      <c r="C268" s="173" t="s">
        <v>303</v>
      </c>
      <c r="D268" s="173" t="s">
        <v>118</v>
      </c>
      <c r="E268" s="174" t="s">
        <v>304</v>
      </c>
      <c r="F268" s="175" t="s">
        <v>305</v>
      </c>
      <c r="G268" s="176" t="s">
        <v>306</v>
      </c>
      <c r="H268" s="177">
        <v>2230</v>
      </c>
      <c r="I268" s="178"/>
      <c r="J268" s="179">
        <f>ROUND(I268*H268,2)</f>
        <v>0</v>
      </c>
      <c r="K268" s="175" t="s">
        <v>122</v>
      </c>
      <c r="L268" s="39"/>
      <c r="M268" s="180" t="s">
        <v>19</v>
      </c>
      <c r="N268" s="181" t="s">
        <v>42</v>
      </c>
      <c r="O268" s="64"/>
      <c r="P268" s="182">
        <f>O268*H268</f>
        <v>0</v>
      </c>
      <c r="Q268" s="182">
        <v>0</v>
      </c>
      <c r="R268" s="182">
        <f>Q268*H268</f>
        <v>0</v>
      </c>
      <c r="S268" s="182">
        <v>0</v>
      </c>
      <c r="T268" s="183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84" t="s">
        <v>123</v>
      </c>
      <c r="AT268" s="184" t="s">
        <v>118</v>
      </c>
      <c r="AU268" s="184" t="s">
        <v>80</v>
      </c>
      <c r="AY268" s="17" t="s">
        <v>116</v>
      </c>
      <c r="BE268" s="185">
        <f>IF(N268="základní",J268,0)</f>
        <v>0</v>
      </c>
      <c r="BF268" s="185">
        <f>IF(N268="snížená",J268,0)</f>
        <v>0</v>
      </c>
      <c r="BG268" s="185">
        <f>IF(N268="zákl. přenesená",J268,0)</f>
        <v>0</v>
      </c>
      <c r="BH268" s="185">
        <f>IF(N268="sníž. přenesená",J268,0)</f>
        <v>0</v>
      </c>
      <c r="BI268" s="185">
        <f>IF(N268="nulová",J268,0)</f>
        <v>0</v>
      </c>
      <c r="BJ268" s="17" t="s">
        <v>76</v>
      </c>
      <c r="BK268" s="185">
        <f>ROUND(I268*H268,2)</f>
        <v>0</v>
      </c>
      <c r="BL268" s="17" t="s">
        <v>123</v>
      </c>
      <c r="BM268" s="184" t="s">
        <v>307</v>
      </c>
    </row>
    <row r="269" spans="1:47" s="2" customFormat="1" ht="10.2">
      <c r="A269" s="34"/>
      <c r="B269" s="35"/>
      <c r="C269" s="36"/>
      <c r="D269" s="186" t="s">
        <v>125</v>
      </c>
      <c r="E269" s="36"/>
      <c r="F269" s="187" t="s">
        <v>308</v>
      </c>
      <c r="G269" s="36"/>
      <c r="H269" s="36"/>
      <c r="I269" s="188"/>
      <c r="J269" s="36"/>
      <c r="K269" s="36"/>
      <c r="L269" s="39"/>
      <c r="M269" s="189"/>
      <c r="N269" s="190"/>
      <c r="O269" s="64"/>
      <c r="P269" s="64"/>
      <c r="Q269" s="64"/>
      <c r="R269" s="64"/>
      <c r="S269" s="64"/>
      <c r="T269" s="65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T269" s="17" t="s">
        <v>125</v>
      </c>
      <c r="AU269" s="17" t="s">
        <v>80</v>
      </c>
    </row>
    <row r="270" spans="2:51" s="14" customFormat="1" ht="10.2">
      <c r="B270" s="202"/>
      <c r="C270" s="203"/>
      <c r="D270" s="193" t="s">
        <v>127</v>
      </c>
      <c r="E270" s="204" t="s">
        <v>19</v>
      </c>
      <c r="F270" s="205" t="s">
        <v>309</v>
      </c>
      <c r="G270" s="203"/>
      <c r="H270" s="206">
        <v>2230</v>
      </c>
      <c r="I270" s="207"/>
      <c r="J270" s="203"/>
      <c r="K270" s="203"/>
      <c r="L270" s="208"/>
      <c r="M270" s="209"/>
      <c r="N270" s="210"/>
      <c r="O270" s="210"/>
      <c r="P270" s="210"/>
      <c r="Q270" s="210"/>
      <c r="R270" s="210"/>
      <c r="S270" s="210"/>
      <c r="T270" s="211"/>
      <c r="AT270" s="212" t="s">
        <v>127</v>
      </c>
      <c r="AU270" s="212" t="s">
        <v>80</v>
      </c>
      <c r="AV270" s="14" t="s">
        <v>80</v>
      </c>
      <c r="AW270" s="14" t="s">
        <v>32</v>
      </c>
      <c r="AX270" s="14" t="s">
        <v>71</v>
      </c>
      <c r="AY270" s="212" t="s">
        <v>116</v>
      </c>
    </row>
    <row r="271" spans="2:51" s="15" customFormat="1" ht="10.2">
      <c r="B271" s="213"/>
      <c r="C271" s="214"/>
      <c r="D271" s="193" t="s">
        <v>127</v>
      </c>
      <c r="E271" s="215" t="s">
        <v>19</v>
      </c>
      <c r="F271" s="216" t="s">
        <v>132</v>
      </c>
      <c r="G271" s="214"/>
      <c r="H271" s="217">
        <v>2230</v>
      </c>
      <c r="I271" s="218"/>
      <c r="J271" s="214"/>
      <c r="K271" s="214"/>
      <c r="L271" s="219"/>
      <c r="M271" s="220"/>
      <c r="N271" s="221"/>
      <c r="O271" s="221"/>
      <c r="P271" s="221"/>
      <c r="Q271" s="221"/>
      <c r="R271" s="221"/>
      <c r="S271" s="221"/>
      <c r="T271" s="222"/>
      <c r="AT271" s="223" t="s">
        <v>127</v>
      </c>
      <c r="AU271" s="223" t="s">
        <v>80</v>
      </c>
      <c r="AV271" s="15" t="s">
        <v>123</v>
      </c>
      <c r="AW271" s="15" t="s">
        <v>32</v>
      </c>
      <c r="AX271" s="15" t="s">
        <v>76</v>
      </c>
      <c r="AY271" s="223" t="s">
        <v>116</v>
      </c>
    </row>
    <row r="272" spans="1:65" s="2" customFormat="1" ht="21.75" customHeight="1">
      <c r="A272" s="34"/>
      <c r="B272" s="35"/>
      <c r="C272" s="173" t="s">
        <v>310</v>
      </c>
      <c r="D272" s="173" t="s">
        <v>118</v>
      </c>
      <c r="E272" s="174" t="s">
        <v>311</v>
      </c>
      <c r="F272" s="175" t="s">
        <v>312</v>
      </c>
      <c r="G272" s="176" t="s">
        <v>306</v>
      </c>
      <c r="H272" s="177">
        <v>2182</v>
      </c>
      <c r="I272" s="178"/>
      <c r="J272" s="179">
        <f>ROUND(I272*H272,2)</f>
        <v>0</v>
      </c>
      <c r="K272" s="175" t="s">
        <v>122</v>
      </c>
      <c r="L272" s="39"/>
      <c r="M272" s="180" t="s">
        <v>19</v>
      </c>
      <c r="N272" s="181" t="s">
        <v>42</v>
      </c>
      <c r="O272" s="64"/>
      <c r="P272" s="182">
        <f>O272*H272</f>
        <v>0</v>
      </c>
      <c r="Q272" s="182">
        <v>0.00033</v>
      </c>
      <c r="R272" s="182">
        <f>Q272*H272</f>
        <v>0.72006</v>
      </c>
      <c r="S272" s="182">
        <v>0</v>
      </c>
      <c r="T272" s="183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84" t="s">
        <v>123</v>
      </c>
      <c r="AT272" s="184" t="s">
        <v>118</v>
      </c>
      <c r="AU272" s="184" t="s">
        <v>80</v>
      </c>
      <c r="AY272" s="17" t="s">
        <v>116</v>
      </c>
      <c r="BE272" s="185">
        <f>IF(N272="základní",J272,0)</f>
        <v>0</v>
      </c>
      <c r="BF272" s="185">
        <f>IF(N272="snížená",J272,0)</f>
        <v>0</v>
      </c>
      <c r="BG272" s="185">
        <f>IF(N272="zákl. přenesená",J272,0)</f>
        <v>0</v>
      </c>
      <c r="BH272" s="185">
        <f>IF(N272="sníž. přenesená",J272,0)</f>
        <v>0</v>
      </c>
      <c r="BI272" s="185">
        <f>IF(N272="nulová",J272,0)</f>
        <v>0</v>
      </c>
      <c r="BJ272" s="17" t="s">
        <v>76</v>
      </c>
      <c r="BK272" s="185">
        <f>ROUND(I272*H272,2)</f>
        <v>0</v>
      </c>
      <c r="BL272" s="17" t="s">
        <v>123</v>
      </c>
      <c r="BM272" s="184" t="s">
        <v>313</v>
      </c>
    </row>
    <row r="273" spans="1:47" s="2" customFormat="1" ht="10.2">
      <c r="A273" s="34"/>
      <c r="B273" s="35"/>
      <c r="C273" s="36"/>
      <c r="D273" s="186" t="s">
        <v>125</v>
      </c>
      <c r="E273" s="36"/>
      <c r="F273" s="187" t="s">
        <v>314</v>
      </c>
      <c r="G273" s="36"/>
      <c r="H273" s="36"/>
      <c r="I273" s="188"/>
      <c r="J273" s="36"/>
      <c r="K273" s="36"/>
      <c r="L273" s="39"/>
      <c r="M273" s="189"/>
      <c r="N273" s="190"/>
      <c r="O273" s="64"/>
      <c r="P273" s="64"/>
      <c r="Q273" s="64"/>
      <c r="R273" s="64"/>
      <c r="S273" s="64"/>
      <c r="T273" s="65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T273" s="17" t="s">
        <v>125</v>
      </c>
      <c r="AU273" s="17" t="s">
        <v>80</v>
      </c>
    </row>
    <row r="274" spans="2:51" s="13" customFormat="1" ht="10.2">
      <c r="B274" s="191"/>
      <c r="C274" s="192"/>
      <c r="D274" s="193" t="s">
        <v>127</v>
      </c>
      <c r="E274" s="194" t="s">
        <v>19</v>
      </c>
      <c r="F274" s="195" t="s">
        <v>315</v>
      </c>
      <c r="G274" s="192"/>
      <c r="H274" s="194" t="s">
        <v>19</v>
      </c>
      <c r="I274" s="196"/>
      <c r="J274" s="192"/>
      <c r="K274" s="192"/>
      <c r="L274" s="197"/>
      <c r="M274" s="198"/>
      <c r="N274" s="199"/>
      <c r="O274" s="199"/>
      <c r="P274" s="199"/>
      <c r="Q274" s="199"/>
      <c r="R274" s="199"/>
      <c r="S274" s="199"/>
      <c r="T274" s="200"/>
      <c r="AT274" s="201" t="s">
        <v>127</v>
      </c>
      <c r="AU274" s="201" t="s">
        <v>80</v>
      </c>
      <c r="AV274" s="13" t="s">
        <v>76</v>
      </c>
      <c r="AW274" s="13" t="s">
        <v>32</v>
      </c>
      <c r="AX274" s="13" t="s">
        <v>71</v>
      </c>
      <c r="AY274" s="201" t="s">
        <v>116</v>
      </c>
    </row>
    <row r="275" spans="2:51" s="14" customFormat="1" ht="10.2">
      <c r="B275" s="202"/>
      <c r="C275" s="203"/>
      <c r="D275" s="193" t="s">
        <v>127</v>
      </c>
      <c r="E275" s="204" t="s">
        <v>19</v>
      </c>
      <c r="F275" s="205" t="s">
        <v>316</v>
      </c>
      <c r="G275" s="203"/>
      <c r="H275" s="206">
        <v>2182</v>
      </c>
      <c r="I275" s="207"/>
      <c r="J275" s="203"/>
      <c r="K275" s="203"/>
      <c r="L275" s="208"/>
      <c r="M275" s="209"/>
      <c r="N275" s="210"/>
      <c r="O275" s="210"/>
      <c r="P275" s="210"/>
      <c r="Q275" s="210"/>
      <c r="R275" s="210"/>
      <c r="S275" s="210"/>
      <c r="T275" s="211"/>
      <c r="AT275" s="212" t="s">
        <v>127</v>
      </c>
      <c r="AU275" s="212" t="s">
        <v>80</v>
      </c>
      <c r="AV275" s="14" t="s">
        <v>80</v>
      </c>
      <c r="AW275" s="14" t="s">
        <v>32</v>
      </c>
      <c r="AX275" s="14" t="s">
        <v>71</v>
      </c>
      <c r="AY275" s="212" t="s">
        <v>116</v>
      </c>
    </row>
    <row r="276" spans="2:51" s="15" customFormat="1" ht="10.2">
      <c r="B276" s="213"/>
      <c r="C276" s="214"/>
      <c r="D276" s="193" t="s">
        <v>127</v>
      </c>
      <c r="E276" s="215" t="s">
        <v>19</v>
      </c>
      <c r="F276" s="216" t="s">
        <v>132</v>
      </c>
      <c r="G276" s="214"/>
      <c r="H276" s="217">
        <v>2182</v>
      </c>
      <c r="I276" s="218"/>
      <c r="J276" s="214"/>
      <c r="K276" s="214"/>
      <c r="L276" s="219"/>
      <c r="M276" s="220"/>
      <c r="N276" s="221"/>
      <c r="O276" s="221"/>
      <c r="P276" s="221"/>
      <c r="Q276" s="221"/>
      <c r="R276" s="221"/>
      <c r="S276" s="221"/>
      <c r="T276" s="222"/>
      <c r="AT276" s="223" t="s">
        <v>127</v>
      </c>
      <c r="AU276" s="223" t="s">
        <v>80</v>
      </c>
      <c r="AV276" s="15" t="s">
        <v>123</v>
      </c>
      <c r="AW276" s="15" t="s">
        <v>32</v>
      </c>
      <c r="AX276" s="15" t="s">
        <v>76</v>
      </c>
      <c r="AY276" s="223" t="s">
        <v>116</v>
      </c>
    </row>
    <row r="277" spans="1:65" s="2" customFormat="1" ht="21.75" customHeight="1">
      <c r="A277" s="34"/>
      <c r="B277" s="35"/>
      <c r="C277" s="173" t="s">
        <v>317</v>
      </c>
      <c r="D277" s="173" t="s">
        <v>118</v>
      </c>
      <c r="E277" s="174" t="s">
        <v>318</v>
      </c>
      <c r="F277" s="175" t="s">
        <v>319</v>
      </c>
      <c r="G277" s="176" t="s">
        <v>306</v>
      </c>
      <c r="H277" s="177">
        <v>48</v>
      </c>
      <c r="I277" s="178"/>
      <c r="J277" s="179">
        <f>ROUND(I277*H277,2)</f>
        <v>0</v>
      </c>
      <c r="K277" s="175" t="s">
        <v>122</v>
      </c>
      <c r="L277" s="39"/>
      <c r="M277" s="180" t="s">
        <v>19</v>
      </c>
      <c r="N277" s="181" t="s">
        <v>42</v>
      </c>
      <c r="O277" s="64"/>
      <c r="P277" s="182">
        <f>O277*H277</f>
        <v>0</v>
      </c>
      <c r="Q277" s="182">
        <v>0.00038</v>
      </c>
      <c r="R277" s="182">
        <f>Q277*H277</f>
        <v>0.01824</v>
      </c>
      <c r="S277" s="182">
        <v>0</v>
      </c>
      <c r="T277" s="183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84" t="s">
        <v>123</v>
      </c>
      <c r="AT277" s="184" t="s">
        <v>118</v>
      </c>
      <c r="AU277" s="184" t="s">
        <v>80</v>
      </c>
      <c r="AY277" s="17" t="s">
        <v>116</v>
      </c>
      <c r="BE277" s="185">
        <f>IF(N277="základní",J277,0)</f>
        <v>0</v>
      </c>
      <c r="BF277" s="185">
        <f>IF(N277="snížená",J277,0)</f>
        <v>0</v>
      </c>
      <c r="BG277" s="185">
        <f>IF(N277="zákl. přenesená",J277,0)</f>
        <v>0</v>
      </c>
      <c r="BH277" s="185">
        <f>IF(N277="sníž. přenesená",J277,0)</f>
        <v>0</v>
      </c>
      <c r="BI277" s="185">
        <f>IF(N277="nulová",J277,0)</f>
        <v>0</v>
      </c>
      <c r="BJ277" s="17" t="s">
        <v>76</v>
      </c>
      <c r="BK277" s="185">
        <f>ROUND(I277*H277,2)</f>
        <v>0</v>
      </c>
      <c r="BL277" s="17" t="s">
        <v>123</v>
      </c>
      <c r="BM277" s="184" t="s">
        <v>320</v>
      </c>
    </row>
    <row r="278" spans="1:47" s="2" customFormat="1" ht="10.2">
      <c r="A278" s="34"/>
      <c r="B278" s="35"/>
      <c r="C278" s="36"/>
      <c r="D278" s="186" t="s">
        <v>125</v>
      </c>
      <c r="E278" s="36"/>
      <c r="F278" s="187" t="s">
        <v>321</v>
      </c>
      <c r="G278" s="36"/>
      <c r="H278" s="36"/>
      <c r="I278" s="188"/>
      <c r="J278" s="36"/>
      <c r="K278" s="36"/>
      <c r="L278" s="39"/>
      <c r="M278" s="189"/>
      <c r="N278" s="190"/>
      <c r="O278" s="64"/>
      <c r="P278" s="64"/>
      <c r="Q278" s="64"/>
      <c r="R278" s="64"/>
      <c r="S278" s="64"/>
      <c r="T278" s="65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T278" s="17" t="s">
        <v>125</v>
      </c>
      <c r="AU278" s="17" t="s">
        <v>80</v>
      </c>
    </row>
    <row r="279" spans="2:51" s="13" customFormat="1" ht="10.2">
      <c r="B279" s="191"/>
      <c r="C279" s="192"/>
      <c r="D279" s="193" t="s">
        <v>127</v>
      </c>
      <c r="E279" s="194" t="s">
        <v>19</v>
      </c>
      <c r="F279" s="195" t="s">
        <v>315</v>
      </c>
      <c r="G279" s="192"/>
      <c r="H279" s="194" t="s">
        <v>19</v>
      </c>
      <c r="I279" s="196"/>
      <c r="J279" s="192"/>
      <c r="K279" s="192"/>
      <c r="L279" s="197"/>
      <c r="M279" s="198"/>
      <c r="N279" s="199"/>
      <c r="O279" s="199"/>
      <c r="P279" s="199"/>
      <c r="Q279" s="199"/>
      <c r="R279" s="199"/>
      <c r="S279" s="199"/>
      <c r="T279" s="200"/>
      <c r="AT279" s="201" t="s">
        <v>127</v>
      </c>
      <c r="AU279" s="201" t="s">
        <v>80</v>
      </c>
      <c r="AV279" s="13" t="s">
        <v>76</v>
      </c>
      <c r="AW279" s="13" t="s">
        <v>32</v>
      </c>
      <c r="AX279" s="13" t="s">
        <v>71</v>
      </c>
      <c r="AY279" s="201" t="s">
        <v>116</v>
      </c>
    </row>
    <row r="280" spans="2:51" s="14" customFormat="1" ht="10.2">
      <c r="B280" s="202"/>
      <c r="C280" s="203"/>
      <c r="D280" s="193" t="s">
        <v>127</v>
      </c>
      <c r="E280" s="204" t="s">
        <v>19</v>
      </c>
      <c r="F280" s="205" t="s">
        <v>322</v>
      </c>
      <c r="G280" s="203"/>
      <c r="H280" s="206">
        <v>48</v>
      </c>
      <c r="I280" s="207"/>
      <c r="J280" s="203"/>
      <c r="K280" s="203"/>
      <c r="L280" s="208"/>
      <c r="M280" s="209"/>
      <c r="N280" s="210"/>
      <c r="O280" s="210"/>
      <c r="P280" s="210"/>
      <c r="Q280" s="210"/>
      <c r="R280" s="210"/>
      <c r="S280" s="210"/>
      <c r="T280" s="211"/>
      <c r="AT280" s="212" t="s">
        <v>127</v>
      </c>
      <c r="AU280" s="212" t="s">
        <v>80</v>
      </c>
      <c r="AV280" s="14" t="s">
        <v>80</v>
      </c>
      <c r="AW280" s="14" t="s">
        <v>32</v>
      </c>
      <c r="AX280" s="14" t="s">
        <v>71</v>
      </c>
      <c r="AY280" s="212" t="s">
        <v>116</v>
      </c>
    </row>
    <row r="281" spans="2:51" s="15" customFormat="1" ht="10.2">
      <c r="B281" s="213"/>
      <c r="C281" s="214"/>
      <c r="D281" s="193" t="s">
        <v>127</v>
      </c>
      <c r="E281" s="215" t="s">
        <v>19</v>
      </c>
      <c r="F281" s="216" t="s">
        <v>132</v>
      </c>
      <c r="G281" s="214"/>
      <c r="H281" s="217">
        <v>48</v>
      </c>
      <c r="I281" s="218"/>
      <c r="J281" s="214"/>
      <c r="K281" s="214"/>
      <c r="L281" s="219"/>
      <c r="M281" s="220"/>
      <c r="N281" s="221"/>
      <c r="O281" s="221"/>
      <c r="P281" s="221"/>
      <c r="Q281" s="221"/>
      <c r="R281" s="221"/>
      <c r="S281" s="221"/>
      <c r="T281" s="222"/>
      <c r="AT281" s="223" t="s">
        <v>127</v>
      </c>
      <c r="AU281" s="223" t="s">
        <v>80</v>
      </c>
      <c r="AV281" s="15" t="s">
        <v>123</v>
      </c>
      <c r="AW281" s="15" t="s">
        <v>32</v>
      </c>
      <c r="AX281" s="15" t="s">
        <v>76</v>
      </c>
      <c r="AY281" s="223" t="s">
        <v>116</v>
      </c>
    </row>
    <row r="282" spans="1:65" s="2" customFormat="1" ht="24.15" customHeight="1">
      <c r="A282" s="34"/>
      <c r="B282" s="35"/>
      <c r="C282" s="173" t="s">
        <v>323</v>
      </c>
      <c r="D282" s="173" t="s">
        <v>118</v>
      </c>
      <c r="E282" s="174" t="s">
        <v>324</v>
      </c>
      <c r="F282" s="175" t="s">
        <v>325</v>
      </c>
      <c r="G282" s="176" t="s">
        <v>145</v>
      </c>
      <c r="H282" s="177">
        <v>1.358</v>
      </c>
      <c r="I282" s="178"/>
      <c r="J282" s="179">
        <f>ROUND(I282*H282,2)</f>
        <v>0</v>
      </c>
      <c r="K282" s="175" t="s">
        <v>122</v>
      </c>
      <c r="L282" s="39"/>
      <c r="M282" s="180" t="s">
        <v>19</v>
      </c>
      <c r="N282" s="181" t="s">
        <v>42</v>
      </c>
      <c r="O282" s="64"/>
      <c r="P282" s="182">
        <f>O282*H282</f>
        <v>0</v>
      </c>
      <c r="Q282" s="182">
        <v>0</v>
      </c>
      <c r="R282" s="182">
        <f>Q282*H282</f>
        <v>0</v>
      </c>
      <c r="S282" s="182">
        <v>0</v>
      </c>
      <c r="T282" s="183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84" t="s">
        <v>123</v>
      </c>
      <c r="AT282" s="184" t="s">
        <v>118</v>
      </c>
      <c r="AU282" s="184" t="s">
        <v>80</v>
      </c>
      <c r="AY282" s="17" t="s">
        <v>116</v>
      </c>
      <c r="BE282" s="185">
        <f>IF(N282="základní",J282,0)</f>
        <v>0</v>
      </c>
      <c r="BF282" s="185">
        <f>IF(N282="snížená",J282,0)</f>
        <v>0</v>
      </c>
      <c r="BG282" s="185">
        <f>IF(N282="zákl. přenesená",J282,0)</f>
        <v>0</v>
      </c>
      <c r="BH282" s="185">
        <f>IF(N282="sníž. přenesená",J282,0)</f>
        <v>0</v>
      </c>
      <c r="BI282" s="185">
        <f>IF(N282="nulová",J282,0)</f>
        <v>0</v>
      </c>
      <c r="BJ282" s="17" t="s">
        <v>76</v>
      </c>
      <c r="BK282" s="185">
        <f>ROUND(I282*H282,2)</f>
        <v>0</v>
      </c>
      <c r="BL282" s="17" t="s">
        <v>123</v>
      </c>
      <c r="BM282" s="184" t="s">
        <v>326</v>
      </c>
    </row>
    <row r="283" spans="1:47" s="2" customFormat="1" ht="10.2">
      <c r="A283" s="34"/>
      <c r="B283" s="35"/>
      <c r="C283" s="36"/>
      <c r="D283" s="186" t="s">
        <v>125</v>
      </c>
      <c r="E283" s="36"/>
      <c r="F283" s="187" t="s">
        <v>327</v>
      </c>
      <c r="G283" s="36"/>
      <c r="H283" s="36"/>
      <c r="I283" s="188"/>
      <c r="J283" s="36"/>
      <c r="K283" s="36"/>
      <c r="L283" s="39"/>
      <c r="M283" s="189"/>
      <c r="N283" s="190"/>
      <c r="O283" s="64"/>
      <c r="P283" s="64"/>
      <c r="Q283" s="64"/>
      <c r="R283" s="64"/>
      <c r="S283" s="64"/>
      <c r="T283" s="65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T283" s="17" t="s">
        <v>125</v>
      </c>
      <c r="AU283" s="17" t="s">
        <v>80</v>
      </c>
    </row>
    <row r="284" spans="2:63" s="12" customFormat="1" ht="22.8" customHeight="1">
      <c r="B284" s="157"/>
      <c r="C284" s="158"/>
      <c r="D284" s="159" t="s">
        <v>70</v>
      </c>
      <c r="E284" s="171" t="s">
        <v>173</v>
      </c>
      <c r="F284" s="171" t="s">
        <v>328</v>
      </c>
      <c r="G284" s="158"/>
      <c r="H284" s="158"/>
      <c r="I284" s="161"/>
      <c r="J284" s="172">
        <f>BK284</f>
        <v>0</v>
      </c>
      <c r="K284" s="158"/>
      <c r="L284" s="163"/>
      <c r="M284" s="164"/>
      <c r="N284" s="165"/>
      <c r="O284" s="165"/>
      <c r="P284" s="166">
        <f>SUM(P285:P342)</f>
        <v>0</v>
      </c>
      <c r="Q284" s="165"/>
      <c r="R284" s="166">
        <f>SUM(R285:R342)</f>
        <v>2.1482427499999996</v>
      </c>
      <c r="S284" s="165"/>
      <c r="T284" s="167">
        <f>SUM(T285:T342)</f>
        <v>577.825</v>
      </c>
      <c r="AR284" s="168" t="s">
        <v>76</v>
      </c>
      <c r="AT284" s="169" t="s">
        <v>70</v>
      </c>
      <c r="AU284" s="169" t="s">
        <v>76</v>
      </c>
      <c r="AY284" s="168" t="s">
        <v>116</v>
      </c>
      <c r="BK284" s="170">
        <f>SUM(BK285:BK342)</f>
        <v>0</v>
      </c>
    </row>
    <row r="285" spans="1:65" s="2" customFormat="1" ht="33" customHeight="1">
      <c r="A285" s="34"/>
      <c r="B285" s="35"/>
      <c r="C285" s="173" t="s">
        <v>329</v>
      </c>
      <c r="D285" s="173" t="s">
        <v>118</v>
      </c>
      <c r="E285" s="174" t="s">
        <v>330</v>
      </c>
      <c r="F285" s="175" t="s">
        <v>331</v>
      </c>
      <c r="G285" s="176" t="s">
        <v>152</v>
      </c>
      <c r="H285" s="177">
        <v>6540</v>
      </c>
      <c r="I285" s="178"/>
      <c r="J285" s="179">
        <f>ROUND(I285*H285,2)</f>
        <v>0</v>
      </c>
      <c r="K285" s="175" t="s">
        <v>122</v>
      </c>
      <c r="L285" s="39"/>
      <c r="M285" s="180" t="s">
        <v>19</v>
      </c>
      <c r="N285" s="181" t="s">
        <v>42</v>
      </c>
      <c r="O285" s="64"/>
      <c r="P285" s="182">
        <f>O285*H285</f>
        <v>0</v>
      </c>
      <c r="Q285" s="182">
        <v>0</v>
      </c>
      <c r="R285" s="182">
        <f>Q285*H285</f>
        <v>0</v>
      </c>
      <c r="S285" s="182">
        <v>0.02</v>
      </c>
      <c r="T285" s="183">
        <f>S285*H285</f>
        <v>130.8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84" t="s">
        <v>123</v>
      </c>
      <c r="AT285" s="184" t="s">
        <v>118</v>
      </c>
      <c r="AU285" s="184" t="s">
        <v>80</v>
      </c>
      <c r="AY285" s="17" t="s">
        <v>116</v>
      </c>
      <c r="BE285" s="185">
        <f>IF(N285="základní",J285,0)</f>
        <v>0</v>
      </c>
      <c r="BF285" s="185">
        <f>IF(N285="snížená",J285,0)</f>
        <v>0</v>
      </c>
      <c r="BG285" s="185">
        <f>IF(N285="zákl. přenesená",J285,0)</f>
        <v>0</v>
      </c>
      <c r="BH285" s="185">
        <f>IF(N285="sníž. přenesená",J285,0)</f>
        <v>0</v>
      </c>
      <c r="BI285" s="185">
        <f>IF(N285="nulová",J285,0)</f>
        <v>0</v>
      </c>
      <c r="BJ285" s="17" t="s">
        <v>76</v>
      </c>
      <c r="BK285" s="185">
        <f>ROUND(I285*H285,2)</f>
        <v>0</v>
      </c>
      <c r="BL285" s="17" t="s">
        <v>123</v>
      </c>
      <c r="BM285" s="184" t="s">
        <v>332</v>
      </c>
    </row>
    <row r="286" spans="1:47" s="2" customFormat="1" ht="10.2">
      <c r="A286" s="34"/>
      <c r="B286" s="35"/>
      <c r="C286" s="36"/>
      <c r="D286" s="186" t="s">
        <v>125</v>
      </c>
      <c r="E286" s="36"/>
      <c r="F286" s="187" t="s">
        <v>333</v>
      </c>
      <c r="G286" s="36"/>
      <c r="H286" s="36"/>
      <c r="I286" s="188"/>
      <c r="J286" s="36"/>
      <c r="K286" s="36"/>
      <c r="L286" s="39"/>
      <c r="M286" s="189"/>
      <c r="N286" s="190"/>
      <c r="O286" s="64"/>
      <c r="P286" s="64"/>
      <c r="Q286" s="64"/>
      <c r="R286" s="64"/>
      <c r="S286" s="64"/>
      <c r="T286" s="65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T286" s="17" t="s">
        <v>125</v>
      </c>
      <c r="AU286" s="17" t="s">
        <v>80</v>
      </c>
    </row>
    <row r="287" spans="2:51" s="14" customFormat="1" ht="10.2">
      <c r="B287" s="202"/>
      <c r="C287" s="203"/>
      <c r="D287" s="193" t="s">
        <v>127</v>
      </c>
      <c r="E287" s="204" t="s">
        <v>19</v>
      </c>
      <c r="F287" s="205" t="s">
        <v>334</v>
      </c>
      <c r="G287" s="203"/>
      <c r="H287" s="206">
        <v>6540</v>
      </c>
      <c r="I287" s="207"/>
      <c r="J287" s="203"/>
      <c r="K287" s="203"/>
      <c r="L287" s="208"/>
      <c r="M287" s="209"/>
      <c r="N287" s="210"/>
      <c r="O287" s="210"/>
      <c r="P287" s="210"/>
      <c r="Q287" s="210"/>
      <c r="R287" s="210"/>
      <c r="S287" s="210"/>
      <c r="T287" s="211"/>
      <c r="AT287" s="212" t="s">
        <v>127</v>
      </c>
      <c r="AU287" s="212" t="s">
        <v>80</v>
      </c>
      <c r="AV287" s="14" t="s">
        <v>80</v>
      </c>
      <c r="AW287" s="14" t="s">
        <v>32</v>
      </c>
      <c r="AX287" s="14" t="s">
        <v>71</v>
      </c>
      <c r="AY287" s="212" t="s">
        <v>116</v>
      </c>
    </row>
    <row r="288" spans="2:51" s="15" customFormat="1" ht="10.2">
      <c r="B288" s="213"/>
      <c r="C288" s="214"/>
      <c r="D288" s="193" t="s">
        <v>127</v>
      </c>
      <c r="E288" s="215" t="s">
        <v>19</v>
      </c>
      <c r="F288" s="216" t="s">
        <v>132</v>
      </c>
      <c r="G288" s="214"/>
      <c r="H288" s="217">
        <v>6540</v>
      </c>
      <c r="I288" s="218"/>
      <c r="J288" s="214"/>
      <c r="K288" s="214"/>
      <c r="L288" s="219"/>
      <c r="M288" s="220"/>
      <c r="N288" s="221"/>
      <c r="O288" s="221"/>
      <c r="P288" s="221"/>
      <c r="Q288" s="221"/>
      <c r="R288" s="221"/>
      <c r="S288" s="221"/>
      <c r="T288" s="222"/>
      <c r="AT288" s="223" t="s">
        <v>127</v>
      </c>
      <c r="AU288" s="223" t="s">
        <v>80</v>
      </c>
      <c r="AV288" s="15" t="s">
        <v>123</v>
      </c>
      <c r="AW288" s="15" t="s">
        <v>32</v>
      </c>
      <c r="AX288" s="15" t="s">
        <v>76</v>
      </c>
      <c r="AY288" s="223" t="s">
        <v>116</v>
      </c>
    </row>
    <row r="289" spans="1:65" s="2" customFormat="1" ht="21.75" customHeight="1">
      <c r="A289" s="34"/>
      <c r="B289" s="35"/>
      <c r="C289" s="173" t="s">
        <v>335</v>
      </c>
      <c r="D289" s="173" t="s">
        <v>118</v>
      </c>
      <c r="E289" s="174" t="s">
        <v>336</v>
      </c>
      <c r="F289" s="175" t="s">
        <v>337</v>
      </c>
      <c r="G289" s="176" t="s">
        <v>152</v>
      </c>
      <c r="H289" s="177">
        <v>6540</v>
      </c>
      <c r="I289" s="178"/>
      <c r="J289" s="179">
        <f>ROUND(I289*H289,2)</f>
        <v>0</v>
      </c>
      <c r="K289" s="175" t="s">
        <v>122</v>
      </c>
      <c r="L289" s="39"/>
      <c r="M289" s="180" t="s">
        <v>19</v>
      </c>
      <c r="N289" s="181" t="s">
        <v>42</v>
      </c>
      <c r="O289" s="64"/>
      <c r="P289" s="182">
        <f>O289*H289</f>
        <v>0</v>
      </c>
      <c r="Q289" s="182">
        <v>0</v>
      </c>
      <c r="R289" s="182">
        <f>Q289*H289</f>
        <v>0</v>
      </c>
      <c r="S289" s="182">
        <v>0.01</v>
      </c>
      <c r="T289" s="183">
        <f>S289*H289</f>
        <v>65.4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84" t="s">
        <v>123</v>
      </c>
      <c r="AT289" s="184" t="s">
        <v>118</v>
      </c>
      <c r="AU289" s="184" t="s">
        <v>80</v>
      </c>
      <c r="AY289" s="17" t="s">
        <v>116</v>
      </c>
      <c r="BE289" s="185">
        <f>IF(N289="základní",J289,0)</f>
        <v>0</v>
      </c>
      <c r="BF289" s="185">
        <f>IF(N289="snížená",J289,0)</f>
        <v>0</v>
      </c>
      <c r="BG289" s="185">
        <f>IF(N289="zákl. přenesená",J289,0)</f>
        <v>0</v>
      </c>
      <c r="BH289" s="185">
        <f>IF(N289="sníž. přenesená",J289,0)</f>
        <v>0</v>
      </c>
      <c r="BI289" s="185">
        <f>IF(N289="nulová",J289,0)</f>
        <v>0</v>
      </c>
      <c r="BJ289" s="17" t="s">
        <v>76</v>
      </c>
      <c r="BK289" s="185">
        <f>ROUND(I289*H289,2)</f>
        <v>0</v>
      </c>
      <c r="BL289" s="17" t="s">
        <v>123</v>
      </c>
      <c r="BM289" s="184" t="s">
        <v>338</v>
      </c>
    </row>
    <row r="290" spans="1:47" s="2" customFormat="1" ht="10.2">
      <c r="A290" s="34"/>
      <c r="B290" s="35"/>
      <c r="C290" s="36"/>
      <c r="D290" s="186" t="s">
        <v>125</v>
      </c>
      <c r="E290" s="36"/>
      <c r="F290" s="187" t="s">
        <v>339</v>
      </c>
      <c r="G290" s="36"/>
      <c r="H290" s="36"/>
      <c r="I290" s="188"/>
      <c r="J290" s="36"/>
      <c r="K290" s="36"/>
      <c r="L290" s="39"/>
      <c r="M290" s="189"/>
      <c r="N290" s="190"/>
      <c r="O290" s="64"/>
      <c r="P290" s="64"/>
      <c r="Q290" s="64"/>
      <c r="R290" s="64"/>
      <c r="S290" s="64"/>
      <c r="T290" s="65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T290" s="17" t="s">
        <v>125</v>
      </c>
      <c r="AU290" s="17" t="s">
        <v>80</v>
      </c>
    </row>
    <row r="291" spans="2:51" s="14" customFormat="1" ht="10.2">
      <c r="B291" s="202"/>
      <c r="C291" s="203"/>
      <c r="D291" s="193" t="s">
        <v>127</v>
      </c>
      <c r="E291" s="204" t="s">
        <v>19</v>
      </c>
      <c r="F291" s="205" t="s">
        <v>340</v>
      </c>
      <c r="G291" s="203"/>
      <c r="H291" s="206">
        <v>6540</v>
      </c>
      <c r="I291" s="207"/>
      <c r="J291" s="203"/>
      <c r="K291" s="203"/>
      <c r="L291" s="208"/>
      <c r="M291" s="209"/>
      <c r="N291" s="210"/>
      <c r="O291" s="210"/>
      <c r="P291" s="210"/>
      <c r="Q291" s="210"/>
      <c r="R291" s="210"/>
      <c r="S291" s="210"/>
      <c r="T291" s="211"/>
      <c r="AT291" s="212" t="s">
        <v>127</v>
      </c>
      <c r="AU291" s="212" t="s">
        <v>80</v>
      </c>
      <c r="AV291" s="14" t="s">
        <v>80</v>
      </c>
      <c r="AW291" s="14" t="s">
        <v>32</v>
      </c>
      <c r="AX291" s="14" t="s">
        <v>71</v>
      </c>
      <c r="AY291" s="212" t="s">
        <v>116</v>
      </c>
    </row>
    <row r="292" spans="2:51" s="15" customFormat="1" ht="10.2">
      <c r="B292" s="213"/>
      <c r="C292" s="214"/>
      <c r="D292" s="193" t="s">
        <v>127</v>
      </c>
      <c r="E292" s="215" t="s">
        <v>19</v>
      </c>
      <c r="F292" s="216" t="s">
        <v>132</v>
      </c>
      <c r="G292" s="214"/>
      <c r="H292" s="217">
        <v>6540</v>
      </c>
      <c r="I292" s="218"/>
      <c r="J292" s="214"/>
      <c r="K292" s="214"/>
      <c r="L292" s="219"/>
      <c r="M292" s="220"/>
      <c r="N292" s="221"/>
      <c r="O292" s="221"/>
      <c r="P292" s="221"/>
      <c r="Q292" s="221"/>
      <c r="R292" s="221"/>
      <c r="S292" s="221"/>
      <c r="T292" s="222"/>
      <c r="AT292" s="223" t="s">
        <v>127</v>
      </c>
      <c r="AU292" s="223" t="s">
        <v>80</v>
      </c>
      <c r="AV292" s="15" t="s">
        <v>123</v>
      </c>
      <c r="AW292" s="15" t="s">
        <v>32</v>
      </c>
      <c r="AX292" s="15" t="s">
        <v>76</v>
      </c>
      <c r="AY292" s="223" t="s">
        <v>116</v>
      </c>
    </row>
    <row r="293" spans="1:65" s="2" customFormat="1" ht="37.8" customHeight="1">
      <c r="A293" s="34"/>
      <c r="B293" s="35"/>
      <c r="C293" s="173" t="s">
        <v>341</v>
      </c>
      <c r="D293" s="173" t="s">
        <v>118</v>
      </c>
      <c r="E293" s="174" t="s">
        <v>342</v>
      </c>
      <c r="F293" s="175" t="s">
        <v>343</v>
      </c>
      <c r="G293" s="176" t="s">
        <v>306</v>
      </c>
      <c r="H293" s="177">
        <v>77.5</v>
      </c>
      <c r="I293" s="178"/>
      <c r="J293" s="179">
        <f>ROUND(I293*H293,2)</f>
        <v>0</v>
      </c>
      <c r="K293" s="175" t="s">
        <v>122</v>
      </c>
      <c r="L293" s="39"/>
      <c r="M293" s="180" t="s">
        <v>19</v>
      </c>
      <c r="N293" s="181" t="s">
        <v>42</v>
      </c>
      <c r="O293" s="64"/>
      <c r="P293" s="182">
        <f>O293*H293</f>
        <v>0</v>
      </c>
      <c r="Q293" s="182">
        <v>0</v>
      </c>
      <c r="R293" s="182">
        <f>Q293*H293</f>
        <v>0</v>
      </c>
      <c r="S293" s="182">
        <v>0.086</v>
      </c>
      <c r="T293" s="183">
        <f>S293*H293</f>
        <v>6.664999999999999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84" t="s">
        <v>123</v>
      </c>
      <c r="AT293" s="184" t="s">
        <v>118</v>
      </c>
      <c r="AU293" s="184" t="s">
        <v>80</v>
      </c>
      <c r="AY293" s="17" t="s">
        <v>116</v>
      </c>
      <c r="BE293" s="185">
        <f>IF(N293="základní",J293,0)</f>
        <v>0</v>
      </c>
      <c r="BF293" s="185">
        <f>IF(N293="snížená",J293,0)</f>
        <v>0</v>
      </c>
      <c r="BG293" s="185">
        <f>IF(N293="zákl. přenesená",J293,0)</f>
        <v>0</v>
      </c>
      <c r="BH293" s="185">
        <f>IF(N293="sníž. přenesená",J293,0)</f>
        <v>0</v>
      </c>
      <c r="BI293" s="185">
        <f>IF(N293="nulová",J293,0)</f>
        <v>0</v>
      </c>
      <c r="BJ293" s="17" t="s">
        <v>76</v>
      </c>
      <c r="BK293" s="185">
        <f>ROUND(I293*H293,2)</f>
        <v>0</v>
      </c>
      <c r="BL293" s="17" t="s">
        <v>123</v>
      </c>
      <c r="BM293" s="184" t="s">
        <v>344</v>
      </c>
    </row>
    <row r="294" spans="1:47" s="2" customFormat="1" ht="10.2">
      <c r="A294" s="34"/>
      <c r="B294" s="35"/>
      <c r="C294" s="36"/>
      <c r="D294" s="186" t="s">
        <v>125</v>
      </c>
      <c r="E294" s="36"/>
      <c r="F294" s="187" t="s">
        <v>345</v>
      </c>
      <c r="G294" s="36"/>
      <c r="H294" s="36"/>
      <c r="I294" s="188"/>
      <c r="J294" s="36"/>
      <c r="K294" s="36"/>
      <c r="L294" s="39"/>
      <c r="M294" s="189"/>
      <c r="N294" s="190"/>
      <c r="O294" s="64"/>
      <c r="P294" s="64"/>
      <c r="Q294" s="64"/>
      <c r="R294" s="64"/>
      <c r="S294" s="64"/>
      <c r="T294" s="65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T294" s="17" t="s">
        <v>125</v>
      </c>
      <c r="AU294" s="17" t="s">
        <v>80</v>
      </c>
    </row>
    <row r="295" spans="2:51" s="13" customFormat="1" ht="10.2">
      <c r="B295" s="191"/>
      <c r="C295" s="192"/>
      <c r="D295" s="193" t="s">
        <v>127</v>
      </c>
      <c r="E295" s="194" t="s">
        <v>19</v>
      </c>
      <c r="F295" s="195" t="s">
        <v>346</v>
      </c>
      <c r="G295" s="192"/>
      <c r="H295" s="194" t="s">
        <v>19</v>
      </c>
      <c r="I295" s="196"/>
      <c r="J295" s="192"/>
      <c r="K295" s="192"/>
      <c r="L295" s="197"/>
      <c r="M295" s="198"/>
      <c r="N295" s="199"/>
      <c r="O295" s="199"/>
      <c r="P295" s="199"/>
      <c r="Q295" s="199"/>
      <c r="R295" s="199"/>
      <c r="S295" s="199"/>
      <c r="T295" s="200"/>
      <c r="AT295" s="201" t="s">
        <v>127</v>
      </c>
      <c r="AU295" s="201" t="s">
        <v>80</v>
      </c>
      <c r="AV295" s="13" t="s">
        <v>76</v>
      </c>
      <c r="AW295" s="13" t="s">
        <v>32</v>
      </c>
      <c r="AX295" s="13" t="s">
        <v>71</v>
      </c>
      <c r="AY295" s="201" t="s">
        <v>116</v>
      </c>
    </row>
    <row r="296" spans="2:51" s="14" customFormat="1" ht="10.2">
      <c r="B296" s="202"/>
      <c r="C296" s="203"/>
      <c r="D296" s="193" t="s">
        <v>127</v>
      </c>
      <c r="E296" s="204" t="s">
        <v>19</v>
      </c>
      <c r="F296" s="205" t="s">
        <v>347</v>
      </c>
      <c r="G296" s="203"/>
      <c r="H296" s="206">
        <v>77.5</v>
      </c>
      <c r="I296" s="207"/>
      <c r="J296" s="203"/>
      <c r="K296" s="203"/>
      <c r="L296" s="208"/>
      <c r="M296" s="209"/>
      <c r="N296" s="210"/>
      <c r="O296" s="210"/>
      <c r="P296" s="210"/>
      <c r="Q296" s="210"/>
      <c r="R296" s="210"/>
      <c r="S296" s="210"/>
      <c r="T296" s="211"/>
      <c r="AT296" s="212" t="s">
        <v>127</v>
      </c>
      <c r="AU296" s="212" t="s">
        <v>80</v>
      </c>
      <c r="AV296" s="14" t="s">
        <v>80</v>
      </c>
      <c r="AW296" s="14" t="s">
        <v>32</v>
      </c>
      <c r="AX296" s="14" t="s">
        <v>71</v>
      </c>
      <c r="AY296" s="212" t="s">
        <v>116</v>
      </c>
    </row>
    <row r="297" spans="2:51" s="15" customFormat="1" ht="10.2">
      <c r="B297" s="213"/>
      <c r="C297" s="214"/>
      <c r="D297" s="193" t="s">
        <v>127</v>
      </c>
      <c r="E297" s="215" t="s">
        <v>19</v>
      </c>
      <c r="F297" s="216" t="s">
        <v>132</v>
      </c>
      <c r="G297" s="214"/>
      <c r="H297" s="217">
        <v>77.5</v>
      </c>
      <c r="I297" s="218"/>
      <c r="J297" s="214"/>
      <c r="K297" s="214"/>
      <c r="L297" s="219"/>
      <c r="M297" s="220"/>
      <c r="N297" s="221"/>
      <c r="O297" s="221"/>
      <c r="P297" s="221"/>
      <c r="Q297" s="221"/>
      <c r="R297" s="221"/>
      <c r="S297" s="221"/>
      <c r="T297" s="222"/>
      <c r="AT297" s="223" t="s">
        <v>127</v>
      </c>
      <c r="AU297" s="223" t="s">
        <v>80</v>
      </c>
      <c r="AV297" s="15" t="s">
        <v>123</v>
      </c>
      <c r="AW297" s="15" t="s">
        <v>32</v>
      </c>
      <c r="AX297" s="15" t="s">
        <v>76</v>
      </c>
      <c r="AY297" s="223" t="s">
        <v>116</v>
      </c>
    </row>
    <row r="298" spans="1:65" s="2" customFormat="1" ht="16.5" customHeight="1">
      <c r="A298" s="34"/>
      <c r="B298" s="35"/>
      <c r="C298" s="173" t="s">
        <v>348</v>
      </c>
      <c r="D298" s="173" t="s">
        <v>118</v>
      </c>
      <c r="E298" s="174" t="s">
        <v>349</v>
      </c>
      <c r="F298" s="175" t="s">
        <v>350</v>
      </c>
      <c r="G298" s="176" t="s">
        <v>306</v>
      </c>
      <c r="H298" s="177">
        <v>2180</v>
      </c>
      <c r="I298" s="178"/>
      <c r="J298" s="179">
        <f>ROUND(I298*H298,2)</f>
        <v>0</v>
      </c>
      <c r="K298" s="175" t="s">
        <v>122</v>
      </c>
      <c r="L298" s="39"/>
      <c r="M298" s="180" t="s">
        <v>19</v>
      </c>
      <c r="N298" s="181" t="s">
        <v>42</v>
      </c>
      <c r="O298" s="64"/>
      <c r="P298" s="182">
        <f>O298*H298</f>
        <v>0</v>
      </c>
      <c r="Q298" s="182">
        <v>0</v>
      </c>
      <c r="R298" s="182">
        <f>Q298*H298</f>
        <v>0</v>
      </c>
      <c r="S298" s="182">
        <v>0.172</v>
      </c>
      <c r="T298" s="183">
        <f>S298*H298</f>
        <v>374.96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84" t="s">
        <v>123</v>
      </c>
      <c r="AT298" s="184" t="s">
        <v>118</v>
      </c>
      <c r="AU298" s="184" t="s">
        <v>80</v>
      </c>
      <c r="AY298" s="17" t="s">
        <v>116</v>
      </c>
      <c r="BE298" s="185">
        <f>IF(N298="základní",J298,0)</f>
        <v>0</v>
      </c>
      <c r="BF298" s="185">
        <f>IF(N298="snížená",J298,0)</f>
        <v>0</v>
      </c>
      <c r="BG298" s="185">
        <f>IF(N298="zákl. přenesená",J298,0)</f>
        <v>0</v>
      </c>
      <c r="BH298" s="185">
        <f>IF(N298="sníž. přenesená",J298,0)</f>
        <v>0</v>
      </c>
      <c r="BI298" s="185">
        <f>IF(N298="nulová",J298,0)</f>
        <v>0</v>
      </c>
      <c r="BJ298" s="17" t="s">
        <v>76</v>
      </c>
      <c r="BK298" s="185">
        <f>ROUND(I298*H298,2)</f>
        <v>0</v>
      </c>
      <c r="BL298" s="17" t="s">
        <v>123</v>
      </c>
      <c r="BM298" s="184" t="s">
        <v>351</v>
      </c>
    </row>
    <row r="299" spans="1:47" s="2" customFormat="1" ht="10.2">
      <c r="A299" s="34"/>
      <c r="B299" s="35"/>
      <c r="C299" s="36"/>
      <c r="D299" s="186" t="s">
        <v>125</v>
      </c>
      <c r="E299" s="36"/>
      <c r="F299" s="187" t="s">
        <v>352</v>
      </c>
      <c r="G299" s="36"/>
      <c r="H299" s="36"/>
      <c r="I299" s="188"/>
      <c r="J299" s="36"/>
      <c r="K299" s="36"/>
      <c r="L299" s="39"/>
      <c r="M299" s="189"/>
      <c r="N299" s="190"/>
      <c r="O299" s="64"/>
      <c r="P299" s="64"/>
      <c r="Q299" s="64"/>
      <c r="R299" s="64"/>
      <c r="S299" s="64"/>
      <c r="T299" s="65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T299" s="17" t="s">
        <v>125</v>
      </c>
      <c r="AU299" s="17" t="s">
        <v>80</v>
      </c>
    </row>
    <row r="300" spans="2:51" s="14" customFormat="1" ht="10.2">
      <c r="B300" s="202"/>
      <c r="C300" s="203"/>
      <c r="D300" s="193" t="s">
        <v>127</v>
      </c>
      <c r="E300" s="204" t="s">
        <v>19</v>
      </c>
      <c r="F300" s="205" t="s">
        <v>353</v>
      </c>
      <c r="G300" s="203"/>
      <c r="H300" s="206">
        <v>2180</v>
      </c>
      <c r="I300" s="207"/>
      <c r="J300" s="203"/>
      <c r="K300" s="203"/>
      <c r="L300" s="208"/>
      <c r="M300" s="209"/>
      <c r="N300" s="210"/>
      <c r="O300" s="210"/>
      <c r="P300" s="210"/>
      <c r="Q300" s="210"/>
      <c r="R300" s="210"/>
      <c r="S300" s="210"/>
      <c r="T300" s="211"/>
      <c r="AT300" s="212" t="s">
        <v>127</v>
      </c>
      <c r="AU300" s="212" t="s">
        <v>80</v>
      </c>
      <c r="AV300" s="14" t="s">
        <v>80</v>
      </c>
      <c r="AW300" s="14" t="s">
        <v>32</v>
      </c>
      <c r="AX300" s="14" t="s">
        <v>71</v>
      </c>
      <c r="AY300" s="212" t="s">
        <v>116</v>
      </c>
    </row>
    <row r="301" spans="2:51" s="15" customFormat="1" ht="10.2">
      <c r="B301" s="213"/>
      <c r="C301" s="214"/>
      <c r="D301" s="193" t="s">
        <v>127</v>
      </c>
      <c r="E301" s="215" t="s">
        <v>19</v>
      </c>
      <c r="F301" s="216" t="s">
        <v>132</v>
      </c>
      <c r="G301" s="214"/>
      <c r="H301" s="217">
        <v>2180</v>
      </c>
      <c r="I301" s="218"/>
      <c r="J301" s="214"/>
      <c r="K301" s="214"/>
      <c r="L301" s="219"/>
      <c r="M301" s="220"/>
      <c r="N301" s="221"/>
      <c r="O301" s="221"/>
      <c r="P301" s="221"/>
      <c r="Q301" s="221"/>
      <c r="R301" s="221"/>
      <c r="S301" s="221"/>
      <c r="T301" s="222"/>
      <c r="AT301" s="223" t="s">
        <v>127</v>
      </c>
      <c r="AU301" s="223" t="s">
        <v>80</v>
      </c>
      <c r="AV301" s="15" t="s">
        <v>123</v>
      </c>
      <c r="AW301" s="15" t="s">
        <v>32</v>
      </c>
      <c r="AX301" s="15" t="s">
        <v>76</v>
      </c>
      <c r="AY301" s="223" t="s">
        <v>116</v>
      </c>
    </row>
    <row r="302" spans="1:65" s="2" customFormat="1" ht="33" customHeight="1">
      <c r="A302" s="34"/>
      <c r="B302" s="35"/>
      <c r="C302" s="173" t="s">
        <v>354</v>
      </c>
      <c r="D302" s="173" t="s">
        <v>118</v>
      </c>
      <c r="E302" s="174" t="s">
        <v>355</v>
      </c>
      <c r="F302" s="175" t="s">
        <v>356</v>
      </c>
      <c r="G302" s="176" t="s">
        <v>306</v>
      </c>
      <c r="H302" s="177">
        <v>1121</v>
      </c>
      <c r="I302" s="178"/>
      <c r="J302" s="179">
        <f>ROUND(I302*H302,2)</f>
        <v>0</v>
      </c>
      <c r="K302" s="175" t="s">
        <v>122</v>
      </c>
      <c r="L302" s="39"/>
      <c r="M302" s="180" t="s">
        <v>19</v>
      </c>
      <c r="N302" s="181" t="s">
        <v>42</v>
      </c>
      <c r="O302" s="64"/>
      <c r="P302" s="182">
        <f>O302*H302</f>
        <v>0</v>
      </c>
      <c r="Q302" s="182">
        <v>0.00061</v>
      </c>
      <c r="R302" s="182">
        <f>Q302*H302</f>
        <v>0.6838099999999999</v>
      </c>
      <c r="S302" s="182">
        <v>0</v>
      </c>
      <c r="T302" s="183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84" t="s">
        <v>123</v>
      </c>
      <c r="AT302" s="184" t="s">
        <v>118</v>
      </c>
      <c r="AU302" s="184" t="s">
        <v>80</v>
      </c>
      <c r="AY302" s="17" t="s">
        <v>116</v>
      </c>
      <c r="BE302" s="185">
        <f>IF(N302="základní",J302,0)</f>
        <v>0</v>
      </c>
      <c r="BF302" s="185">
        <f>IF(N302="snížená",J302,0)</f>
        <v>0</v>
      </c>
      <c r="BG302" s="185">
        <f>IF(N302="zákl. přenesená",J302,0)</f>
        <v>0</v>
      </c>
      <c r="BH302" s="185">
        <f>IF(N302="sníž. přenesená",J302,0)</f>
        <v>0</v>
      </c>
      <c r="BI302" s="185">
        <f>IF(N302="nulová",J302,0)</f>
        <v>0</v>
      </c>
      <c r="BJ302" s="17" t="s">
        <v>76</v>
      </c>
      <c r="BK302" s="185">
        <f>ROUND(I302*H302,2)</f>
        <v>0</v>
      </c>
      <c r="BL302" s="17" t="s">
        <v>123</v>
      </c>
      <c r="BM302" s="184" t="s">
        <v>357</v>
      </c>
    </row>
    <row r="303" spans="1:47" s="2" customFormat="1" ht="10.2">
      <c r="A303" s="34"/>
      <c r="B303" s="35"/>
      <c r="C303" s="36"/>
      <c r="D303" s="186" t="s">
        <v>125</v>
      </c>
      <c r="E303" s="36"/>
      <c r="F303" s="187" t="s">
        <v>358</v>
      </c>
      <c r="G303" s="36"/>
      <c r="H303" s="36"/>
      <c r="I303" s="188"/>
      <c r="J303" s="36"/>
      <c r="K303" s="36"/>
      <c r="L303" s="39"/>
      <c r="M303" s="189"/>
      <c r="N303" s="190"/>
      <c r="O303" s="64"/>
      <c r="P303" s="64"/>
      <c r="Q303" s="64"/>
      <c r="R303" s="64"/>
      <c r="S303" s="64"/>
      <c r="T303" s="65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T303" s="17" t="s">
        <v>125</v>
      </c>
      <c r="AU303" s="17" t="s">
        <v>80</v>
      </c>
    </row>
    <row r="304" spans="2:51" s="13" customFormat="1" ht="10.2">
      <c r="B304" s="191"/>
      <c r="C304" s="192"/>
      <c r="D304" s="193" t="s">
        <v>127</v>
      </c>
      <c r="E304" s="194" t="s">
        <v>19</v>
      </c>
      <c r="F304" s="195" t="s">
        <v>346</v>
      </c>
      <c r="G304" s="192"/>
      <c r="H304" s="194" t="s">
        <v>19</v>
      </c>
      <c r="I304" s="196"/>
      <c r="J304" s="192"/>
      <c r="K304" s="192"/>
      <c r="L304" s="197"/>
      <c r="M304" s="198"/>
      <c r="N304" s="199"/>
      <c r="O304" s="199"/>
      <c r="P304" s="199"/>
      <c r="Q304" s="199"/>
      <c r="R304" s="199"/>
      <c r="S304" s="199"/>
      <c r="T304" s="200"/>
      <c r="AT304" s="201" t="s">
        <v>127</v>
      </c>
      <c r="AU304" s="201" t="s">
        <v>80</v>
      </c>
      <c r="AV304" s="13" t="s">
        <v>76</v>
      </c>
      <c r="AW304" s="13" t="s">
        <v>32</v>
      </c>
      <c r="AX304" s="13" t="s">
        <v>71</v>
      </c>
      <c r="AY304" s="201" t="s">
        <v>116</v>
      </c>
    </row>
    <row r="305" spans="2:51" s="14" customFormat="1" ht="10.2">
      <c r="B305" s="202"/>
      <c r="C305" s="203"/>
      <c r="D305" s="193" t="s">
        <v>127</v>
      </c>
      <c r="E305" s="204" t="s">
        <v>19</v>
      </c>
      <c r="F305" s="205" t="s">
        <v>359</v>
      </c>
      <c r="G305" s="203"/>
      <c r="H305" s="206">
        <v>31</v>
      </c>
      <c r="I305" s="207"/>
      <c r="J305" s="203"/>
      <c r="K305" s="203"/>
      <c r="L305" s="208"/>
      <c r="M305" s="209"/>
      <c r="N305" s="210"/>
      <c r="O305" s="210"/>
      <c r="P305" s="210"/>
      <c r="Q305" s="210"/>
      <c r="R305" s="210"/>
      <c r="S305" s="210"/>
      <c r="T305" s="211"/>
      <c r="AT305" s="212" t="s">
        <v>127</v>
      </c>
      <c r="AU305" s="212" t="s">
        <v>80</v>
      </c>
      <c r="AV305" s="14" t="s">
        <v>80</v>
      </c>
      <c r="AW305" s="14" t="s">
        <v>32</v>
      </c>
      <c r="AX305" s="14" t="s">
        <v>71</v>
      </c>
      <c r="AY305" s="212" t="s">
        <v>116</v>
      </c>
    </row>
    <row r="306" spans="2:51" s="14" customFormat="1" ht="10.2">
      <c r="B306" s="202"/>
      <c r="C306" s="203"/>
      <c r="D306" s="193" t="s">
        <v>127</v>
      </c>
      <c r="E306" s="204" t="s">
        <v>19</v>
      </c>
      <c r="F306" s="205" t="s">
        <v>360</v>
      </c>
      <c r="G306" s="203"/>
      <c r="H306" s="206">
        <v>1090</v>
      </c>
      <c r="I306" s="207"/>
      <c r="J306" s="203"/>
      <c r="K306" s="203"/>
      <c r="L306" s="208"/>
      <c r="M306" s="209"/>
      <c r="N306" s="210"/>
      <c r="O306" s="210"/>
      <c r="P306" s="210"/>
      <c r="Q306" s="210"/>
      <c r="R306" s="210"/>
      <c r="S306" s="210"/>
      <c r="T306" s="211"/>
      <c r="AT306" s="212" t="s">
        <v>127</v>
      </c>
      <c r="AU306" s="212" t="s">
        <v>80</v>
      </c>
      <c r="AV306" s="14" t="s">
        <v>80</v>
      </c>
      <c r="AW306" s="14" t="s">
        <v>32</v>
      </c>
      <c r="AX306" s="14" t="s">
        <v>71</v>
      </c>
      <c r="AY306" s="212" t="s">
        <v>116</v>
      </c>
    </row>
    <row r="307" spans="2:51" s="15" customFormat="1" ht="10.2">
      <c r="B307" s="213"/>
      <c r="C307" s="214"/>
      <c r="D307" s="193" t="s">
        <v>127</v>
      </c>
      <c r="E307" s="215" t="s">
        <v>19</v>
      </c>
      <c r="F307" s="216" t="s">
        <v>132</v>
      </c>
      <c r="G307" s="214"/>
      <c r="H307" s="217">
        <v>1121</v>
      </c>
      <c r="I307" s="218"/>
      <c r="J307" s="214"/>
      <c r="K307" s="214"/>
      <c r="L307" s="219"/>
      <c r="M307" s="220"/>
      <c r="N307" s="221"/>
      <c r="O307" s="221"/>
      <c r="P307" s="221"/>
      <c r="Q307" s="221"/>
      <c r="R307" s="221"/>
      <c r="S307" s="221"/>
      <c r="T307" s="222"/>
      <c r="AT307" s="223" t="s">
        <v>127</v>
      </c>
      <c r="AU307" s="223" t="s">
        <v>80</v>
      </c>
      <c r="AV307" s="15" t="s">
        <v>123</v>
      </c>
      <c r="AW307" s="15" t="s">
        <v>32</v>
      </c>
      <c r="AX307" s="15" t="s">
        <v>76</v>
      </c>
      <c r="AY307" s="223" t="s">
        <v>116</v>
      </c>
    </row>
    <row r="308" spans="1:65" s="2" customFormat="1" ht="16.5" customHeight="1">
      <c r="A308" s="34"/>
      <c r="B308" s="35"/>
      <c r="C308" s="173" t="s">
        <v>361</v>
      </c>
      <c r="D308" s="173" t="s">
        <v>118</v>
      </c>
      <c r="E308" s="174" t="s">
        <v>362</v>
      </c>
      <c r="F308" s="175" t="s">
        <v>363</v>
      </c>
      <c r="G308" s="176" t="s">
        <v>152</v>
      </c>
      <c r="H308" s="177">
        <v>3.575</v>
      </c>
      <c r="I308" s="178"/>
      <c r="J308" s="179">
        <f>ROUND(I308*H308,2)</f>
        <v>0</v>
      </c>
      <c r="K308" s="175" t="s">
        <v>122</v>
      </c>
      <c r="L308" s="39"/>
      <c r="M308" s="180" t="s">
        <v>19</v>
      </c>
      <c r="N308" s="181" t="s">
        <v>42</v>
      </c>
      <c r="O308" s="64"/>
      <c r="P308" s="182">
        <f>O308*H308</f>
        <v>0</v>
      </c>
      <c r="Q308" s="182">
        <v>0.00011</v>
      </c>
      <c r="R308" s="182">
        <f>Q308*H308</f>
        <v>0.00039325000000000004</v>
      </c>
      <c r="S308" s="182">
        <v>0</v>
      </c>
      <c r="T308" s="183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84" t="s">
        <v>198</v>
      </c>
      <c r="AT308" s="184" t="s">
        <v>118</v>
      </c>
      <c r="AU308" s="184" t="s">
        <v>80</v>
      </c>
      <c r="AY308" s="17" t="s">
        <v>116</v>
      </c>
      <c r="BE308" s="185">
        <f>IF(N308="základní",J308,0)</f>
        <v>0</v>
      </c>
      <c r="BF308" s="185">
        <f>IF(N308="snížená",J308,0)</f>
        <v>0</v>
      </c>
      <c r="BG308" s="185">
        <f>IF(N308="zákl. přenesená",J308,0)</f>
        <v>0</v>
      </c>
      <c r="BH308" s="185">
        <f>IF(N308="sníž. přenesená",J308,0)</f>
        <v>0</v>
      </c>
      <c r="BI308" s="185">
        <f>IF(N308="nulová",J308,0)</f>
        <v>0</v>
      </c>
      <c r="BJ308" s="17" t="s">
        <v>76</v>
      </c>
      <c r="BK308" s="185">
        <f>ROUND(I308*H308,2)</f>
        <v>0</v>
      </c>
      <c r="BL308" s="17" t="s">
        <v>198</v>
      </c>
      <c r="BM308" s="184" t="s">
        <v>364</v>
      </c>
    </row>
    <row r="309" spans="1:47" s="2" customFormat="1" ht="10.2">
      <c r="A309" s="34"/>
      <c r="B309" s="35"/>
      <c r="C309" s="36"/>
      <c r="D309" s="186" t="s">
        <v>125</v>
      </c>
      <c r="E309" s="36"/>
      <c r="F309" s="187" t="s">
        <v>365</v>
      </c>
      <c r="G309" s="36"/>
      <c r="H309" s="36"/>
      <c r="I309" s="188"/>
      <c r="J309" s="36"/>
      <c r="K309" s="36"/>
      <c r="L309" s="39"/>
      <c r="M309" s="189"/>
      <c r="N309" s="190"/>
      <c r="O309" s="64"/>
      <c r="P309" s="64"/>
      <c r="Q309" s="64"/>
      <c r="R309" s="64"/>
      <c r="S309" s="64"/>
      <c r="T309" s="65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T309" s="17" t="s">
        <v>125</v>
      </c>
      <c r="AU309" s="17" t="s">
        <v>80</v>
      </c>
    </row>
    <row r="310" spans="2:51" s="13" customFormat="1" ht="10.2">
      <c r="B310" s="191"/>
      <c r="C310" s="192"/>
      <c r="D310" s="193" t="s">
        <v>127</v>
      </c>
      <c r="E310" s="194" t="s">
        <v>19</v>
      </c>
      <c r="F310" s="195" t="s">
        <v>346</v>
      </c>
      <c r="G310" s="192"/>
      <c r="H310" s="194" t="s">
        <v>19</v>
      </c>
      <c r="I310" s="196"/>
      <c r="J310" s="192"/>
      <c r="K310" s="192"/>
      <c r="L310" s="197"/>
      <c r="M310" s="198"/>
      <c r="N310" s="199"/>
      <c r="O310" s="199"/>
      <c r="P310" s="199"/>
      <c r="Q310" s="199"/>
      <c r="R310" s="199"/>
      <c r="S310" s="199"/>
      <c r="T310" s="200"/>
      <c r="AT310" s="201" t="s">
        <v>127</v>
      </c>
      <c r="AU310" s="201" t="s">
        <v>80</v>
      </c>
      <c r="AV310" s="13" t="s">
        <v>76</v>
      </c>
      <c r="AW310" s="13" t="s">
        <v>32</v>
      </c>
      <c r="AX310" s="13" t="s">
        <v>71</v>
      </c>
      <c r="AY310" s="201" t="s">
        <v>116</v>
      </c>
    </row>
    <row r="311" spans="2:51" s="14" customFormat="1" ht="10.2">
      <c r="B311" s="202"/>
      <c r="C311" s="203"/>
      <c r="D311" s="193" t="s">
        <v>127</v>
      </c>
      <c r="E311" s="204" t="s">
        <v>19</v>
      </c>
      <c r="F311" s="205" t="s">
        <v>366</v>
      </c>
      <c r="G311" s="203"/>
      <c r="H311" s="206">
        <v>3.575</v>
      </c>
      <c r="I311" s="207"/>
      <c r="J311" s="203"/>
      <c r="K311" s="203"/>
      <c r="L311" s="208"/>
      <c r="M311" s="209"/>
      <c r="N311" s="210"/>
      <c r="O311" s="210"/>
      <c r="P311" s="210"/>
      <c r="Q311" s="210"/>
      <c r="R311" s="210"/>
      <c r="S311" s="210"/>
      <c r="T311" s="211"/>
      <c r="AT311" s="212" t="s">
        <v>127</v>
      </c>
      <c r="AU311" s="212" t="s">
        <v>80</v>
      </c>
      <c r="AV311" s="14" t="s">
        <v>80</v>
      </c>
      <c r="AW311" s="14" t="s">
        <v>32</v>
      </c>
      <c r="AX311" s="14" t="s">
        <v>71</v>
      </c>
      <c r="AY311" s="212" t="s">
        <v>116</v>
      </c>
    </row>
    <row r="312" spans="2:51" s="15" customFormat="1" ht="10.2">
      <c r="B312" s="213"/>
      <c r="C312" s="214"/>
      <c r="D312" s="193" t="s">
        <v>127</v>
      </c>
      <c r="E312" s="215" t="s">
        <v>19</v>
      </c>
      <c r="F312" s="216" t="s">
        <v>132</v>
      </c>
      <c r="G312" s="214"/>
      <c r="H312" s="217">
        <v>3.575</v>
      </c>
      <c r="I312" s="218"/>
      <c r="J312" s="214"/>
      <c r="K312" s="214"/>
      <c r="L312" s="219"/>
      <c r="M312" s="220"/>
      <c r="N312" s="221"/>
      <c r="O312" s="221"/>
      <c r="P312" s="221"/>
      <c r="Q312" s="221"/>
      <c r="R312" s="221"/>
      <c r="S312" s="221"/>
      <c r="T312" s="222"/>
      <c r="AT312" s="223" t="s">
        <v>127</v>
      </c>
      <c r="AU312" s="223" t="s">
        <v>80</v>
      </c>
      <c r="AV312" s="15" t="s">
        <v>123</v>
      </c>
      <c r="AW312" s="15" t="s">
        <v>32</v>
      </c>
      <c r="AX312" s="15" t="s">
        <v>76</v>
      </c>
      <c r="AY312" s="223" t="s">
        <v>116</v>
      </c>
    </row>
    <row r="313" spans="1:65" s="2" customFormat="1" ht="16.5" customHeight="1">
      <c r="A313" s="34"/>
      <c r="B313" s="35"/>
      <c r="C313" s="173" t="s">
        <v>367</v>
      </c>
      <c r="D313" s="173" t="s">
        <v>118</v>
      </c>
      <c r="E313" s="174" t="s">
        <v>368</v>
      </c>
      <c r="F313" s="175" t="s">
        <v>369</v>
      </c>
      <c r="G313" s="176" t="s">
        <v>152</v>
      </c>
      <c r="H313" s="177">
        <v>3.575</v>
      </c>
      <c r="I313" s="178"/>
      <c r="J313" s="179">
        <f>ROUND(I313*H313,2)</f>
        <v>0</v>
      </c>
      <c r="K313" s="175" t="s">
        <v>122</v>
      </c>
      <c r="L313" s="39"/>
      <c r="M313" s="180" t="s">
        <v>19</v>
      </c>
      <c r="N313" s="181" t="s">
        <v>42</v>
      </c>
      <c r="O313" s="64"/>
      <c r="P313" s="182">
        <f>O313*H313</f>
        <v>0</v>
      </c>
      <c r="Q313" s="182">
        <v>0.00014</v>
      </c>
      <c r="R313" s="182">
        <f>Q313*H313</f>
        <v>0.0005005</v>
      </c>
      <c r="S313" s="182">
        <v>0</v>
      </c>
      <c r="T313" s="183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84" t="s">
        <v>198</v>
      </c>
      <c r="AT313" s="184" t="s">
        <v>118</v>
      </c>
      <c r="AU313" s="184" t="s">
        <v>80</v>
      </c>
      <c r="AY313" s="17" t="s">
        <v>116</v>
      </c>
      <c r="BE313" s="185">
        <f>IF(N313="základní",J313,0)</f>
        <v>0</v>
      </c>
      <c r="BF313" s="185">
        <f>IF(N313="snížená",J313,0)</f>
        <v>0</v>
      </c>
      <c r="BG313" s="185">
        <f>IF(N313="zákl. přenesená",J313,0)</f>
        <v>0</v>
      </c>
      <c r="BH313" s="185">
        <f>IF(N313="sníž. přenesená",J313,0)</f>
        <v>0</v>
      </c>
      <c r="BI313" s="185">
        <f>IF(N313="nulová",J313,0)</f>
        <v>0</v>
      </c>
      <c r="BJ313" s="17" t="s">
        <v>76</v>
      </c>
      <c r="BK313" s="185">
        <f>ROUND(I313*H313,2)</f>
        <v>0</v>
      </c>
      <c r="BL313" s="17" t="s">
        <v>198</v>
      </c>
      <c r="BM313" s="184" t="s">
        <v>370</v>
      </c>
    </row>
    <row r="314" spans="1:47" s="2" customFormat="1" ht="10.2">
      <c r="A314" s="34"/>
      <c r="B314" s="35"/>
      <c r="C314" s="36"/>
      <c r="D314" s="186" t="s">
        <v>125</v>
      </c>
      <c r="E314" s="36"/>
      <c r="F314" s="187" t="s">
        <v>371</v>
      </c>
      <c r="G314" s="36"/>
      <c r="H314" s="36"/>
      <c r="I314" s="188"/>
      <c r="J314" s="36"/>
      <c r="K314" s="36"/>
      <c r="L314" s="39"/>
      <c r="M314" s="189"/>
      <c r="N314" s="190"/>
      <c r="O314" s="64"/>
      <c r="P314" s="64"/>
      <c r="Q314" s="64"/>
      <c r="R314" s="64"/>
      <c r="S314" s="64"/>
      <c r="T314" s="65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T314" s="17" t="s">
        <v>125</v>
      </c>
      <c r="AU314" s="17" t="s">
        <v>80</v>
      </c>
    </row>
    <row r="315" spans="2:51" s="14" customFormat="1" ht="10.2">
      <c r="B315" s="202"/>
      <c r="C315" s="203"/>
      <c r="D315" s="193" t="s">
        <v>127</v>
      </c>
      <c r="E315" s="204" t="s">
        <v>19</v>
      </c>
      <c r="F315" s="205" t="s">
        <v>372</v>
      </c>
      <c r="G315" s="203"/>
      <c r="H315" s="206">
        <v>3.575</v>
      </c>
      <c r="I315" s="207"/>
      <c r="J315" s="203"/>
      <c r="K315" s="203"/>
      <c r="L315" s="208"/>
      <c r="M315" s="209"/>
      <c r="N315" s="210"/>
      <c r="O315" s="210"/>
      <c r="P315" s="210"/>
      <c r="Q315" s="210"/>
      <c r="R315" s="210"/>
      <c r="S315" s="210"/>
      <c r="T315" s="211"/>
      <c r="AT315" s="212" t="s">
        <v>127</v>
      </c>
      <c r="AU315" s="212" t="s">
        <v>80</v>
      </c>
      <c r="AV315" s="14" t="s">
        <v>80</v>
      </c>
      <c r="AW315" s="14" t="s">
        <v>32</v>
      </c>
      <c r="AX315" s="14" t="s">
        <v>71</v>
      </c>
      <c r="AY315" s="212" t="s">
        <v>116</v>
      </c>
    </row>
    <row r="316" spans="2:51" s="15" customFormat="1" ht="10.2">
      <c r="B316" s="213"/>
      <c r="C316" s="214"/>
      <c r="D316" s="193" t="s">
        <v>127</v>
      </c>
      <c r="E316" s="215" t="s">
        <v>19</v>
      </c>
      <c r="F316" s="216" t="s">
        <v>132</v>
      </c>
      <c r="G316" s="214"/>
      <c r="H316" s="217">
        <v>3.575</v>
      </c>
      <c r="I316" s="218"/>
      <c r="J316" s="214"/>
      <c r="K316" s="214"/>
      <c r="L316" s="219"/>
      <c r="M316" s="220"/>
      <c r="N316" s="221"/>
      <c r="O316" s="221"/>
      <c r="P316" s="221"/>
      <c r="Q316" s="221"/>
      <c r="R316" s="221"/>
      <c r="S316" s="221"/>
      <c r="T316" s="222"/>
      <c r="AT316" s="223" t="s">
        <v>127</v>
      </c>
      <c r="AU316" s="223" t="s">
        <v>80</v>
      </c>
      <c r="AV316" s="15" t="s">
        <v>123</v>
      </c>
      <c r="AW316" s="15" t="s">
        <v>32</v>
      </c>
      <c r="AX316" s="15" t="s">
        <v>76</v>
      </c>
      <c r="AY316" s="223" t="s">
        <v>116</v>
      </c>
    </row>
    <row r="317" spans="1:65" s="2" customFormat="1" ht="16.5" customHeight="1">
      <c r="A317" s="34"/>
      <c r="B317" s="35"/>
      <c r="C317" s="173" t="s">
        <v>373</v>
      </c>
      <c r="D317" s="173" t="s">
        <v>118</v>
      </c>
      <c r="E317" s="174" t="s">
        <v>374</v>
      </c>
      <c r="F317" s="175" t="s">
        <v>375</v>
      </c>
      <c r="G317" s="176" t="s">
        <v>152</v>
      </c>
      <c r="H317" s="177">
        <v>3.575</v>
      </c>
      <c r="I317" s="178"/>
      <c r="J317" s="179">
        <f>ROUND(I317*H317,2)</f>
        <v>0</v>
      </c>
      <c r="K317" s="175" t="s">
        <v>122</v>
      </c>
      <c r="L317" s="39"/>
      <c r="M317" s="180" t="s">
        <v>19</v>
      </c>
      <c r="N317" s="181" t="s">
        <v>42</v>
      </c>
      <c r="O317" s="64"/>
      <c r="P317" s="182">
        <f>O317*H317</f>
        <v>0</v>
      </c>
      <c r="Q317" s="182">
        <v>0.00012</v>
      </c>
      <c r="R317" s="182">
        <f>Q317*H317</f>
        <v>0.000429</v>
      </c>
      <c r="S317" s="182">
        <v>0</v>
      </c>
      <c r="T317" s="183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84" t="s">
        <v>198</v>
      </c>
      <c r="AT317" s="184" t="s">
        <v>118</v>
      </c>
      <c r="AU317" s="184" t="s">
        <v>80</v>
      </c>
      <c r="AY317" s="17" t="s">
        <v>116</v>
      </c>
      <c r="BE317" s="185">
        <f>IF(N317="základní",J317,0)</f>
        <v>0</v>
      </c>
      <c r="BF317" s="185">
        <f>IF(N317="snížená",J317,0)</f>
        <v>0</v>
      </c>
      <c r="BG317" s="185">
        <f>IF(N317="zákl. přenesená",J317,0)</f>
        <v>0</v>
      </c>
      <c r="BH317" s="185">
        <f>IF(N317="sníž. přenesená",J317,0)</f>
        <v>0</v>
      </c>
      <c r="BI317" s="185">
        <f>IF(N317="nulová",J317,0)</f>
        <v>0</v>
      </c>
      <c r="BJ317" s="17" t="s">
        <v>76</v>
      </c>
      <c r="BK317" s="185">
        <f>ROUND(I317*H317,2)</f>
        <v>0</v>
      </c>
      <c r="BL317" s="17" t="s">
        <v>198</v>
      </c>
      <c r="BM317" s="184" t="s">
        <v>376</v>
      </c>
    </row>
    <row r="318" spans="1:47" s="2" customFormat="1" ht="10.2">
      <c r="A318" s="34"/>
      <c r="B318" s="35"/>
      <c r="C318" s="36"/>
      <c r="D318" s="186" t="s">
        <v>125</v>
      </c>
      <c r="E318" s="36"/>
      <c r="F318" s="187" t="s">
        <v>377</v>
      </c>
      <c r="G318" s="36"/>
      <c r="H318" s="36"/>
      <c r="I318" s="188"/>
      <c r="J318" s="36"/>
      <c r="K318" s="36"/>
      <c r="L318" s="39"/>
      <c r="M318" s="189"/>
      <c r="N318" s="190"/>
      <c r="O318" s="64"/>
      <c r="P318" s="64"/>
      <c r="Q318" s="64"/>
      <c r="R318" s="64"/>
      <c r="S318" s="64"/>
      <c r="T318" s="65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T318" s="17" t="s">
        <v>125</v>
      </c>
      <c r="AU318" s="17" t="s">
        <v>80</v>
      </c>
    </row>
    <row r="319" spans="2:51" s="14" customFormat="1" ht="10.2">
      <c r="B319" s="202"/>
      <c r="C319" s="203"/>
      <c r="D319" s="193" t="s">
        <v>127</v>
      </c>
      <c r="E319" s="204" t="s">
        <v>19</v>
      </c>
      <c r="F319" s="205" t="s">
        <v>372</v>
      </c>
      <c r="G319" s="203"/>
      <c r="H319" s="206">
        <v>3.575</v>
      </c>
      <c r="I319" s="207"/>
      <c r="J319" s="203"/>
      <c r="K319" s="203"/>
      <c r="L319" s="208"/>
      <c r="M319" s="209"/>
      <c r="N319" s="210"/>
      <c r="O319" s="210"/>
      <c r="P319" s="210"/>
      <c r="Q319" s="210"/>
      <c r="R319" s="210"/>
      <c r="S319" s="210"/>
      <c r="T319" s="211"/>
      <c r="AT319" s="212" t="s">
        <v>127</v>
      </c>
      <c r="AU319" s="212" t="s">
        <v>80</v>
      </c>
      <c r="AV319" s="14" t="s">
        <v>80</v>
      </c>
      <c r="AW319" s="14" t="s">
        <v>32</v>
      </c>
      <c r="AX319" s="14" t="s">
        <v>71</v>
      </c>
      <c r="AY319" s="212" t="s">
        <v>116</v>
      </c>
    </row>
    <row r="320" spans="2:51" s="15" customFormat="1" ht="10.2">
      <c r="B320" s="213"/>
      <c r="C320" s="214"/>
      <c r="D320" s="193" t="s">
        <v>127</v>
      </c>
      <c r="E320" s="215" t="s">
        <v>19</v>
      </c>
      <c r="F320" s="216" t="s">
        <v>132</v>
      </c>
      <c r="G320" s="214"/>
      <c r="H320" s="217">
        <v>3.575</v>
      </c>
      <c r="I320" s="218"/>
      <c r="J320" s="214"/>
      <c r="K320" s="214"/>
      <c r="L320" s="219"/>
      <c r="M320" s="220"/>
      <c r="N320" s="221"/>
      <c r="O320" s="221"/>
      <c r="P320" s="221"/>
      <c r="Q320" s="221"/>
      <c r="R320" s="221"/>
      <c r="S320" s="221"/>
      <c r="T320" s="222"/>
      <c r="AT320" s="223" t="s">
        <v>127</v>
      </c>
      <c r="AU320" s="223" t="s">
        <v>80</v>
      </c>
      <c r="AV320" s="15" t="s">
        <v>123</v>
      </c>
      <c r="AW320" s="15" t="s">
        <v>32</v>
      </c>
      <c r="AX320" s="15" t="s">
        <v>76</v>
      </c>
      <c r="AY320" s="223" t="s">
        <v>116</v>
      </c>
    </row>
    <row r="321" spans="1:65" s="2" customFormat="1" ht="16.5" customHeight="1">
      <c r="A321" s="34"/>
      <c r="B321" s="35"/>
      <c r="C321" s="173" t="s">
        <v>378</v>
      </c>
      <c r="D321" s="173" t="s">
        <v>118</v>
      </c>
      <c r="E321" s="174" t="s">
        <v>379</v>
      </c>
      <c r="F321" s="175" t="s">
        <v>380</v>
      </c>
      <c r="G321" s="176" t="s">
        <v>152</v>
      </c>
      <c r="H321" s="177">
        <v>3.575</v>
      </c>
      <c r="I321" s="178"/>
      <c r="J321" s="179">
        <f>ROUND(I321*H321,2)</f>
        <v>0</v>
      </c>
      <c r="K321" s="175" t="s">
        <v>122</v>
      </c>
      <c r="L321" s="39"/>
      <c r="M321" s="180" t="s">
        <v>19</v>
      </c>
      <c r="N321" s="181" t="s">
        <v>42</v>
      </c>
      <c r="O321" s="64"/>
      <c r="P321" s="182">
        <f>O321*H321</f>
        <v>0</v>
      </c>
      <c r="Q321" s="182">
        <v>0.00012</v>
      </c>
      <c r="R321" s="182">
        <f>Q321*H321</f>
        <v>0.000429</v>
      </c>
      <c r="S321" s="182">
        <v>0</v>
      </c>
      <c r="T321" s="183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184" t="s">
        <v>198</v>
      </c>
      <c r="AT321" s="184" t="s">
        <v>118</v>
      </c>
      <c r="AU321" s="184" t="s">
        <v>80</v>
      </c>
      <c r="AY321" s="17" t="s">
        <v>116</v>
      </c>
      <c r="BE321" s="185">
        <f>IF(N321="základní",J321,0)</f>
        <v>0</v>
      </c>
      <c r="BF321" s="185">
        <f>IF(N321="snížená",J321,0)</f>
        <v>0</v>
      </c>
      <c r="BG321" s="185">
        <f>IF(N321="zákl. přenesená",J321,0)</f>
        <v>0</v>
      </c>
      <c r="BH321" s="185">
        <f>IF(N321="sníž. přenesená",J321,0)</f>
        <v>0</v>
      </c>
      <c r="BI321" s="185">
        <f>IF(N321="nulová",J321,0)</f>
        <v>0</v>
      </c>
      <c r="BJ321" s="17" t="s">
        <v>76</v>
      </c>
      <c r="BK321" s="185">
        <f>ROUND(I321*H321,2)</f>
        <v>0</v>
      </c>
      <c r="BL321" s="17" t="s">
        <v>198</v>
      </c>
      <c r="BM321" s="184" t="s">
        <v>381</v>
      </c>
    </row>
    <row r="322" spans="1:47" s="2" customFormat="1" ht="10.2">
      <c r="A322" s="34"/>
      <c r="B322" s="35"/>
      <c r="C322" s="36"/>
      <c r="D322" s="186" t="s">
        <v>125</v>
      </c>
      <c r="E322" s="36"/>
      <c r="F322" s="187" t="s">
        <v>382</v>
      </c>
      <c r="G322" s="36"/>
      <c r="H322" s="36"/>
      <c r="I322" s="188"/>
      <c r="J322" s="36"/>
      <c r="K322" s="36"/>
      <c r="L322" s="39"/>
      <c r="M322" s="189"/>
      <c r="N322" s="190"/>
      <c r="O322" s="64"/>
      <c r="P322" s="64"/>
      <c r="Q322" s="64"/>
      <c r="R322" s="64"/>
      <c r="S322" s="64"/>
      <c r="T322" s="65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T322" s="17" t="s">
        <v>125</v>
      </c>
      <c r="AU322" s="17" t="s">
        <v>80</v>
      </c>
    </row>
    <row r="323" spans="2:51" s="14" customFormat="1" ht="10.2">
      <c r="B323" s="202"/>
      <c r="C323" s="203"/>
      <c r="D323" s="193" t="s">
        <v>127</v>
      </c>
      <c r="E323" s="204" t="s">
        <v>19</v>
      </c>
      <c r="F323" s="205" t="s">
        <v>372</v>
      </c>
      <c r="G323" s="203"/>
      <c r="H323" s="206">
        <v>3.575</v>
      </c>
      <c r="I323" s="207"/>
      <c r="J323" s="203"/>
      <c r="K323" s="203"/>
      <c r="L323" s="208"/>
      <c r="M323" s="209"/>
      <c r="N323" s="210"/>
      <c r="O323" s="210"/>
      <c r="P323" s="210"/>
      <c r="Q323" s="210"/>
      <c r="R323" s="210"/>
      <c r="S323" s="210"/>
      <c r="T323" s="211"/>
      <c r="AT323" s="212" t="s">
        <v>127</v>
      </c>
      <c r="AU323" s="212" t="s">
        <v>80</v>
      </c>
      <c r="AV323" s="14" t="s">
        <v>80</v>
      </c>
      <c r="AW323" s="14" t="s">
        <v>32</v>
      </c>
      <c r="AX323" s="14" t="s">
        <v>71</v>
      </c>
      <c r="AY323" s="212" t="s">
        <v>116</v>
      </c>
    </row>
    <row r="324" spans="2:51" s="15" customFormat="1" ht="10.2">
      <c r="B324" s="213"/>
      <c r="C324" s="214"/>
      <c r="D324" s="193" t="s">
        <v>127</v>
      </c>
      <c r="E324" s="215" t="s">
        <v>19</v>
      </c>
      <c r="F324" s="216" t="s">
        <v>132</v>
      </c>
      <c r="G324" s="214"/>
      <c r="H324" s="217">
        <v>3.575</v>
      </c>
      <c r="I324" s="218"/>
      <c r="J324" s="214"/>
      <c r="K324" s="214"/>
      <c r="L324" s="219"/>
      <c r="M324" s="220"/>
      <c r="N324" s="221"/>
      <c r="O324" s="221"/>
      <c r="P324" s="221"/>
      <c r="Q324" s="221"/>
      <c r="R324" s="221"/>
      <c r="S324" s="221"/>
      <c r="T324" s="222"/>
      <c r="AT324" s="223" t="s">
        <v>127</v>
      </c>
      <c r="AU324" s="223" t="s">
        <v>80</v>
      </c>
      <c r="AV324" s="15" t="s">
        <v>123</v>
      </c>
      <c r="AW324" s="15" t="s">
        <v>32</v>
      </c>
      <c r="AX324" s="15" t="s">
        <v>76</v>
      </c>
      <c r="AY324" s="223" t="s">
        <v>116</v>
      </c>
    </row>
    <row r="325" spans="1:65" s="2" customFormat="1" ht="16.5" customHeight="1">
      <c r="A325" s="34"/>
      <c r="B325" s="35"/>
      <c r="C325" s="173" t="s">
        <v>383</v>
      </c>
      <c r="D325" s="173" t="s">
        <v>118</v>
      </c>
      <c r="E325" s="174" t="s">
        <v>384</v>
      </c>
      <c r="F325" s="175" t="s">
        <v>385</v>
      </c>
      <c r="G325" s="176" t="s">
        <v>152</v>
      </c>
      <c r="H325" s="177">
        <v>6.3</v>
      </c>
      <c r="I325" s="178"/>
      <c r="J325" s="179">
        <f>ROUND(I325*H325,2)</f>
        <v>0</v>
      </c>
      <c r="K325" s="175" t="s">
        <v>122</v>
      </c>
      <c r="L325" s="39"/>
      <c r="M325" s="180" t="s">
        <v>19</v>
      </c>
      <c r="N325" s="181" t="s">
        <v>42</v>
      </c>
      <c r="O325" s="64"/>
      <c r="P325" s="182">
        <f>O325*H325</f>
        <v>0</v>
      </c>
      <c r="Q325" s="182">
        <v>0</v>
      </c>
      <c r="R325" s="182">
        <f>Q325*H325</f>
        <v>0</v>
      </c>
      <c r="S325" s="182">
        <v>0</v>
      </c>
      <c r="T325" s="183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84" t="s">
        <v>123</v>
      </c>
      <c r="AT325" s="184" t="s">
        <v>118</v>
      </c>
      <c r="AU325" s="184" t="s">
        <v>80</v>
      </c>
      <c r="AY325" s="17" t="s">
        <v>116</v>
      </c>
      <c r="BE325" s="185">
        <f>IF(N325="základní",J325,0)</f>
        <v>0</v>
      </c>
      <c r="BF325" s="185">
        <f>IF(N325="snížená",J325,0)</f>
        <v>0</v>
      </c>
      <c r="BG325" s="185">
        <f>IF(N325="zákl. přenesená",J325,0)</f>
        <v>0</v>
      </c>
      <c r="BH325" s="185">
        <f>IF(N325="sníž. přenesená",J325,0)</f>
        <v>0</v>
      </c>
      <c r="BI325" s="185">
        <f>IF(N325="nulová",J325,0)</f>
        <v>0</v>
      </c>
      <c r="BJ325" s="17" t="s">
        <v>76</v>
      </c>
      <c r="BK325" s="185">
        <f>ROUND(I325*H325,2)</f>
        <v>0</v>
      </c>
      <c r="BL325" s="17" t="s">
        <v>123</v>
      </c>
      <c r="BM325" s="184" t="s">
        <v>386</v>
      </c>
    </row>
    <row r="326" spans="1:47" s="2" customFormat="1" ht="10.2">
      <c r="A326" s="34"/>
      <c r="B326" s="35"/>
      <c r="C326" s="36"/>
      <c r="D326" s="186" t="s">
        <v>125</v>
      </c>
      <c r="E326" s="36"/>
      <c r="F326" s="187" t="s">
        <v>387</v>
      </c>
      <c r="G326" s="36"/>
      <c r="H326" s="36"/>
      <c r="I326" s="188"/>
      <c r="J326" s="36"/>
      <c r="K326" s="36"/>
      <c r="L326" s="39"/>
      <c r="M326" s="189"/>
      <c r="N326" s="190"/>
      <c r="O326" s="64"/>
      <c r="P326" s="64"/>
      <c r="Q326" s="64"/>
      <c r="R326" s="64"/>
      <c r="S326" s="64"/>
      <c r="T326" s="65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T326" s="17" t="s">
        <v>125</v>
      </c>
      <c r="AU326" s="17" t="s">
        <v>80</v>
      </c>
    </row>
    <row r="327" spans="2:51" s="13" customFormat="1" ht="10.2">
      <c r="B327" s="191"/>
      <c r="C327" s="192"/>
      <c r="D327" s="193" t="s">
        <v>127</v>
      </c>
      <c r="E327" s="194" t="s">
        <v>19</v>
      </c>
      <c r="F327" s="195" t="s">
        <v>346</v>
      </c>
      <c r="G327" s="192"/>
      <c r="H327" s="194" t="s">
        <v>19</v>
      </c>
      <c r="I327" s="196"/>
      <c r="J327" s="192"/>
      <c r="K327" s="192"/>
      <c r="L327" s="197"/>
      <c r="M327" s="198"/>
      <c r="N327" s="199"/>
      <c r="O327" s="199"/>
      <c r="P327" s="199"/>
      <c r="Q327" s="199"/>
      <c r="R327" s="199"/>
      <c r="S327" s="199"/>
      <c r="T327" s="200"/>
      <c r="AT327" s="201" t="s">
        <v>127</v>
      </c>
      <c r="AU327" s="201" t="s">
        <v>80</v>
      </c>
      <c r="AV327" s="13" t="s">
        <v>76</v>
      </c>
      <c r="AW327" s="13" t="s">
        <v>32</v>
      </c>
      <c r="AX327" s="13" t="s">
        <v>71</v>
      </c>
      <c r="AY327" s="201" t="s">
        <v>116</v>
      </c>
    </row>
    <row r="328" spans="2:51" s="14" customFormat="1" ht="10.2">
      <c r="B328" s="202"/>
      <c r="C328" s="203"/>
      <c r="D328" s="193" t="s">
        <v>127</v>
      </c>
      <c r="E328" s="204" t="s">
        <v>19</v>
      </c>
      <c r="F328" s="205" t="s">
        <v>388</v>
      </c>
      <c r="G328" s="203"/>
      <c r="H328" s="206">
        <v>6.3</v>
      </c>
      <c r="I328" s="207"/>
      <c r="J328" s="203"/>
      <c r="K328" s="203"/>
      <c r="L328" s="208"/>
      <c r="M328" s="209"/>
      <c r="N328" s="210"/>
      <c r="O328" s="210"/>
      <c r="P328" s="210"/>
      <c r="Q328" s="210"/>
      <c r="R328" s="210"/>
      <c r="S328" s="210"/>
      <c r="T328" s="211"/>
      <c r="AT328" s="212" t="s">
        <v>127</v>
      </c>
      <c r="AU328" s="212" t="s">
        <v>80</v>
      </c>
      <c r="AV328" s="14" t="s">
        <v>80</v>
      </c>
      <c r="AW328" s="14" t="s">
        <v>32</v>
      </c>
      <c r="AX328" s="14" t="s">
        <v>71</v>
      </c>
      <c r="AY328" s="212" t="s">
        <v>116</v>
      </c>
    </row>
    <row r="329" spans="2:51" s="15" customFormat="1" ht="10.2">
      <c r="B329" s="213"/>
      <c r="C329" s="214"/>
      <c r="D329" s="193" t="s">
        <v>127</v>
      </c>
      <c r="E329" s="215" t="s">
        <v>19</v>
      </c>
      <c r="F329" s="216" t="s">
        <v>132</v>
      </c>
      <c r="G329" s="214"/>
      <c r="H329" s="217">
        <v>6.3</v>
      </c>
      <c r="I329" s="218"/>
      <c r="J329" s="214"/>
      <c r="K329" s="214"/>
      <c r="L329" s="219"/>
      <c r="M329" s="220"/>
      <c r="N329" s="221"/>
      <c r="O329" s="221"/>
      <c r="P329" s="221"/>
      <c r="Q329" s="221"/>
      <c r="R329" s="221"/>
      <c r="S329" s="221"/>
      <c r="T329" s="222"/>
      <c r="AT329" s="223" t="s">
        <v>127</v>
      </c>
      <c r="AU329" s="223" t="s">
        <v>80</v>
      </c>
      <c r="AV329" s="15" t="s">
        <v>123</v>
      </c>
      <c r="AW329" s="15" t="s">
        <v>32</v>
      </c>
      <c r="AX329" s="15" t="s">
        <v>76</v>
      </c>
      <c r="AY329" s="223" t="s">
        <v>116</v>
      </c>
    </row>
    <row r="330" spans="1:65" s="2" customFormat="1" ht="16.5" customHeight="1">
      <c r="A330" s="34"/>
      <c r="B330" s="35"/>
      <c r="C330" s="173" t="s">
        <v>389</v>
      </c>
      <c r="D330" s="173" t="s">
        <v>118</v>
      </c>
      <c r="E330" s="174" t="s">
        <v>390</v>
      </c>
      <c r="F330" s="175" t="s">
        <v>391</v>
      </c>
      <c r="G330" s="176" t="s">
        <v>152</v>
      </c>
      <c r="H330" s="177">
        <v>6.3</v>
      </c>
      <c r="I330" s="178"/>
      <c r="J330" s="179">
        <f>ROUND(I330*H330,2)</f>
        <v>0</v>
      </c>
      <c r="K330" s="175" t="s">
        <v>19</v>
      </c>
      <c r="L330" s="39"/>
      <c r="M330" s="180" t="s">
        <v>19</v>
      </c>
      <c r="N330" s="181" t="s">
        <v>42</v>
      </c>
      <c r="O330" s="64"/>
      <c r="P330" s="182">
        <f>O330*H330</f>
        <v>0</v>
      </c>
      <c r="Q330" s="182">
        <v>0.03885</v>
      </c>
      <c r="R330" s="182">
        <f>Q330*H330</f>
        <v>0.244755</v>
      </c>
      <c r="S330" s="182">
        <v>0</v>
      </c>
      <c r="T330" s="183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84" t="s">
        <v>123</v>
      </c>
      <c r="AT330" s="184" t="s">
        <v>118</v>
      </c>
      <c r="AU330" s="184" t="s">
        <v>80</v>
      </c>
      <c r="AY330" s="17" t="s">
        <v>116</v>
      </c>
      <c r="BE330" s="185">
        <f>IF(N330="základní",J330,0)</f>
        <v>0</v>
      </c>
      <c r="BF330" s="185">
        <f>IF(N330="snížená",J330,0)</f>
        <v>0</v>
      </c>
      <c r="BG330" s="185">
        <f>IF(N330="zákl. přenesená",J330,0)</f>
        <v>0</v>
      </c>
      <c r="BH330" s="185">
        <f>IF(N330="sníž. přenesená",J330,0)</f>
        <v>0</v>
      </c>
      <c r="BI330" s="185">
        <f>IF(N330="nulová",J330,0)</f>
        <v>0</v>
      </c>
      <c r="BJ330" s="17" t="s">
        <v>76</v>
      </c>
      <c r="BK330" s="185">
        <f>ROUND(I330*H330,2)</f>
        <v>0</v>
      </c>
      <c r="BL330" s="17" t="s">
        <v>123</v>
      </c>
      <c r="BM330" s="184" t="s">
        <v>392</v>
      </c>
    </row>
    <row r="331" spans="2:51" s="14" customFormat="1" ht="10.2">
      <c r="B331" s="202"/>
      <c r="C331" s="203"/>
      <c r="D331" s="193" t="s">
        <v>127</v>
      </c>
      <c r="E331" s="204" t="s">
        <v>19</v>
      </c>
      <c r="F331" s="205" t="s">
        <v>393</v>
      </c>
      <c r="G331" s="203"/>
      <c r="H331" s="206">
        <v>6.3</v>
      </c>
      <c r="I331" s="207"/>
      <c r="J331" s="203"/>
      <c r="K331" s="203"/>
      <c r="L331" s="208"/>
      <c r="M331" s="209"/>
      <c r="N331" s="210"/>
      <c r="O331" s="210"/>
      <c r="P331" s="210"/>
      <c r="Q331" s="210"/>
      <c r="R331" s="210"/>
      <c r="S331" s="210"/>
      <c r="T331" s="211"/>
      <c r="AT331" s="212" t="s">
        <v>127</v>
      </c>
      <c r="AU331" s="212" t="s">
        <v>80</v>
      </c>
      <c r="AV331" s="14" t="s">
        <v>80</v>
      </c>
      <c r="AW331" s="14" t="s">
        <v>32</v>
      </c>
      <c r="AX331" s="14" t="s">
        <v>71</v>
      </c>
      <c r="AY331" s="212" t="s">
        <v>116</v>
      </c>
    </row>
    <row r="332" spans="2:51" s="15" customFormat="1" ht="10.2">
      <c r="B332" s="213"/>
      <c r="C332" s="214"/>
      <c r="D332" s="193" t="s">
        <v>127</v>
      </c>
      <c r="E332" s="215" t="s">
        <v>19</v>
      </c>
      <c r="F332" s="216" t="s">
        <v>132</v>
      </c>
      <c r="G332" s="214"/>
      <c r="H332" s="217">
        <v>6.3</v>
      </c>
      <c r="I332" s="218"/>
      <c r="J332" s="214"/>
      <c r="K332" s="214"/>
      <c r="L332" s="219"/>
      <c r="M332" s="220"/>
      <c r="N332" s="221"/>
      <c r="O332" s="221"/>
      <c r="P332" s="221"/>
      <c r="Q332" s="221"/>
      <c r="R332" s="221"/>
      <c r="S332" s="221"/>
      <c r="T332" s="222"/>
      <c r="AT332" s="223" t="s">
        <v>127</v>
      </c>
      <c r="AU332" s="223" t="s">
        <v>80</v>
      </c>
      <c r="AV332" s="15" t="s">
        <v>123</v>
      </c>
      <c r="AW332" s="15" t="s">
        <v>32</v>
      </c>
      <c r="AX332" s="15" t="s">
        <v>76</v>
      </c>
      <c r="AY332" s="223" t="s">
        <v>116</v>
      </c>
    </row>
    <row r="333" spans="1:65" s="2" customFormat="1" ht="24.15" customHeight="1">
      <c r="A333" s="34"/>
      <c r="B333" s="35"/>
      <c r="C333" s="173" t="s">
        <v>394</v>
      </c>
      <c r="D333" s="173" t="s">
        <v>118</v>
      </c>
      <c r="E333" s="174" t="s">
        <v>395</v>
      </c>
      <c r="F333" s="175" t="s">
        <v>396</v>
      </c>
      <c r="G333" s="176" t="s">
        <v>306</v>
      </c>
      <c r="H333" s="177">
        <v>4</v>
      </c>
      <c r="I333" s="178"/>
      <c r="J333" s="179">
        <f>ROUND(I333*H333,2)</f>
        <v>0</v>
      </c>
      <c r="K333" s="175" t="s">
        <v>122</v>
      </c>
      <c r="L333" s="39"/>
      <c r="M333" s="180" t="s">
        <v>19</v>
      </c>
      <c r="N333" s="181" t="s">
        <v>42</v>
      </c>
      <c r="O333" s="64"/>
      <c r="P333" s="182">
        <f>O333*H333</f>
        <v>0</v>
      </c>
      <c r="Q333" s="182">
        <v>0.16371</v>
      </c>
      <c r="R333" s="182">
        <f>Q333*H333</f>
        <v>0.65484</v>
      </c>
      <c r="S333" s="182">
        <v>0</v>
      </c>
      <c r="T333" s="183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84" t="s">
        <v>123</v>
      </c>
      <c r="AT333" s="184" t="s">
        <v>118</v>
      </c>
      <c r="AU333" s="184" t="s">
        <v>80</v>
      </c>
      <c r="AY333" s="17" t="s">
        <v>116</v>
      </c>
      <c r="BE333" s="185">
        <f>IF(N333="základní",J333,0)</f>
        <v>0</v>
      </c>
      <c r="BF333" s="185">
        <f>IF(N333="snížená",J333,0)</f>
        <v>0</v>
      </c>
      <c r="BG333" s="185">
        <f>IF(N333="zákl. přenesená",J333,0)</f>
        <v>0</v>
      </c>
      <c r="BH333" s="185">
        <f>IF(N333="sníž. přenesená",J333,0)</f>
        <v>0</v>
      </c>
      <c r="BI333" s="185">
        <f>IF(N333="nulová",J333,0)</f>
        <v>0</v>
      </c>
      <c r="BJ333" s="17" t="s">
        <v>76</v>
      </c>
      <c r="BK333" s="185">
        <f>ROUND(I333*H333,2)</f>
        <v>0</v>
      </c>
      <c r="BL333" s="17" t="s">
        <v>123</v>
      </c>
      <c r="BM333" s="184" t="s">
        <v>397</v>
      </c>
    </row>
    <row r="334" spans="1:47" s="2" customFormat="1" ht="10.2">
      <c r="A334" s="34"/>
      <c r="B334" s="35"/>
      <c r="C334" s="36"/>
      <c r="D334" s="186" t="s">
        <v>125</v>
      </c>
      <c r="E334" s="36"/>
      <c r="F334" s="187" t="s">
        <v>398</v>
      </c>
      <c r="G334" s="36"/>
      <c r="H334" s="36"/>
      <c r="I334" s="188"/>
      <c r="J334" s="36"/>
      <c r="K334" s="36"/>
      <c r="L334" s="39"/>
      <c r="M334" s="189"/>
      <c r="N334" s="190"/>
      <c r="O334" s="64"/>
      <c r="P334" s="64"/>
      <c r="Q334" s="64"/>
      <c r="R334" s="64"/>
      <c r="S334" s="64"/>
      <c r="T334" s="65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T334" s="17" t="s">
        <v>125</v>
      </c>
      <c r="AU334" s="17" t="s">
        <v>80</v>
      </c>
    </row>
    <row r="335" spans="2:51" s="13" customFormat="1" ht="10.2">
      <c r="B335" s="191"/>
      <c r="C335" s="192"/>
      <c r="D335" s="193" t="s">
        <v>127</v>
      </c>
      <c r="E335" s="194" t="s">
        <v>19</v>
      </c>
      <c r="F335" s="195" t="s">
        <v>346</v>
      </c>
      <c r="G335" s="192"/>
      <c r="H335" s="194" t="s">
        <v>19</v>
      </c>
      <c r="I335" s="196"/>
      <c r="J335" s="192"/>
      <c r="K335" s="192"/>
      <c r="L335" s="197"/>
      <c r="M335" s="198"/>
      <c r="N335" s="199"/>
      <c r="O335" s="199"/>
      <c r="P335" s="199"/>
      <c r="Q335" s="199"/>
      <c r="R335" s="199"/>
      <c r="S335" s="199"/>
      <c r="T335" s="200"/>
      <c r="AT335" s="201" t="s">
        <v>127</v>
      </c>
      <c r="AU335" s="201" t="s">
        <v>80</v>
      </c>
      <c r="AV335" s="13" t="s">
        <v>76</v>
      </c>
      <c r="AW335" s="13" t="s">
        <v>32</v>
      </c>
      <c r="AX335" s="13" t="s">
        <v>71</v>
      </c>
      <c r="AY335" s="201" t="s">
        <v>116</v>
      </c>
    </row>
    <row r="336" spans="2:51" s="14" customFormat="1" ht="10.2">
      <c r="B336" s="202"/>
      <c r="C336" s="203"/>
      <c r="D336" s="193" t="s">
        <v>127</v>
      </c>
      <c r="E336" s="204" t="s">
        <v>19</v>
      </c>
      <c r="F336" s="205" t="s">
        <v>399</v>
      </c>
      <c r="G336" s="203"/>
      <c r="H336" s="206">
        <v>4</v>
      </c>
      <c r="I336" s="207"/>
      <c r="J336" s="203"/>
      <c r="K336" s="203"/>
      <c r="L336" s="208"/>
      <c r="M336" s="209"/>
      <c r="N336" s="210"/>
      <c r="O336" s="210"/>
      <c r="P336" s="210"/>
      <c r="Q336" s="210"/>
      <c r="R336" s="210"/>
      <c r="S336" s="210"/>
      <c r="T336" s="211"/>
      <c r="AT336" s="212" t="s">
        <v>127</v>
      </c>
      <c r="AU336" s="212" t="s">
        <v>80</v>
      </c>
      <c r="AV336" s="14" t="s">
        <v>80</v>
      </c>
      <c r="AW336" s="14" t="s">
        <v>32</v>
      </c>
      <c r="AX336" s="14" t="s">
        <v>71</v>
      </c>
      <c r="AY336" s="212" t="s">
        <v>116</v>
      </c>
    </row>
    <row r="337" spans="2:51" s="15" customFormat="1" ht="10.2">
      <c r="B337" s="213"/>
      <c r="C337" s="214"/>
      <c r="D337" s="193" t="s">
        <v>127</v>
      </c>
      <c r="E337" s="215" t="s">
        <v>19</v>
      </c>
      <c r="F337" s="216" t="s">
        <v>132</v>
      </c>
      <c r="G337" s="214"/>
      <c r="H337" s="217">
        <v>4</v>
      </c>
      <c r="I337" s="218"/>
      <c r="J337" s="214"/>
      <c r="K337" s="214"/>
      <c r="L337" s="219"/>
      <c r="M337" s="220"/>
      <c r="N337" s="221"/>
      <c r="O337" s="221"/>
      <c r="P337" s="221"/>
      <c r="Q337" s="221"/>
      <c r="R337" s="221"/>
      <c r="S337" s="221"/>
      <c r="T337" s="222"/>
      <c r="AT337" s="223" t="s">
        <v>127</v>
      </c>
      <c r="AU337" s="223" t="s">
        <v>80</v>
      </c>
      <c r="AV337" s="15" t="s">
        <v>123</v>
      </c>
      <c r="AW337" s="15" t="s">
        <v>32</v>
      </c>
      <c r="AX337" s="15" t="s">
        <v>76</v>
      </c>
      <c r="AY337" s="223" t="s">
        <v>116</v>
      </c>
    </row>
    <row r="338" spans="1:65" s="2" customFormat="1" ht="16.5" customHeight="1">
      <c r="A338" s="34"/>
      <c r="B338" s="35"/>
      <c r="C338" s="225" t="s">
        <v>400</v>
      </c>
      <c r="D338" s="225" t="s">
        <v>282</v>
      </c>
      <c r="E338" s="226" t="s">
        <v>401</v>
      </c>
      <c r="F338" s="227" t="s">
        <v>402</v>
      </c>
      <c r="G338" s="228" t="s">
        <v>277</v>
      </c>
      <c r="H338" s="229">
        <v>12.241</v>
      </c>
      <c r="I338" s="230"/>
      <c r="J338" s="231">
        <f>ROUND(I338*H338,2)</f>
        <v>0</v>
      </c>
      <c r="K338" s="227" t="s">
        <v>122</v>
      </c>
      <c r="L338" s="232"/>
      <c r="M338" s="233" t="s">
        <v>19</v>
      </c>
      <c r="N338" s="234" t="s">
        <v>42</v>
      </c>
      <c r="O338" s="64"/>
      <c r="P338" s="182">
        <f>O338*H338</f>
        <v>0</v>
      </c>
      <c r="Q338" s="182">
        <v>0.046</v>
      </c>
      <c r="R338" s="182">
        <f>Q338*H338</f>
        <v>0.563086</v>
      </c>
      <c r="S338" s="182">
        <v>0</v>
      </c>
      <c r="T338" s="183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184" t="s">
        <v>171</v>
      </c>
      <c r="AT338" s="184" t="s">
        <v>282</v>
      </c>
      <c r="AU338" s="184" t="s">
        <v>80</v>
      </c>
      <c r="AY338" s="17" t="s">
        <v>116</v>
      </c>
      <c r="BE338" s="185">
        <f>IF(N338="základní",J338,0)</f>
        <v>0</v>
      </c>
      <c r="BF338" s="185">
        <f>IF(N338="snížená",J338,0)</f>
        <v>0</v>
      </c>
      <c r="BG338" s="185">
        <f>IF(N338="zákl. přenesená",J338,0)</f>
        <v>0</v>
      </c>
      <c r="BH338" s="185">
        <f>IF(N338="sníž. přenesená",J338,0)</f>
        <v>0</v>
      </c>
      <c r="BI338" s="185">
        <f>IF(N338="nulová",J338,0)</f>
        <v>0</v>
      </c>
      <c r="BJ338" s="17" t="s">
        <v>76</v>
      </c>
      <c r="BK338" s="185">
        <f>ROUND(I338*H338,2)</f>
        <v>0</v>
      </c>
      <c r="BL338" s="17" t="s">
        <v>123</v>
      </c>
      <c r="BM338" s="184" t="s">
        <v>403</v>
      </c>
    </row>
    <row r="339" spans="2:51" s="14" customFormat="1" ht="10.2">
      <c r="B339" s="202"/>
      <c r="C339" s="203"/>
      <c r="D339" s="193" t="s">
        <v>127</v>
      </c>
      <c r="E339" s="204" t="s">
        <v>19</v>
      </c>
      <c r="F339" s="205" t="s">
        <v>404</v>
      </c>
      <c r="G339" s="203"/>
      <c r="H339" s="206">
        <v>12.241</v>
      </c>
      <c r="I339" s="207"/>
      <c r="J339" s="203"/>
      <c r="K339" s="203"/>
      <c r="L339" s="208"/>
      <c r="M339" s="209"/>
      <c r="N339" s="210"/>
      <c r="O339" s="210"/>
      <c r="P339" s="210"/>
      <c r="Q339" s="210"/>
      <c r="R339" s="210"/>
      <c r="S339" s="210"/>
      <c r="T339" s="211"/>
      <c r="AT339" s="212" t="s">
        <v>127</v>
      </c>
      <c r="AU339" s="212" t="s">
        <v>80</v>
      </c>
      <c r="AV339" s="14" t="s">
        <v>80</v>
      </c>
      <c r="AW339" s="14" t="s">
        <v>32</v>
      </c>
      <c r="AX339" s="14" t="s">
        <v>71</v>
      </c>
      <c r="AY339" s="212" t="s">
        <v>116</v>
      </c>
    </row>
    <row r="340" spans="2:51" s="15" customFormat="1" ht="10.2">
      <c r="B340" s="213"/>
      <c r="C340" s="214"/>
      <c r="D340" s="193" t="s">
        <v>127</v>
      </c>
      <c r="E340" s="215" t="s">
        <v>19</v>
      </c>
      <c r="F340" s="216" t="s">
        <v>132</v>
      </c>
      <c r="G340" s="214"/>
      <c r="H340" s="217">
        <v>12.241</v>
      </c>
      <c r="I340" s="218"/>
      <c r="J340" s="214"/>
      <c r="K340" s="214"/>
      <c r="L340" s="219"/>
      <c r="M340" s="220"/>
      <c r="N340" s="221"/>
      <c r="O340" s="221"/>
      <c r="P340" s="221"/>
      <c r="Q340" s="221"/>
      <c r="R340" s="221"/>
      <c r="S340" s="221"/>
      <c r="T340" s="222"/>
      <c r="AT340" s="223" t="s">
        <v>127</v>
      </c>
      <c r="AU340" s="223" t="s">
        <v>80</v>
      </c>
      <c r="AV340" s="15" t="s">
        <v>123</v>
      </c>
      <c r="AW340" s="15" t="s">
        <v>32</v>
      </c>
      <c r="AX340" s="15" t="s">
        <v>76</v>
      </c>
      <c r="AY340" s="223" t="s">
        <v>116</v>
      </c>
    </row>
    <row r="341" spans="1:65" s="2" customFormat="1" ht="24.15" customHeight="1">
      <c r="A341" s="34"/>
      <c r="B341" s="35"/>
      <c r="C341" s="173" t="s">
        <v>405</v>
      </c>
      <c r="D341" s="173" t="s">
        <v>118</v>
      </c>
      <c r="E341" s="174" t="s">
        <v>324</v>
      </c>
      <c r="F341" s="175" t="s">
        <v>325</v>
      </c>
      <c r="G341" s="176" t="s">
        <v>145</v>
      </c>
      <c r="H341" s="177">
        <v>2.148</v>
      </c>
      <c r="I341" s="178"/>
      <c r="J341" s="179">
        <f>ROUND(I341*H341,2)</f>
        <v>0</v>
      </c>
      <c r="K341" s="175" t="s">
        <v>122</v>
      </c>
      <c r="L341" s="39"/>
      <c r="M341" s="180" t="s">
        <v>19</v>
      </c>
      <c r="N341" s="181" t="s">
        <v>42</v>
      </c>
      <c r="O341" s="64"/>
      <c r="P341" s="182">
        <f>O341*H341</f>
        <v>0</v>
      </c>
      <c r="Q341" s="182">
        <v>0</v>
      </c>
      <c r="R341" s="182">
        <f>Q341*H341</f>
        <v>0</v>
      </c>
      <c r="S341" s="182">
        <v>0</v>
      </c>
      <c r="T341" s="183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184" t="s">
        <v>123</v>
      </c>
      <c r="AT341" s="184" t="s">
        <v>118</v>
      </c>
      <c r="AU341" s="184" t="s">
        <v>80</v>
      </c>
      <c r="AY341" s="17" t="s">
        <v>116</v>
      </c>
      <c r="BE341" s="185">
        <f>IF(N341="základní",J341,0)</f>
        <v>0</v>
      </c>
      <c r="BF341" s="185">
        <f>IF(N341="snížená",J341,0)</f>
        <v>0</v>
      </c>
      <c r="BG341" s="185">
        <f>IF(N341="zákl. přenesená",J341,0)</f>
        <v>0</v>
      </c>
      <c r="BH341" s="185">
        <f>IF(N341="sníž. přenesená",J341,0)</f>
        <v>0</v>
      </c>
      <c r="BI341" s="185">
        <f>IF(N341="nulová",J341,0)</f>
        <v>0</v>
      </c>
      <c r="BJ341" s="17" t="s">
        <v>76</v>
      </c>
      <c r="BK341" s="185">
        <f>ROUND(I341*H341,2)</f>
        <v>0</v>
      </c>
      <c r="BL341" s="17" t="s">
        <v>123</v>
      </c>
      <c r="BM341" s="184" t="s">
        <v>406</v>
      </c>
    </row>
    <row r="342" spans="1:47" s="2" customFormat="1" ht="10.2">
      <c r="A342" s="34"/>
      <c r="B342" s="35"/>
      <c r="C342" s="36"/>
      <c r="D342" s="186" t="s">
        <v>125</v>
      </c>
      <c r="E342" s="36"/>
      <c r="F342" s="187" t="s">
        <v>327</v>
      </c>
      <c r="G342" s="36"/>
      <c r="H342" s="36"/>
      <c r="I342" s="188"/>
      <c r="J342" s="36"/>
      <c r="K342" s="36"/>
      <c r="L342" s="39"/>
      <c r="M342" s="189"/>
      <c r="N342" s="190"/>
      <c r="O342" s="64"/>
      <c r="P342" s="64"/>
      <c r="Q342" s="64"/>
      <c r="R342" s="64"/>
      <c r="S342" s="64"/>
      <c r="T342" s="65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T342" s="17" t="s">
        <v>125</v>
      </c>
      <c r="AU342" s="17" t="s">
        <v>80</v>
      </c>
    </row>
    <row r="343" spans="2:63" s="12" customFormat="1" ht="22.8" customHeight="1">
      <c r="B343" s="157"/>
      <c r="C343" s="158"/>
      <c r="D343" s="159" t="s">
        <v>70</v>
      </c>
      <c r="E343" s="171" t="s">
        <v>178</v>
      </c>
      <c r="F343" s="171" t="s">
        <v>407</v>
      </c>
      <c r="G343" s="158"/>
      <c r="H343" s="158"/>
      <c r="I343" s="161"/>
      <c r="J343" s="172">
        <f>BK343</f>
        <v>0</v>
      </c>
      <c r="K343" s="158"/>
      <c r="L343" s="163"/>
      <c r="M343" s="164"/>
      <c r="N343" s="165"/>
      <c r="O343" s="165"/>
      <c r="P343" s="166">
        <f>SUM(P344:P375)</f>
        <v>0</v>
      </c>
      <c r="Q343" s="165"/>
      <c r="R343" s="166">
        <f>SUM(R344:R375)</f>
        <v>1.2308000000000001</v>
      </c>
      <c r="S343" s="165"/>
      <c r="T343" s="167">
        <f>SUM(T344:T375)</f>
        <v>3330.728</v>
      </c>
      <c r="AR343" s="168" t="s">
        <v>76</v>
      </c>
      <c r="AT343" s="169" t="s">
        <v>70</v>
      </c>
      <c r="AU343" s="169" t="s">
        <v>76</v>
      </c>
      <c r="AY343" s="168" t="s">
        <v>116</v>
      </c>
      <c r="BK343" s="170">
        <f>SUM(BK344:BK375)</f>
        <v>0</v>
      </c>
    </row>
    <row r="344" spans="1:65" s="2" customFormat="1" ht="16.5" customHeight="1">
      <c r="A344" s="34"/>
      <c r="B344" s="35"/>
      <c r="C344" s="173" t="s">
        <v>408</v>
      </c>
      <c r="D344" s="173" t="s">
        <v>118</v>
      </c>
      <c r="E344" s="174" t="s">
        <v>409</v>
      </c>
      <c r="F344" s="175" t="s">
        <v>410</v>
      </c>
      <c r="G344" s="176" t="s">
        <v>306</v>
      </c>
      <c r="H344" s="177">
        <v>31</v>
      </c>
      <c r="I344" s="178"/>
      <c r="J344" s="179">
        <f>ROUND(I344*H344,2)</f>
        <v>0</v>
      </c>
      <c r="K344" s="175" t="s">
        <v>122</v>
      </c>
      <c r="L344" s="39"/>
      <c r="M344" s="180" t="s">
        <v>19</v>
      </c>
      <c r="N344" s="181" t="s">
        <v>42</v>
      </c>
      <c r="O344" s="64"/>
      <c r="P344" s="182">
        <f>O344*H344</f>
        <v>0</v>
      </c>
      <c r="Q344" s="182">
        <v>0</v>
      </c>
      <c r="R344" s="182">
        <f>Q344*H344</f>
        <v>0</v>
      </c>
      <c r="S344" s="182">
        <v>0</v>
      </c>
      <c r="T344" s="183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184" t="s">
        <v>123</v>
      </c>
      <c r="AT344" s="184" t="s">
        <v>118</v>
      </c>
      <c r="AU344" s="184" t="s">
        <v>80</v>
      </c>
      <c r="AY344" s="17" t="s">
        <v>116</v>
      </c>
      <c r="BE344" s="185">
        <f>IF(N344="základní",J344,0)</f>
        <v>0</v>
      </c>
      <c r="BF344" s="185">
        <f>IF(N344="snížená",J344,0)</f>
        <v>0</v>
      </c>
      <c r="BG344" s="185">
        <f>IF(N344="zákl. přenesená",J344,0)</f>
        <v>0</v>
      </c>
      <c r="BH344" s="185">
        <f>IF(N344="sníž. přenesená",J344,0)</f>
        <v>0</v>
      </c>
      <c r="BI344" s="185">
        <f>IF(N344="nulová",J344,0)</f>
        <v>0</v>
      </c>
      <c r="BJ344" s="17" t="s">
        <v>76</v>
      </c>
      <c r="BK344" s="185">
        <f>ROUND(I344*H344,2)</f>
        <v>0</v>
      </c>
      <c r="BL344" s="17" t="s">
        <v>123</v>
      </c>
      <c r="BM344" s="184" t="s">
        <v>411</v>
      </c>
    </row>
    <row r="345" spans="1:47" s="2" customFormat="1" ht="10.2">
      <c r="A345" s="34"/>
      <c r="B345" s="35"/>
      <c r="C345" s="36"/>
      <c r="D345" s="186" t="s">
        <v>125</v>
      </c>
      <c r="E345" s="36"/>
      <c r="F345" s="187" t="s">
        <v>412</v>
      </c>
      <c r="G345" s="36"/>
      <c r="H345" s="36"/>
      <c r="I345" s="188"/>
      <c r="J345" s="36"/>
      <c r="K345" s="36"/>
      <c r="L345" s="39"/>
      <c r="M345" s="189"/>
      <c r="N345" s="190"/>
      <c r="O345" s="64"/>
      <c r="P345" s="64"/>
      <c r="Q345" s="64"/>
      <c r="R345" s="64"/>
      <c r="S345" s="64"/>
      <c r="T345" s="65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T345" s="17" t="s">
        <v>125</v>
      </c>
      <c r="AU345" s="17" t="s">
        <v>80</v>
      </c>
    </row>
    <row r="346" spans="2:51" s="14" customFormat="1" ht="10.2">
      <c r="B346" s="202"/>
      <c r="C346" s="203"/>
      <c r="D346" s="193" t="s">
        <v>127</v>
      </c>
      <c r="E346" s="204" t="s">
        <v>19</v>
      </c>
      <c r="F346" s="205" t="s">
        <v>413</v>
      </c>
      <c r="G346" s="203"/>
      <c r="H346" s="206">
        <v>31</v>
      </c>
      <c r="I346" s="207"/>
      <c r="J346" s="203"/>
      <c r="K346" s="203"/>
      <c r="L346" s="208"/>
      <c r="M346" s="209"/>
      <c r="N346" s="210"/>
      <c r="O346" s="210"/>
      <c r="P346" s="210"/>
      <c r="Q346" s="210"/>
      <c r="R346" s="210"/>
      <c r="S346" s="210"/>
      <c r="T346" s="211"/>
      <c r="AT346" s="212" t="s">
        <v>127</v>
      </c>
      <c r="AU346" s="212" t="s">
        <v>80</v>
      </c>
      <c r="AV346" s="14" t="s">
        <v>80</v>
      </c>
      <c r="AW346" s="14" t="s">
        <v>32</v>
      </c>
      <c r="AX346" s="14" t="s">
        <v>71</v>
      </c>
      <c r="AY346" s="212" t="s">
        <v>116</v>
      </c>
    </row>
    <row r="347" spans="2:51" s="15" customFormat="1" ht="10.2">
      <c r="B347" s="213"/>
      <c r="C347" s="214"/>
      <c r="D347" s="193" t="s">
        <v>127</v>
      </c>
      <c r="E347" s="215" t="s">
        <v>19</v>
      </c>
      <c r="F347" s="216" t="s">
        <v>132</v>
      </c>
      <c r="G347" s="214"/>
      <c r="H347" s="217">
        <v>31</v>
      </c>
      <c r="I347" s="218"/>
      <c r="J347" s="214"/>
      <c r="K347" s="214"/>
      <c r="L347" s="219"/>
      <c r="M347" s="220"/>
      <c r="N347" s="221"/>
      <c r="O347" s="221"/>
      <c r="P347" s="221"/>
      <c r="Q347" s="221"/>
      <c r="R347" s="221"/>
      <c r="S347" s="221"/>
      <c r="T347" s="222"/>
      <c r="AT347" s="223" t="s">
        <v>127</v>
      </c>
      <c r="AU347" s="223" t="s">
        <v>80</v>
      </c>
      <c r="AV347" s="15" t="s">
        <v>123</v>
      </c>
      <c r="AW347" s="15" t="s">
        <v>32</v>
      </c>
      <c r="AX347" s="15" t="s">
        <v>76</v>
      </c>
      <c r="AY347" s="223" t="s">
        <v>116</v>
      </c>
    </row>
    <row r="348" spans="1:65" s="2" customFormat="1" ht="24.15" customHeight="1">
      <c r="A348" s="34"/>
      <c r="B348" s="35"/>
      <c r="C348" s="173" t="s">
        <v>414</v>
      </c>
      <c r="D348" s="173" t="s">
        <v>118</v>
      </c>
      <c r="E348" s="174" t="s">
        <v>415</v>
      </c>
      <c r="F348" s="175" t="s">
        <v>416</v>
      </c>
      <c r="G348" s="176" t="s">
        <v>152</v>
      </c>
      <c r="H348" s="177">
        <v>350</v>
      </c>
      <c r="I348" s="178"/>
      <c r="J348" s="179">
        <f>ROUND(I348*H348,2)</f>
        <v>0</v>
      </c>
      <c r="K348" s="175" t="s">
        <v>122</v>
      </c>
      <c r="L348" s="39"/>
      <c r="M348" s="180" t="s">
        <v>19</v>
      </c>
      <c r="N348" s="181" t="s">
        <v>42</v>
      </c>
      <c r="O348" s="64"/>
      <c r="P348" s="182">
        <f>O348*H348</f>
        <v>0</v>
      </c>
      <c r="Q348" s="182">
        <v>0.00017</v>
      </c>
      <c r="R348" s="182">
        <f>Q348*H348</f>
        <v>0.059500000000000004</v>
      </c>
      <c r="S348" s="182">
        <v>0.46</v>
      </c>
      <c r="T348" s="183">
        <f>S348*H348</f>
        <v>161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184" t="s">
        <v>123</v>
      </c>
      <c r="AT348" s="184" t="s">
        <v>118</v>
      </c>
      <c r="AU348" s="184" t="s">
        <v>80</v>
      </c>
      <c r="AY348" s="17" t="s">
        <v>116</v>
      </c>
      <c r="BE348" s="185">
        <f>IF(N348="základní",J348,0)</f>
        <v>0</v>
      </c>
      <c r="BF348" s="185">
        <f>IF(N348="snížená",J348,0)</f>
        <v>0</v>
      </c>
      <c r="BG348" s="185">
        <f>IF(N348="zákl. přenesená",J348,0)</f>
        <v>0</v>
      </c>
      <c r="BH348" s="185">
        <f>IF(N348="sníž. přenesená",J348,0)</f>
        <v>0</v>
      </c>
      <c r="BI348" s="185">
        <f>IF(N348="nulová",J348,0)</f>
        <v>0</v>
      </c>
      <c r="BJ348" s="17" t="s">
        <v>76</v>
      </c>
      <c r="BK348" s="185">
        <f>ROUND(I348*H348,2)</f>
        <v>0</v>
      </c>
      <c r="BL348" s="17" t="s">
        <v>123</v>
      </c>
      <c r="BM348" s="184" t="s">
        <v>417</v>
      </c>
    </row>
    <row r="349" spans="1:47" s="2" customFormat="1" ht="10.2">
      <c r="A349" s="34"/>
      <c r="B349" s="35"/>
      <c r="C349" s="36"/>
      <c r="D349" s="186" t="s">
        <v>125</v>
      </c>
      <c r="E349" s="36"/>
      <c r="F349" s="187" t="s">
        <v>418</v>
      </c>
      <c r="G349" s="36"/>
      <c r="H349" s="36"/>
      <c r="I349" s="188"/>
      <c r="J349" s="36"/>
      <c r="K349" s="36"/>
      <c r="L349" s="39"/>
      <c r="M349" s="189"/>
      <c r="N349" s="190"/>
      <c r="O349" s="64"/>
      <c r="P349" s="64"/>
      <c r="Q349" s="64"/>
      <c r="R349" s="64"/>
      <c r="S349" s="64"/>
      <c r="T349" s="65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T349" s="17" t="s">
        <v>125</v>
      </c>
      <c r="AU349" s="17" t="s">
        <v>80</v>
      </c>
    </row>
    <row r="350" spans="2:51" s="13" customFormat="1" ht="10.2">
      <c r="B350" s="191"/>
      <c r="C350" s="192"/>
      <c r="D350" s="193" t="s">
        <v>127</v>
      </c>
      <c r="E350" s="194" t="s">
        <v>19</v>
      </c>
      <c r="F350" s="195" t="s">
        <v>252</v>
      </c>
      <c r="G350" s="192"/>
      <c r="H350" s="194" t="s">
        <v>19</v>
      </c>
      <c r="I350" s="196"/>
      <c r="J350" s="192"/>
      <c r="K350" s="192"/>
      <c r="L350" s="197"/>
      <c r="M350" s="198"/>
      <c r="N350" s="199"/>
      <c r="O350" s="199"/>
      <c r="P350" s="199"/>
      <c r="Q350" s="199"/>
      <c r="R350" s="199"/>
      <c r="S350" s="199"/>
      <c r="T350" s="200"/>
      <c r="AT350" s="201" t="s">
        <v>127</v>
      </c>
      <c r="AU350" s="201" t="s">
        <v>80</v>
      </c>
      <c r="AV350" s="13" t="s">
        <v>76</v>
      </c>
      <c r="AW350" s="13" t="s">
        <v>32</v>
      </c>
      <c r="AX350" s="13" t="s">
        <v>71</v>
      </c>
      <c r="AY350" s="201" t="s">
        <v>116</v>
      </c>
    </row>
    <row r="351" spans="2:51" s="14" customFormat="1" ht="10.2">
      <c r="B351" s="202"/>
      <c r="C351" s="203"/>
      <c r="D351" s="193" t="s">
        <v>127</v>
      </c>
      <c r="E351" s="204" t="s">
        <v>19</v>
      </c>
      <c r="F351" s="205" t="s">
        <v>419</v>
      </c>
      <c r="G351" s="203"/>
      <c r="H351" s="206">
        <v>350</v>
      </c>
      <c r="I351" s="207"/>
      <c r="J351" s="203"/>
      <c r="K351" s="203"/>
      <c r="L351" s="208"/>
      <c r="M351" s="209"/>
      <c r="N351" s="210"/>
      <c r="O351" s="210"/>
      <c r="P351" s="210"/>
      <c r="Q351" s="210"/>
      <c r="R351" s="210"/>
      <c r="S351" s="210"/>
      <c r="T351" s="211"/>
      <c r="AT351" s="212" t="s">
        <v>127</v>
      </c>
      <c r="AU351" s="212" t="s">
        <v>80</v>
      </c>
      <c r="AV351" s="14" t="s">
        <v>80</v>
      </c>
      <c r="AW351" s="14" t="s">
        <v>32</v>
      </c>
      <c r="AX351" s="14" t="s">
        <v>71</v>
      </c>
      <c r="AY351" s="212" t="s">
        <v>116</v>
      </c>
    </row>
    <row r="352" spans="2:51" s="15" customFormat="1" ht="10.2">
      <c r="B352" s="213"/>
      <c r="C352" s="214"/>
      <c r="D352" s="193" t="s">
        <v>127</v>
      </c>
      <c r="E352" s="215" t="s">
        <v>19</v>
      </c>
      <c r="F352" s="216" t="s">
        <v>132</v>
      </c>
      <c r="G352" s="214"/>
      <c r="H352" s="217">
        <v>350</v>
      </c>
      <c r="I352" s="218"/>
      <c r="J352" s="214"/>
      <c r="K352" s="214"/>
      <c r="L352" s="219"/>
      <c r="M352" s="220"/>
      <c r="N352" s="221"/>
      <c r="O352" s="221"/>
      <c r="P352" s="221"/>
      <c r="Q352" s="221"/>
      <c r="R352" s="221"/>
      <c r="S352" s="221"/>
      <c r="T352" s="222"/>
      <c r="AT352" s="223" t="s">
        <v>127</v>
      </c>
      <c r="AU352" s="223" t="s">
        <v>80</v>
      </c>
      <c r="AV352" s="15" t="s">
        <v>123</v>
      </c>
      <c r="AW352" s="15" t="s">
        <v>32</v>
      </c>
      <c r="AX352" s="15" t="s">
        <v>76</v>
      </c>
      <c r="AY352" s="223" t="s">
        <v>116</v>
      </c>
    </row>
    <row r="353" spans="1:65" s="2" customFormat="1" ht="24.15" customHeight="1">
      <c r="A353" s="34"/>
      <c r="B353" s="35"/>
      <c r="C353" s="173" t="s">
        <v>420</v>
      </c>
      <c r="D353" s="173" t="s">
        <v>118</v>
      </c>
      <c r="E353" s="174" t="s">
        <v>421</v>
      </c>
      <c r="F353" s="175" t="s">
        <v>422</v>
      </c>
      <c r="G353" s="176" t="s">
        <v>152</v>
      </c>
      <c r="H353" s="177">
        <v>6890</v>
      </c>
      <c r="I353" s="178"/>
      <c r="J353" s="179">
        <f>ROUND(I353*H353,2)</f>
        <v>0</v>
      </c>
      <c r="K353" s="175" t="s">
        <v>122</v>
      </c>
      <c r="L353" s="39"/>
      <c r="M353" s="180" t="s">
        <v>19</v>
      </c>
      <c r="N353" s="181" t="s">
        <v>42</v>
      </c>
      <c r="O353" s="64"/>
      <c r="P353" s="182">
        <f>O353*H353</f>
        <v>0</v>
      </c>
      <c r="Q353" s="182">
        <v>0.00017</v>
      </c>
      <c r="R353" s="182">
        <f>Q353*H353</f>
        <v>1.1713</v>
      </c>
      <c r="S353" s="182">
        <v>0.46</v>
      </c>
      <c r="T353" s="183">
        <f>S353*H353</f>
        <v>3169.4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184" t="s">
        <v>123</v>
      </c>
      <c r="AT353" s="184" t="s">
        <v>118</v>
      </c>
      <c r="AU353" s="184" t="s">
        <v>80</v>
      </c>
      <c r="AY353" s="17" t="s">
        <v>116</v>
      </c>
      <c r="BE353" s="185">
        <f>IF(N353="základní",J353,0)</f>
        <v>0</v>
      </c>
      <c r="BF353" s="185">
        <f>IF(N353="snížená",J353,0)</f>
        <v>0</v>
      </c>
      <c r="BG353" s="185">
        <f>IF(N353="zákl. přenesená",J353,0)</f>
        <v>0</v>
      </c>
      <c r="BH353" s="185">
        <f>IF(N353="sníž. přenesená",J353,0)</f>
        <v>0</v>
      </c>
      <c r="BI353" s="185">
        <f>IF(N353="nulová",J353,0)</f>
        <v>0</v>
      </c>
      <c r="BJ353" s="17" t="s">
        <v>76</v>
      </c>
      <c r="BK353" s="185">
        <f>ROUND(I353*H353,2)</f>
        <v>0</v>
      </c>
      <c r="BL353" s="17" t="s">
        <v>123</v>
      </c>
      <c r="BM353" s="184" t="s">
        <v>423</v>
      </c>
    </row>
    <row r="354" spans="1:47" s="2" customFormat="1" ht="10.2">
      <c r="A354" s="34"/>
      <c r="B354" s="35"/>
      <c r="C354" s="36"/>
      <c r="D354" s="186" t="s">
        <v>125</v>
      </c>
      <c r="E354" s="36"/>
      <c r="F354" s="187" t="s">
        <v>424</v>
      </c>
      <c r="G354" s="36"/>
      <c r="H354" s="36"/>
      <c r="I354" s="188"/>
      <c r="J354" s="36"/>
      <c r="K354" s="36"/>
      <c r="L354" s="39"/>
      <c r="M354" s="189"/>
      <c r="N354" s="190"/>
      <c r="O354" s="64"/>
      <c r="P354" s="64"/>
      <c r="Q354" s="64"/>
      <c r="R354" s="64"/>
      <c r="S354" s="64"/>
      <c r="T354" s="65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T354" s="17" t="s">
        <v>125</v>
      </c>
      <c r="AU354" s="17" t="s">
        <v>80</v>
      </c>
    </row>
    <row r="355" spans="2:51" s="13" customFormat="1" ht="10.2">
      <c r="B355" s="191"/>
      <c r="C355" s="192"/>
      <c r="D355" s="193" t="s">
        <v>127</v>
      </c>
      <c r="E355" s="194" t="s">
        <v>19</v>
      </c>
      <c r="F355" s="195" t="s">
        <v>252</v>
      </c>
      <c r="G355" s="192"/>
      <c r="H355" s="194" t="s">
        <v>19</v>
      </c>
      <c r="I355" s="196"/>
      <c r="J355" s="192"/>
      <c r="K355" s="192"/>
      <c r="L355" s="197"/>
      <c r="M355" s="198"/>
      <c r="N355" s="199"/>
      <c r="O355" s="199"/>
      <c r="P355" s="199"/>
      <c r="Q355" s="199"/>
      <c r="R355" s="199"/>
      <c r="S355" s="199"/>
      <c r="T355" s="200"/>
      <c r="AT355" s="201" t="s">
        <v>127</v>
      </c>
      <c r="AU355" s="201" t="s">
        <v>80</v>
      </c>
      <c r="AV355" s="13" t="s">
        <v>76</v>
      </c>
      <c r="AW355" s="13" t="s">
        <v>32</v>
      </c>
      <c r="AX355" s="13" t="s">
        <v>71</v>
      </c>
      <c r="AY355" s="201" t="s">
        <v>116</v>
      </c>
    </row>
    <row r="356" spans="2:51" s="14" customFormat="1" ht="10.2">
      <c r="B356" s="202"/>
      <c r="C356" s="203"/>
      <c r="D356" s="193" t="s">
        <v>127</v>
      </c>
      <c r="E356" s="204" t="s">
        <v>19</v>
      </c>
      <c r="F356" s="205" t="s">
        <v>425</v>
      </c>
      <c r="G356" s="203"/>
      <c r="H356" s="206">
        <v>6890</v>
      </c>
      <c r="I356" s="207"/>
      <c r="J356" s="203"/>
      <c r="K356" s="203"/>
      <c r="L356" s="208"/>
      <c r="M356" s="209"/>
      <c r="N356" s="210"/>
      <c r="O356" s="210"/>
      <c r="P356" s="210"/>
      <c r="Q356" s="210"/>
      <c r="R356" s="210"/>
      <c r="S356" s="210"/>
      <c r="T356" s="211"/>
      <c r="AT356" s="212" t="s">
        <v>127</v>
      </c>
      <c r="AU356" s="212" t="s">
        <v>80</v>
      </c>
      <c r="AV356" s="14" t="s">
        <v>80</v>
      </c>
      <c r="AW356" s="14" t="s">
        <v>32</v>
      </c>
      <c r="AX356" s="14" t="s">
        <v>71</v>
      </c>
      <c r="AY356" s="212" t="s">
        <v>116</v>
      </c>
    </row>
    <row r="357" spans="2:51" s="15" customFormat="1" ht="10.2">
      <c r="B357" s="213"/>
      <c r="C357" s="214"/>
      <c r="D357" s="193" t="s">
        <v>127</v>
      </c>
      <c r="E357" s="215" t="s">
        <v>19</v>
      </c>
      <c r="F357" s="216" t="s">
        <v>132</v>
      </c>
      <c r="G357" s="214"/>
      <c r="H357" s="217">
        <v>6890</v>
      </c>
      <c r="I357" s="218"/>
      <c r="J357" s="214"/>
      <c r="K357" s="214"/>
      <c r="L357" s="219"/>
      <c r="M357" s="220"/>
      <c r="N357" s="221"/>
      <c r="O357" s="221"/>
      <c r="P357" s="221"/>
      <c r="Q357" s="221"/>
      <c r="R357" s="221"/>
      <c r="S357" s="221"/>
      <c r="T357" s="222"/>
      <c r="AT357" s="223" t="s">
        <v>127</v>
      </c>
      <c r="AU357" s="223" t="s">
        <v>80</v>
      </c>
      <c r="AV357" s="15" t="s">
        <v>123</v>
      </c>
      <c r="AW357" s="15" t="s">
        <v>32</v>
      </c>
      <c r="AX357" s="15" t="s">
        <v>76</v>
      </c>
      <c r="AY357" s="223" t="s">
        <v>116</v>
      </c>
    </row>
    <row r="358" spans="1:65" s="2" customFormat="1" ht="16.5" customHeight="1">
      <c r="A358" s="34"/>
      <c r="B358" s="35"/>
      <c r="C358" s="173" t="s">
        <v>426</v>
      </c>
      <c r="D358" s="173" t="s">
        <v>118</v>
      </c>
      <c r="E358" s="174" t="s">
        <v>427</v>
      </c>
      <c r="F358" s="175" t="s">
        <v>428</v>
      </c>
      <c r="G358" s="176" t="s">
        <v>145</v>
      </c>
      <c r="H358" s="177">
        <v>375.84</v>
      </c>
      <c r="I358" s="178"/>
      <c r="J358" s="179">
        <f>ROUND(I358*H358,2)</f>
        <v>0</v>
      </c>
      <c r="K358" s="175" t="s">
        <v>19</v>
      </c>
      <c r="L358" s="39"/>
      <c r="M358" s="180" t="s">
        <v>19</v>
      </c>
      <c r="N358" s="181" t="s">
        <v>42</v>
      </c>
      <c r="O358" s="64"/>
      <c r="P358" s="182">
        <f>O358*H358</f>
        <v>0</v>
      </c>
      <c r="Q358" s="182">
        <v>0</v>
      </c>
      <c r="R358" s="182">
        <f>Q358*H358</f>
        <v>0</v>
      </c>
      <c r="S358" s="182">
        <v>0</v>
      </c>
      <c r="T358" s="183">
        <f>S358*H358</f>
        <v>0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184" t="s">
        <v>123</v>
      </c>
      <c r="AT358" s="184" t="s">
        <v>118</v>
      </c>
      <c r="AU358" s="184" t="s">
        <v>80</v>
      </c>
      <c r="AY358" s="17" t="s">
        <v>116</v>
      </c>
      <c r="BE358" s="185">
        <f>IF(N358="základní",J358,0)</f>
        <v>0</v>
      </c>
      <c r="BF358" s="185">
        <f>IF(N358="snížená",J358,0)</f>
        <v>0</v>
      </c>
      <c r="BG358" s="185">
        <f>IF(N358="zákl. přenesená",J358,0)</f>
        <v>0</v>
      </c>
      <c r="BH358" s="185">
        <f>IF(N358="sníž. přenesená",J358,0)</f>
        <v>0</v>
      </c>
      <c r="BI358" s="185">
        <f>IF(N358="nulová",J358,0)</f>
        <v>0</v>
      </c>
      <c r="BJ358" s="17" t="s">
        <v>76</v>
      </c>
      <c r="BK358" s="185">
        <f>ROUND(I358*H358,2)</f>
        <v>0</v>
      </c>
      <c r="BL358" s="17" t="s">
        <v>123</v>
      </c>
      <c r="BM358" s="184" t="s">
        <v>429</v>
      </c>
    </row>
    <row r="359" spans="2:51" s="13" customFormat="1" ht="10.2">
      <c r="B359" s="191"/>
      <c r="C359" s="192"/>
      <c r="D359" s="193" t="s">
        <v>127</v>
      </c>
      <c r="E359" s="194" t="s">
        <v>19</v>
      </c>
      <c r="F359" s="195" t="s">
        <v>346</v>
      </c>
      <c r="G359" s="192"/>
      <c r="H359" s="194" t="s">
        <v>19</v>
      </c>
      <c r="I359" s="196"/>
      <c r="J359" s="192"/>
      <c r="K359" s="192"/>
      <c r="L359" s="197"/>
      <c r="M359" s="198"/>
      <c r="N359" s="199"/>
      <c r="O359" s="199"/>
      <c r="P359" s="199"/>
      <c r="Q359" s="199"/>
      <c r="R359" s="199"/>
      <c r="S359" s="199"/>
      <c r="T359" s="200"/>
      <c r="AT359" s="201" t="s">
        <v>127</v>
      </c>
      <c r="AU359" s="201" t="s">
        <v>80</v>
      </c>
      <c r="AV359" s="13" t="s">
        <v>76</v>
      </c>
      <c r="AW359" s="13" t="s">
        <v>32</v>
      </c>
      <c r="AX359" s="13" t="s">
        <v>71</v>
      </c>
      <c r="AY359" s="201" t="s">
        <v>116</v>
      </c>
    </row>
    <row r="360" spans="2:51" s="14" customFormat="1" ht="10.2">
      <c r="B360" s="202"/>
      <c r="C360" s="203"/>
      <c r="D360" s="193" t="s">
        <v>127</v>
      </c>
      <c r="E360" s="204" t="s">
        <v>19</v>
      </c>
      <c r="F360" s="205" t="s">
        <v>430</v>
      </c>
      <c r="G360" s="203"/>
      <c r="H360" s="206">
        <v>375.84</v>
      </c>
      <c r="I360" s="207"/>
      <c r="J360" s="203"/>
      <c r="K360" s="203"/>
      <c r="L360" s="208"/>
      <c r="M360" s="209"/>
      <c r="N360" s="210"/>
      <c r="O360" s="210"/>
      <c r="P360" s="210"/>
      <c r="Q360" s="210"/>
      <c r="R360" s="210"/>
      <c r="S360" s="210"/>
      <c r="T360" s="211"/>
      <c r="AT360" s="212" t="s">
        <v>127</v>
      </c>
      <c r="AU360" s="212" t="s">
        <v>80</v>
      </c>
      <c r="AV360" s="14" t="s">
        <v>80</v>
      </c>
      <c r="AW360" s="14" t="s">
        <v>32</v>
      </c>
      <c r="AX360" s="14" t="s">
        <v>71</v>
      </c>
      <c r="AY360" s="212" t="s">
        <v>116</v>
      </c>
    </row>
    <row r="361" spans="2:51" s="15" customFormat="1" ht="10.2">
      <c r="B361" s="213"/>
      <c r="C361" s="214"/>
      <c r="D361" s="193" t="s">
        <v>127</v>
      </c>
      <c r="E361" s="215" t="s">
        <v>19</v>
      </c>
      <c r="F361" s="216" t="s">
        <v>132</v>
      </c>
      <c r="G361" s="214"/>
      <c r="H361" s="217">
        <v>375.84</v>
      </c>
      <c r="I361" s="218"/>
      <c r="J361" s="214"/>
      <c r="K361" s="214"/>
      <c r="L361" s="219"/>
      <c r="M361" s="220"/>
      <c r="N361" s="221"/>
      <c r="O361" s="221"/>
      <c r="P361" s="221"/>
      <c r="Q361" s="221"/>
      <c r="R361" s="221"/>
      <c r="S361" s="221"/>
      <c r="T361" s="222"/>
      <c r="AT361" s="223" t="s">
        <v>127</v>
      </c>
      <c r="AU361" s="223" t="s">
        <v>80</v>
      </c>
      <c r="AV361" s="15" t="s">
        <v>123</v>
      </c>
      <c r="AW361" s="15" t="s">
        <v>32</v>
      </c>
      <c r="AX361" s="15" t="s">
        <v>76</v>
      </c>
      <c r="AY361" s="223" t="s">
        <v>116</v>
      </c>
    </row>
    <row r="362" spans="1:65" s="2" customFormat="1" ht="24.15" customHeight="1">
      <c r="A362" s="34"/>
      <c r="B362" s="35"/>
      <c r="C362" s="173" t="s">
        <v>431</v>
      </c>
      <c r="D362" s="173" t="s">
        <v>118</v>
      </c>
      <c r="E362" s="174" t="s">
        <v>432</v>
      </c>
      <c r="F362" s="175" t="s">
        <v>433</v>
      </c>
      <c r="G362" s="176" t="s">
        <v>145</v>
      </c>
      <c r="H362" s="177">
        <v>2954.56</v>
      </c>
      <c r="I362" s="178"/>
      <c r="J362" s="179">
        <f>ROUND(I362*H362,2)</f>
        <v>0</v>
      </c>
      <c r="K362" s="175" t="s">
        <v>19</v>
      </c>
      <c r="L362" s="39"/>
      <c r="M362" s="180" t="s">
        <v>19</v>
      </c>
      <c r="N362" s="181" t="s">
        <v>42</v>
      </c>
      <c r="O362" s="64"/>
      <c r="P362" s="182">
        <f>O362*H362</f>
        <v>0</v>
      </c>
      <c r="Q362" s="182">
        <v>0</v>
      </c>
      <c r="R362" s="182">
        <f>Q362*H362</f>
        <v>0</v>
      </c>
      <c r="S362" s="182">
        <v>0</v>
      </c>
      <c r="T362" s="183">
        <f>S362*H362</f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184" t="s">
        <v>123</v>
      </c>
      <c r="AT362" s="184" t="s">
        <v>118</v>
      </c>
      <c r="AU362" s="184" t="s">
        <v>80</v>
      </c>
      <c r="AY362" s="17" t="s">
        <v>116</v>
      </c>
      <c r="BE362" s="185">
        <f>IF(N362="základní",J362,0)</f>
        <v>0</v>
      </c>
      <c r="BF362" s="185">
        <f>IF(N362="snížená",J362,0)</f>
        <v>0</v>
      </c>
      <c r="BG362" s="185">
        <f>IF(N362="zákl. přenesená",J362,0)</f>
        <v>0</v>
      </c>
      <c r="BH362" s="185">
        <f>IF(N362="sníž. přenesená",J362,0)</f>
        <v>0</v>
      </c>
      <c r="BI362" s="185">
        <f>IF(N362="nulová",J362,0)</f>
        <v>0</v>
      </c>
      <c r="BJ362" s="17" t="s">
        <v>76</v>
      </c>
      <c r="BK362" s="185">
        <f>ROUND(I362*H362,2)</f>
        <v>0</v>
      </c>
      <c r="BL362" s="17" t="s">
        <v>123</v>
      </c>
      <c r="BM362" s="184" t="s">
        <v>434</v>
      </c>
    </row>
    <row r="363" spans="2:51" s="14" customFormat="1" ht="10.2">
      <c r="B363" s="202"/>
      <c r="C363" s="203"/>
      <c r="D363" s="193" t="s">
        <v>127</v>
      </c>
      <c r="E363" s="204" t="s">
        <v>19</v>
      </c>
      <c r="F363" s="205" t="s">
        <v>435</v>
      </c>
      <c r="G363" s="203"/>
      <c r="H363" s="206">
        <v>2954.56</v>
      </c>
      <c r="I363" s="207"/>
      <c r="J363" s="203"/>
      <c r="K363" s="203"/>
      <c r="L363" s="208"/>
      <c r="M363" s="209"/>
      <c r="N363" s="210"/>
      <c r="O363" s="210"/>
      <c r="P363" s="210"/>
      <c r="Q363" s="210"/>
      <c r="R363" s="210"/>
      <c r="S363" s="210"/>
      <c r="T363" s="211"/>
      <c r="AT363" s="212" t="s">
        <v>127</v>
      </c>
      <c r="AU363" s="212" t="s">
        <v>80</v>
      </c>
      <c r="AV363" s="14" t="s">
        <v>80</v>
      </c>
      <c r="AW363" s="14" t="s">
        <v>32</v>
      </c>
      <c r="AX363" s="14" t="s">
        <v>71</v>
      </c>
      <c r="AY363" s="212" t="s">
        <v>116</v>
      </c>
    </row>
    <row r="364" spans="2:51" s="15" customFormat="1" ht="10.2">
      <c r="B364" s="213"/>
      <c r="C364" s="214"/>
      <c r="D364" s="193" t="s">
        <v>127</v>
      </c>
      <c r="E364" s="215" t="s">
        <v>19</v>
      </c>
      <c r="F364" s="216" t="s">
        <v>132</v>
      </c>
      <c r="G364" s="214"/>
      <c r="H364" s="217">
        <v>2954.56</v>
      </c>
      <c r="I364" s="218"/>
      <c r="J364" s="214"/>
      <c r="K364" s="214"/>
      <c r="L364" s="219"/>
      <c r="M364" s="220"/>
      <c r="N364" s="221"/>
      <c r="O364" s="221"/>
      <c r="P364" s="221"/>
      <c r="Q364" s="221"/>
      <c r="R364" s="221"/>
      <c r="S364" s="221"/>
      <c r="T364" s="222"/>
      <c r="AT364" s="223" t="s">
        <v>127</v>
      </c>
      <c r="AU364" s="223" t="s">
        <v>80</v>
      </c>
      <c r="AV364" s="15" t="s">
        <v>123</v>
      </c>
      <c r="AW364" s="15" t="s">
        <v>32</v>
      </c>
      <c r="AX364" s="15" t="s">
        <v>76</v>
      </c>
      <c r="AY364" s="223" t="s">
        <v>116</v>
      </c>
    </row>
    <row r="365" spans="1:65" s="2" customFormat="1" ht="33" customHeight="1">
      <c r="A365" s="34"/>
      <c r="B365" s="35"/>
      <c r="C365" s="173" t="s">
        <v>436</v>
      </c>
      <c r="D365" s="173" t="s">
        <v>118</v>
      </c>
      <c r="E365" s="174" t="s">
        <v>437</v>
      </c>
      <c r="F365" s="175" t="s">
        <v>438</v>
      </c>
      <c r="G365" s="176" t="s">
        <v>277</v>
      </c>
      <c r="H365" s="177">
        <v>4</v>
      </c>
      <c r="I365" s="178"/>
      <c r="J365" s="179">
        <f>ROUND(I365*H365,2)</f>
        <v>0</v>
      </c>
      <c r="K365" s="175" t="s">
        <v>122</v>
      </c>
      <c r="L365" s="39"/>
      <c r="M365" s="180" t="s">
        <v>19</v>
      </c>
      <c r="N365" s="181" t="s">
        <v>42</v>
      </c>
      <c r="O365" s="64"/>
      <c r="P365" s="182">
        <f>O365*H365</f>
        <v>0</v>
      </c>
      <c r="Q365" s="182">
        <v>0</v>
      </c>
      <c r="R365" s="182">
        <f>Q365*H365</f>
        <v>0</v>
      </c>
      <c r="S365" s="182">
        <v>0.082</v>
      </c>
      <c r="T365" s="183">
        <f>S365*H365</f>
        <v>0.328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184" t="s">
        <v>123</v>
      </c>
      <c r="AT365" s="184" t="s">
        <v>118</v>
      </c>
      <c r="AU365" s="184" t="s">
        <v>80</v>
      </c>
      <c r="AY365" s="17" t="s">
        <v>116</v>
      </c>
      <c r="BE365" s="185">
        <f>IF(N365="základní",J365,0)</f>
        <v>0</v>
      </c>
      <c r="BF365" s="185">
        <f>IF(N365="snížená",J365,0)</f>
        <v>0</v>
      </c>
      <c r="BG365" s="185">
        <f>IF(N365="zákl. přenesená",J365,0)</f>
        <v>0</v>
      </c>
      <c r="BH365" s="185">
        <f>IF(N365="sníž. přenesená",J365,0)</f>
        <v>0</v>
      </c>
      <c r="BI365" s="185">
        <f>IF(N365="nulová",J365,0)</f>
        <v>0</v>
      </c>
      <c r="BJ365" s="17" t="s">
        <v>76</v>
      </c>
      <c r="BK365" s="185">
        <f>ROUND(I365*H365,2)</f>
        <v>0</v>
      </c>
      <c r="BL365" s="17" t="s">
        <v>123</v>
      </c>
      <c r="BM365" s="184" t="s">
        <v>439</v>
      </c>
    </row>
    <row r="366" spans="1:47" s="2" customFormat="1" ht="10.2">
      <c r="A366" s="34"/>
      <c r="B366" s="35"/>
      <c r="C366" s="36"/>
      <c r="D366" s="186" t="s">
        <v>125</v>
      </c>
      <c r="E366" s="36"/>
      <c r="F366" s="187" t="s">
        <v>440</v>
      </c>
      <c r="G366" s="36"/>
      <c r="H366" s="36"/>
      <c r="I366" s="188"/>
      <c r="J366" s="36"/>
      <c r="K366" s="36"/>
      <c r="L366" s="39"/>
      <c r="M366" s="189"/>
      <c r="N366" s="190"/>
      <c r="O366" s="64"/>
      <c r="P366" s="64"/>
      <c r="Q366" s="64"/>
      <c r="R366" s="64"/>
      <c r="S366" s="64"/>
      <c r="T366" s="65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T366" s="17" t="s">
        <v>125</v>
      </c>
      <c r="AU366" s="17" t="s">
        <v>80</v>
      </c>
    </row>
    <row r="367" spans="2:51" s="14" customFormat="1" ht="10.2">
      <c r="B367" s="202"/>
      <c r="C367" s="203"/>
      <c r="D367" s="193" t="s">
        <v>127</v>
      </c>
      <c r="E367" s="204" t="s">
        <v>19</v>
      </c>
      <c r="F367" s="205" t="s">
        <v>280</v>
      </c>
      <c r="G367" s="203"/>
      <c r="H367" s="206">
        <v>4</v>
      </c>
      <c r="I367" s="207"/>
      <c r="J367" s="203"/>
      <c r="K367" s="203"/>
      <c r="L367" s="208"/>
      <c r="M367" s="209"/>
      <c r="N367" s="210"/>
      <c r="O367" s="210"/>
      <c r="P367" s="210"/>
      <c r="Q367" s="210"/>
      <c r="R367" s="210"/>
      <c r="S367" s="210"/>
      <c r="T367" s="211"/>
      <c r="AT367" s="212" t="s">
        <v>127</v>
      </c>
      <c r="AU367" s="212" t="s">
        <v>80</v>
      </c>
      <c r="AV367" s="14" t="s">
        <v>80</v>
      </c>
      <c r="AW367" s="14" t="s">
        <v>32</v>
      </c>
      <c r="AX367" s="14" t="s">
        <v>71</v>
      </c>
      <c r="AY367" s="212" t="s">
        <v>116</v>
      </c>
    </row>
    <row r="368" spans="2:51" s="15" customFormat="1" ht="10.2">
      <c r="B368" s="213"/>
      <c r="C368" s="214"/>
      <c r="D368" s="193" t="s">
        <v>127</v>
      </c>
      <c r="E368" s="215" t="s">
        <v>19</v>
      </c>
      <c r="F368" s="216" t="s">
        <v>132</v>
      </c>
      <c r="G368" s="214"/>
      <c r="H368" s="217">
        <v>4</v>
      </c>
      <c r="I368" s="218"/>
      <c r="J368" s="214"/>
      <c r="K368" s="214"/>
      <c r="L368" s="219"/>
      <c r="M368" s="220"/>
      <c r="N368" s="221"/>
      <c r="O368" s="221"/>
      <c r="P368" s="221"/>
      <c r="Q368" s="221"/>
      <c r="R368" s="221"/>
      <c r="S368" s="221"/>
      <c r="T368" s="222"/>
      <c r="AT368" s="223" t="s">
        <v>127</v>
      </c>
      <c r="AU368" s="223" t="s">
        <v>80</v>
      </c>
      <c r="AV368" s="15" t="s">
        <v>123</v>
      </c>
      <c r="AW368" s="15" t="s">
        <v>32</v>
      </c>
      <c r="AX368" s="15" t="s">
        <v>76</v>
      </c>
      <c r="AY368" s="223" t="s">
        <v>116</v>
      </c>
    </row>
    <row r="369" spans="1:65" s="2" customFormat="1" ht="16.5" customHeight="1">
      <c r="A369" s="34"/>
      <c r="B369" s="35"/>
      <c r="C369" s="173" t="s">
        <v>441</v>
      </c>
      <c r="D369" s="173" t="s">
        <v>118</v>
      </c>
      <c r="E369" s="174" t="s">
        <v>442</v>
      </c>
      <c r="F369" s="175" t="s">
        <v>443</v>
      </c>
      <c r="G369" s="176" t="s">
        <v>145</v>
      </c>
      <c r="H369" s="177">
        <v>0.328</v>
      </c>
      <c r="I369" s="178"/>
      <c r="J369" s="179">
        <f>ROUND(I369*H369,2)</f>
        <v>0</v>
      </c>
      <c r="K369" s="175" t="s">
        <v>19</v>
      </c>
      <c r="L369" s="39"/>
      <c r="M369" s="180" t="s">
        <v>19</v>
      </c>
      <c r="N369" s="181" t="s">
        <v>42</v>
      </c>
      <c r="O369" s="64"/>
      <c r="P369" s="182">
        <f>O369*H369</f>
        <v>0</v>
      </c>
      <c r="Q369" s="182">
        <v>0</v>
      </c>
      <c r="R369" s="182">
        <f>Q369*H369</f>
        <v>0</v>
      </c>
      <c r="S369" s="182">
        <v>0</v>
      </c>
      <c r="T369" s="183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184" t="s">
        <v>123</v>
      </c>
      <c r="AT369" s="184" t="s">
        <v>118</v>
      </c>
      <c r="AU369" s="184" t="s">
        <v>80</v>
      </c>
      <c r="AY369" s="17" t="s">
        <v>116</v>
      </c>
      <c r="BE369" s="185">
        <f>IF(N369="základní",J369,0)</f>
        <v>0</v>
      </c>
      <c r="BF369" s="185">
        <f>IF(N369="snížená",J369,0)</f>
        <v>0</v>
      </c>
      <c r="BG369" s="185">
        <f>IF(N369="zákl. přenesená",J369,0)</f>
        <v>0</v>
      </c>
      <c r="BH369" s="185">
        <f>IF(N369="sníž. přenesená",J369,0)</f>
        <v>0</v>
      </c>
      <c r="BI369" s="185">
        <f>IF(N369="nulová",J369,0)</f>
        <v>0</v>
      </c>
      <c r="BJ369" s="17" t="s">
        <v>76</v>
      </c>
      <c r="BK369" s="185">
        <f>ROUND(I369*H369,2)</f>
        <v>0</v>
      </c>
      <c r="BL369" s="17" t="s">
        <v>123</v>
      </c>
      <c r="BM369" s="184" t="s">
        <v>444</v>
      </c>
    </row>
    <row r="370" spans="2:51" s="14" customFormat="1" ht="10.2">
      <c r="B370" s="202"/>
      <c r="C370" s="203"/>
      <c r="D370" s="193" t="s">
        <v>127</v>
      </c>
      <c r="E370" s="204" t="s">
        <v>19</v>
      </c>
      <c r="F370" s="205" t="s">
        <v>445</v>
      </c>
      <c r="G370" s="203"/>
      <c r="H370" s="206">
        <v>0.328</v>
      </c>
      <c r="I370" s="207"/>
      <c r="J370" s="203"/>
      <c r="K370" s="203"/>
      <c r="L370" s="208"/>
      <c r="M370" s="209"/>
      <c r="N370" s="210"/>
      <c r="O370" s="210"/>
      <c r="P370" s="210"/>
      <c r="Q370" s="210"/>
      <c r="R370" s="210"/>
      <c r="S370" s="210"/>
      <c r="T370" s="211"/>
      <c r="AT370" s="212" t="s">
        <v>127</v>
      </c>
      <c r="AU370" s="212" t="s">
        <v>80</v>
      </c>
      <c r="AV370" s="14" t="s">
        <v>80</v>
      </c>
      <c r="AW370" s="14" t="s">
        <v>32</v>
      </c>
      <c r="AX370" s="14" t="s">
        <v>71</v>
      </c>
      <c r="AY370" s="212" t="s">
        <v>116</v>
      </c>
    </row>
    <row r="371" spans="2:51" s="15" customFormat="1" ht="10.2">
      <c r="B371" s="213"/>
      <c r="C371" s="214"/>
      <c r="D371" s="193" t="s">
        <v>127</v>
      </c>
      <c r="E371" s="215" t="s">
        <v>19</v>
      </c>
      <c r="F371" s="216" t="s">
        <v>132</v>
      </c>
      <c r="G371" s="214"/>
      <c r="H371" s="217">
        <v>0.328</v>
      </c>
      <c r="I371" s="218"/>
      <c r="J371" s="214"/>
      <c r="K371" s="214"/>
      <c r="L371" s="219"/>
      <c r="M371" s="220"/>
      <c r="N371" s="221"/>
      <c r="O371" s="221"/>
      <c r="P371" s="221"/>
      <c r="Q371" s="221"/>
      <c r="R371" s="221"/>
      <c r="S371" s="221"/>
      <c r="T371" s="222"/>
      <c r="AT371" s="223" t="s">
        <v>127</v>
      </c>
      <c r="AU371" s="223" t="s">
        <v>80</v>
      </c>
      <c r="AV371" s="15" t="s">
        <v>123</v>
      </c>
      <c r="AW371" s="15" t="s">
        <v>32</v>
      </c>
      <c r="AX371" s="15" t="s">
        <v>76</v>
      </c>
      <c r="AY371" s="223" t="s">
        <v>116</v>
      </c>
    </row>
    <row r="372" spans="1:65" s="2" customFormat="1" ht="24.15" customHeight="1">
      <c r="A372" s="34"/>
      <c r="B372" s="35"/>
      <c r="C372" s="173" t="s">
        <v>446</v>
      </c>
      <c r="D372" s="173" t="s">
        <v>118</v>
      </c>
      <c r="E372" s="174" t="s">
        <v>447</v>
      </c>
      <c r="F372" s="175" t="s">
        <v>448</v>
      </c>
      <c r="G372" s="176" t="s">
        <v>145</v>
      </c>
      <c r="H372" s="177">
        <v>0.328</v>
      </c>
      <c r="I372" s="178"/>
      <c r="J372" s="179">
        <f>ROUND(I372*H372,2)</f>
        <v>0</v>
      </c>
      <c r="K372" s="175" t="s">
        <v>122</v>
      </c>
      <c r="L372" s="39"/>
      <c r="M372" s="180" t="s">
        <v>19</v>
      </c>
      <c r="N372" s="181" t="s">
        <v>42</v>
      </c>
      <c r="O372" s="64"/>
      <c r="P372" s="182">
        <f>O372*H372</f>
        <v>0</v>
      </c>
      <c r="Q372" s="182">
        <v>0</v>
      </c>
      <c r="R372" s="182">
        <f>Q372*H372</f>
        <v>0</v>
      </c>
      <c r="S372" s="182">
        <v>0</v>
      </c>
      <c r="T372" s="183">
        <f>S372*H372</f>
        <v>0</v>
      </c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R372" s="184" t="s">
        <v>123</v>
      </c>
      <c r="AT372" s="184" t="s">
        <v>118</v>
      </c>
      <c r="AU372" s="184" t="s">
        <v>80</v>
      </c>
      <c r="AY372" s="17" t="s">
        <v>116</v>
      </c>
      <c r="BE372" s="185">
        <f>IF(N372="základní",J372,0)</f>
        <v>0</v>
      </c>
      <c r="BF372" s="185">
        <f>IF(N372="snížená",J372,0)</f>
        <v>0</v>
      </c>
      <c r="BG372" s="185">
        <f>IF(N372="zákl. přenesená",J372,0)</f>
        <v>0</v>
      </c>
      <c r="BH372" s="185">
        <f>IF(N372="sníž. přenesená",J372,0)</f>
        <v>0</v>
      </c>
      <c r="BI372" s="185">
        <f>IF(N372="nulová",J372,0)</f>
        <v>0</v>
      </c>
      <c r="BJ372" s="17" t="s">
        <v>76</v>
      </c>
      <c r="BK372" s="185">
        <f>ROUND(I372*H372,2)</f>
        <v>0</v>
      </c>
      <c r="BL372" s="17" t="s">
        <v>123</v>
      </c>
      <c r="BM372" s="184" t="s">
        <v>449</v>
      </c>
    </row>
    <row r="373" spans="1:47" s="2" customFormat="1" ht="10.2">
      <c r="A373" s="34"/>
      <c r="B373" s="35"/>
      <c r="C373" s="36"/>
      <c r="D373" s="186" t="s">
        <v>125</v>
      </c>
      <c r="E373" s="36"/>
      <c r="F373" s="187" t="s">
        <v>450</v>
      </c>
      <c r="G373" s="36"/>
      <c r="H373" s="36"/>
      <c r="I373" s="188"/>
      <c r="J373" s="36"/>
      <c r="K373" s="36"/>
      <c r="L373" s="39"/>
      <c r="M373" s="189"/>
      <c r="N373" s="190"/>
      <c r="O373" s="64"/>
      <c r="P373" s="64"/>
      <c r="Q373" s="64"/>
      <c r="R373" s="64"/>
      <c r="S373" s="64"/>
      <c r="T373" s="65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T373" s="17" t="s">
        <v>125</v>
      </c>
      <c r="AU373" s="17" t="s">
        <v>80</v>
      </c>
    </row>
    <row r="374" spans="2:51" s="14" customFormat="1" ht="10.2">
      <c r="B374" s="202"/>
      <c r="C374" s="203"/>
      <c r="D374" s="193" t="s">
        <v>127</v>
      </c>
      <c r="E374" s="204" t="s">
        <v>19</v>
      </c>
      <c r="F374" s="205" t="s">
        <v>451</v>
      </c>
      <c r="G374" s="203"/>
      <c r="H374" s="206">
        <v>0.328</v>
      </c>
      <c r="I374" s="207"/>
      <c r="J374" s="203"/>
      <c r="K374" s="203"/>
      <c r="L374" s="208"/>
      <c r="M374" s="209"/>
      <c r="N374" s="210"/>
      <c r="O374" s="210"/>
      <c r="P374" s="210"/>
      <c r="Q374" s="210"/>
      <c r="R374" s="210"/>
      <c r="S374" s="210"/>
      <c r="T374" s="211"/>
      <c r="AT374" s="212" t="s">
        <v>127</v>
      </c>
      <c r="AU374" s="212" t="s">
        <v>80</v>
      </c>
      <c r="AV374" s="14" t="s">
        <v>80</v>
      </c>
      <c r="AW374" s="14" t="s">
        <v>32</v>
      </c>
      <c r="AX374" s="14" t="s">
        <v>71</v>
      </c>
      <c r="AY374" s="212" t="s">
        <v>116</v>
      </c>
    </row>
    <row r="375" spans="2:51" s="15" customFormat="1" ht="10.2">
      <c r="B375" s="213"/>
      <c r="C375" s="214"/>
      <c r="D375" s="193" t="s">
        <v>127</v>
      </c>
      <c r="E375" s="215" t="s">
        <v>19</v>
      </c>
      <c r="F375" s="216" t="s">
        <v>132</v>
      </c>
      <c r="G375" s="214"/>
      <c r="H375" s="217">
        <v>0.328</v>
      </c>
      <c r="I375" s="218"/>
      <c r="J375" s="214"/>
      <c r="K375" s="214"/>
      <c r="L375" s="219"/>
      <c r="M375" s="235"/>
      <c r="N375" s="236"/>
      <c r="O375" s="236"/>
      <c r="P375" s="236"/>
      <c r="Q375" s="236"/>
      <c r="R375" s="236"/>
      <c r="S375" s="236"/>
      <c r="T375" s="237"/>
      <c r="AT375" s="223" t="s">
        <v>127</v>
      </c>
      <c r="AU375" s="223" t="s">
        <v>80</v>
      </c>
      <c r="AV375" s="15" t="s">
        <v>123</v>
      </c>
      <c r="AW375" s="15" t="s">
        <v>32</v>
      </c>
      <c r="AX375" s="15" t="s">
        <v>76</v>
      </c>
      <c r="AY375" s="223" t="s">
        <v>116</v>
      </c>
    </row>
    <row r="376" spans="1:31" s="2" customFormat="1" ht="6.9" customHeight="1">
      <c r="A376" s="34"/>
      <c r="B376" s="47"/>
      <c r="C376" s="48"/>
      <c r="D376" s="48"/>
      <c r="E376" s="48"/>
      <c r="F376" s="48"/>
      <c r="G376" s="48"/>
      <c r="H376" s="48"/>
      <c r="I376" s="48"/>
      <c r="J376" s="48"/>
      <c r="K376" s="48"/>
      <c r="L376" s="39"/>
      <c r="M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</row>
  </sheetData>
  <sheetProtection algorithmName="SHA-512" hashValue="+XYa4N7uOCBxMWDW4KOi1kdbF1Qk2TI1jsoiy/ZcBCGl/BMtcfBOSD6afq1fJMCgQfgdB8xnqkUNy8cp0xw45Q==" saltValue="CGxmEk8syiVMbY0OqDAZTcVcApZrzM4cfOEsLEKFVJXvOLLypnNU4kIrhnMzaE20yqX2cftHK80k5NTEHeqfiA==" spinCount="100000" sheet="1" objects="1" scenarios="1" formatColumns="0" formatRows="0" autoFilter="0"/>
  <autoFilter ref="C89:K375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hyperlinks>
    <hyperlink ref="F94" r:id="rId1" display="https://podminky.urs.cz/item/CS_URS_2024_01/122251104"/>
    <hyperlink ref="F104" r:id="rId2" display="https://podminky.urs.cz/item/CS_URS_2024_01/171251201"/>
    <hyperlink ref="F108" r:id="rId3" display="https://podminky.urs.cz/item/CS_URS_2024_01/171201231"/>
    <hyperlink ref="F112" r:id="rId4" display="https://podminky.urs.cz/item/CS_URS_2024_01/181951112"/>
    <hyperlink ref="F117" r:id="rId5" display="https://podminky.urs.cz/item/CS_URS_2024_01/573231108"/>
    <hyperlink ref="F121" r:id="rId6" display="https://podminky.urs.cz/item/CS_URS_2024_01/577145122"/>
    <hyperlink ref="F126" r:id="rId7" display="https://podminky.urs.cz/item/CS_URS_2024_01/573231108"/>
    <hyperlink ref="F130" r:id="rId8" display="https://podminky.urs.cz/item/CS_URS_2024_01/577165122"/>
    <hyperlink ref="F134" r:id="rId9" display="https://podminky.urs.cz/item/CS_URS_2024_01/573231108"/>
    <hyperlink ref="F138" r:id="rId10" display="https://podminky.urs.cz/item/CS_URS_2024_01/577144121"/>
    <hyperlink ref="F143" r:id="rId11" display="https://podminky.urs.cz/item/CS_URS_2024_01/573231108"/>
    <hyperlink ref="F147" r:id="rId12" display="https://podminky.urs.cz/item/CS_URS_2024_01/565145121"/>
    <hyperlink ref="F150" r:id="rId13" display="https://podminky.urs.cz/item/CS_URS_2024_01/577145122"/>
    <hyperlink ref="F155" r:id="rId14" display="https://podminky.urs.cz/item/CS_URS_2024_01/573231108"/>
    <hyperlink ref="F159" r:id="rId15" display="https://podminky.urs.cz/item/CS_URS_2024_01/577165122"/>
    <hyperlink ref="F163" r:id="rId16" display="https://podminky.urs.cz/item/CS_URS_2024_01/573231108"/>
    <hyperlink ref="F167" r:id="rId17" display="https://podminky.urs.cz/item/CS_URS_2024_01/577144121"/>
    <hyperlink ref="F172" r:id="rId18" display="https://podminky.urs.cz/item/CS_URS_2024_01/564871116"/>
    <hyperlink ref="F176" r:id="rId19" display="https://podminky.urs.cz/item/CS_URS_2024_01/564851114"/>
    <hyperlink ref="F180" r:id="rId20" display="https://podminky.urs.cz/item/CS_URS_2024_01/564851114"/>
    <hyperlink ref="F184" r:id="rId21" display="https://podminky.urs.cz/item/CS_URS_2024_01/573231108"/>
    <hyperlink ref="F188" r:id="rId22" display="https://podminky.urs.cz/item/CS_URS_2024_01/565165121"/>
    <hyperlink ref="F192" r:id="rId23" display="https://podminky.urs.cz/item/CS_URS_2024_01/577145122"/>
    <hyperlink ref="F197" r:id="rId24" display="https://podminky.urs.cz/item/CS_URS_2024_01/573231108"/>
    <hyperlink ref="F201" r:id="rId25" display="https://podminky.urs.cz/item/CS_URS_2024_01/577165122"/>
    <hyperlink ref="F205" r:id="rId26" display="https://podminky.urs.cz/item/CS_URS_2024_01/573231108"/>
    <hyperlink ref="F209" r:id="rId27" display="https://podminky.urs.cz/item/CS_URS_2024_01/577144121"/>
    <hyperlink ref="F214" r:id="rId28" display="https://podminky.urs.cz/item/CS_URS_2024_01/573231108"/>
    <hyperlink ref="F218" r:id="rId29" display="https://podminky.urs.cz/item/CS_URS_2024_01/577165122"/>
    <hyperlink ref="F222" r:id="rId30" display="https://podminky.urs.cz/item/CS_URS_2024_01/573231108"/>
    <hyperlink ref="F226" r:id="rId31" display="https://podminky.urs.cz/item/CS_URS_2024_01/577144121"/>
    <hyperlink ref="F252" r:id="rId32" display="https://podminky.urs.cz/item/CS_URS_2024_01/914511112"/>
    <hyperlink ref="F259" r:id="rId33" display="https://podminky.urs.cz/item/CS_URS_2024_01/912211111"/>
    <hyperlink ref="F269" r:id="rId34" display="https://podminky.urs.cz/item/CS_URS_2024_01/915611111"/>
    <hyperlink ref="F273" r:id="rId35" display="https://podminky.urs.cz/item/CS_URS_2024_01/915211112"/>
    <hyperlink ref="F278" r:id="rId36" display="https://podminky.urs.cz/item/CS_URS_2024_01/915221122"/>
    <hyperlink ref="F283" r:id="rId37" display="https://podminky.urs.cz/item/CS_URS_2024_01/998223011"/>
    <hyperlink ref="F286" r:id="rId38" display="https://podminky.urs.cz/item/CS_URS_2024_01/938909311"/>
    <hyperlink ref="F290" r:id="rId39" display="https://podminky.urs.cz/item/CS_URS_2024_01/938908411"/>
    <hyperlink ref="F294" r:id="rId40" display="https://podminky.urs.cz/item/CS_URS_2024_01/938902421"/>
    <hyperlink ref="F299" r:id="rId41" display="https://podminky.urs.cz/item/CS_URS_2024_01/938902151"/>
    <hyperlink ref="F303" r:id="rId42" display="https://podminky.urs.cz/item/CS_URS_2024_01/919732211"/>
    <hyperlink ref="F309" r:id="rId43" display="https://podminky.urs.cz/item/CS_URS_2024_01/783306807"/>
    <hyperlink ref="F314" r:id="rId44" display="https://podminky.urs.cz/item/CS_URS_2024_01/783314101"/>
    <hyperlink ref="F318" r:id="rId45" display="https://podminky.urs.cz/item/CS_URS_2024_01/783315101"/>
    <hyperlink ref="F322" r:id="rId46" display="https://podminky.urs.cz/item/CS_URS_2024_01/783317101"/>
    <hyperlink ref="F326" r:id="rId47" display="https://podminky.urs.cz/item/CS_URS_2024_01/629995101"/>
    <hyperlink ref="F334" r:id="rId48" display="https://podminky.urs.cz/item/CS_URS_2024_01/935112211"/>
    <hyperlink ref="F342" r:id="rId49" display="https://podminky.urs.cz/item/CS_URS_2024_01/998223011"/>
    <hyperlink ref="F345" r:id="rId50" display="https://podminky.urs.cz/item/CS_URS_2024_01/919735112"/>
    <hyperlink ref="F349" r:id="rId51" display="https://podminky.urs.cz/item/CS_URS_2024_01/113154225"/>
    <hyperlink ref="F354" r:id="rId52" display="https://podminky.urs.cz/item/CS_URS_2024_01/113154325"/>
    <hyperlink ref="F366" r:id="rId53" display="https://podminky.urs.cz/item/CS_URS_2024_01/966006132"/>
    <hyperlink ref="F373" r:id="rId54" display="https://podminky.urs.cz/item/CS_URS_2024_01/99722186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AT2" s="17" t="s">
        <v>82</v>
      </c>
    </row>
    <row r="3" spans="2:46" s="1" customFormat="1" ht="6.9" customHeight="1" hidden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80</v>
      </c>
    </row>
    <row r="4" spans="2:46" s="1" customFormat="1" ht="24.9" customHeight="1" hidden="1">
      <c r="B4" s="20"/>
      <c r="D4" s="103" t="s">
        <v>83</v>
      </c>
      <c r="L4" s="20"/>
      <c r="M4" s="104" t="s">
        <v>10</v>
      </c>
      <c r="AT4" s="17" t="s">
        <v>4</v>
      </c>
    </row>
    <row r="5" spans="2:12" s="1" customFormat="1" ht="6.9" customHeight="1" hidden="1">
      <c r="B5" s="20"/>
      <c r="L5" s="20"/>
    </row>
    <row r="6" spans="2:12" s="1" customFormat="1" ht="12" customHeight="1" hidden="1">
      <c r="B6" s="20"/>
      <c r="D6" s="105" t="s">
        <v>16</v>
      </c>
      <c r="L6" s="20"/>
    </row>
    <row r="7" spans="2:12" s="1" customFormat="1" ht="16.5" customHeight="1" hidden="1">
      <c r="B7" s="20"/>
      <c r="E7" s="282" t="str">
        <f>'Rekapitulace stavby'!K6</f>
        <v>II/Hodyně - x II/232, povrchová úprava</v>
      </c>
      <c r="F7" s="283"/>
      <c r="G7" s="283"/>
      <c r="H7" s="283"/>
      <c r="L7" s="20"/>
    </row>
    <row r="8" spans="1:31" s="2" customFormat="1" ht="12" customHeight="1" hidden="1">
      <c r="A8" s="34"/>
      <c r="B8" s="39"/>
      <c r="C8" s="34"/>
      <c r="D8" s="105" t="s">
        <v>84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284" t="s">
        <v>452</v>
      </c>
      <c r="F9" s="285"/>
      <c r="G9" s="285"/>
      <c r="H9" s="285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 hidden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10. 5. 2024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 hidden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tr">
        <f>IF('Rekapitulace stavby'!AN10="","",'Rekapitulace stavby'!AN10)</f>
        <v/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07" t="str">
        <f>IF('Rekapitulace stavby'!E11="","",'Rekapitulace stavby'!E11)</f>
        <v xml:space="preserve"> </v>
      </c>
      <c r="F15" s="34"/>
      <c r="G15" s="34"/>
      <c r="H15" s="34"/>
      <c r="I15" s="105" t="s">
        <v>27</v>
      </c>
      <c r="J15" s="107" t="str">
        <f>IF('Rekapitulace stavby'!AN11="","",'Rekapitulace stavby'!AN11)</f>
        <v/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 hidden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05" t="s">
        <v>28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286" t="str">
        <f>'Rekapitulace stavby'!E14</f>
        <v>Vyplň údaj</v>
      </c>
      <c r="F18" s="287"/>
      <c r="G18" s="287"/>
      <c r="H18" s="287"/>
      <c r="I18" s="105" t="s">
        <v>27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 hidden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05" t="s">
        <v>30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07" t="s">
        <v>31</v>
      </c>
      <c r="F21" s="34"/>
      <c r="G21" s="34"/>
      <c r="H21" s="34"/>
      <c r="I21" s="105" t="s">
        <v>27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 hidden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05" t="s">
        <v>33</v>
      </c>
      <c r="E23" s="34"/>
      <c r="F23" s="34"/>
      <c r="G23" s="34"/>
      <c r="H23" s="34"/>
      <c r="I23" s="105" t="s">
        <v>26</v>
      </c>
      <c r="J23" s="107" t="s">
        <v>19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07" t="s">
        <v>34</v>
      </c>
      <c r="F24" s="34"/>
      <c r="G24" s="34"/>
      <c r="H24" s="34"/>
      <c r="I24" s="105" t="s">
        <v>27</v>
      </c>
      <c r="J24" s="107" t="s">
        <v>19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 hidden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05" t="s">
        <v>35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09"/>
      <c r="B27" s="110"/>
      <c r="C27" s="109"/>
      <c r="D27" s="109"/>
      <c r="E27" s="288" t="s">
        <v>19</v>
      </c>
      <c r="F27" s="288"/>
      <c r="G27" s="288"/>
      <c r="H27" s="288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 hidden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 hidden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13" t="s">
        <v>37</v>
      </c>
      <c r="E30" s="34"/>
      <c r="F30" s="34"/>
      <c r="G30" s="34"/>
      <c r="H30" s="34"/>
      <c r="I30" s="34"/>
      <c r="J30" s="114">
        <f>ROUND(J81,2)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 hidden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 hidden="1">
      <c r="A32" s="34"/>
      <c r="B32" s="39"/>
      <c r="C32" s="34"/>
      <c r="D32" s="34"/>
      <c r="E32" s="34"/>
      <c r="F32" s="115" t="s">
        <v>39</v>
      </c>
      <c r="G32" s="34"/>
      <c r="H32" s="34"/>
      <c r="I32" s="115" t="s">
        <v>38</v>
      </c>
      <c r="J32" s="115" t="s">
        <v>40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 hidden="1">
      <c r="A33" s="34"/>
      <c r="B33" s="39"/>
      <c r="C33" s="34"/>
      <c r="D33" s="116" t="s">
        <v>41</v>
      </c>
      <c r="E33" s="105" t="s">
        <v>42</v>
      </c>
      <c r="F33" s="117">
        <f>ROUND((SUM(BE81:BE93)),2)</f>
        <v>0</v>
      </c>
      <c r="G33" s="34"/>
      <c r="H33" s="34"/>
      <c r="I33" s="118">
        <v>0.21</v>
      </c>
      <c r="J33" s="117">
        <f>ROUND(((SUM(BE81:BE93))*I33),2)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 hidden="1">
      <c r="A34" s="34"/>
      <c r="B34" s="39"/>
      <c r="C34" s="34"/>
      <c r="D34" s="34"/>
      <c r="E34" s="105" t="s">
        <v>43</v>
      </c>
      <c r="F34" s="117">
        <f>ROUND((SUM(BF81:BF93)),2)</f>
        <v>0</v>
      </c>
      <c r="G34" s="34"/>
      <c r="H34" s="34"/>
      <c r="I34" s="118">
        <v>0.12</v>
      </c>
      <c r="J34" s="117">
        <f>ROUND(((SUM(BF81:BF93))*I34),2)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44</v>
      </c>
      <c r="F35" s="117">
        <f>ROUND((SUM(BG81:BG93)),2)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45</v>
      </c>
      <c r="F36" s="117">
        <f>ROUND((SUM(BH81:BH93)),2)</f>
        <v>0</v>
      </c>
      <c r="G36" s="34"/>
      <c r="H36" s="34"/>
      <c r="I36" s="118">
        <v>0.12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46</v>
      </c>
      <c r="F37" s="117">
        <f>ROUND((SUM(BI81:BI93)),2)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 hidden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19"/>
      <c r="D39" s="120" t="s">
        <v>47</v>
      </c>
      <c r="E39" s="121"/>
      <c r="F39" s="121"/>
      <c r="G39" s="122" t="s">
        <v>48</v>
      </c>
      <c r="H39" s="123" t="s">
        <v>49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 hidden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t="10.2" hidden="1"/>
    <row r="42" ht="10.2" hidden="1"/>
    <row r="43" ht="10.2" hidden="1"/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86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89" t="str">
        <f>E7</f>
        <v>II/Hodyně - x II/232, povrchová úprava</v>
      </c>
      <c r="F48" s="290"/>
      <c r="G48" s="290"/>
      <c r="H48" s="290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84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61" t="str">
        <f>E9</f>
        <v>2 - Vedlejší rozpočtové náklady</v>
      </c>
      <c r="F50" s="291"/>
      <c r="G50" s="291"/>
      <c r="H50" s="291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 xml:space="preserve"> </v>
      </c>
      <c r="G52" s="36"/>
      <c r="H52" s="36"/>
      <c r="I52" s="29" t="s">
        <v>23</v>
      </c>
      <c r="J52" s="59" t="str">
        <f>IF(J12="","",J12)</f>
        <v>10. 5. 2024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40.05" customHeight="1">
      <c r="A54" s="34"/>
      <c r="B54" s="35"/>
      <c r="C54" s="29" t="s">
        <v>25</v>
      </c>
      <c r="D54" s="36"/>
      <c r="E54" s="36"/>
      <c r="F54" s="27" t="str">
        <f>E15</f>
        <v xml:space="preserve"> </v>
      </c>
      <c r="G54" s="36"/>
      <c r="H54" s="36"/>
      <c r="I54" s="29" t="s">
        <v>30</v>
      </c>
      <c r="J54" s="32" t="str">
        <f>E21</f>
        <v>Ing.Bohunil Fröhlich,Záhumenní 808,337 01 Rokycany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25.65" customHeight="1">
      <c r="A55" s="34"/>
      <c r="B55" s="35"/>
      <c r="C55" s="29" t="s">
        <v>28</v>
      </c>
      <c r="D55" s="36"/>
      <c r="E55" s="36"/>
      <c r="F55" s="27" t="str">
        <f>IF(E18="","",E18)</f>
        <v>Vyplň údaj</v>
      </c>
      <c r="G55" s="36"/>
      <c r="H55" s="36"/>
      <c r="I55" s="29" t="s">
        <v>33</v>
      </c>
      <c r="J55" s="32" t="str">
        <f>E24</f>
        <v>Jiří Marek, Stýskaly 7, 330 11 Třemošná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87</v>
      </c>
      <c r="D57" s="131"/>
      <c r="E57" s="131"/>
      <c r="F57" s="131"/>
      <c r="G57" s="131"/>
      <c r="H57" s="131"/>
      <c r="I57" s="131"/>
      <c r="J57" s="132" t="s">
        <v>88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33" t="s">
        <v>69</v>
      </c>
      <c r="D59" s="36"/>
      <c r="E59" s="36"/>
      <c r="F59" s="36"/>
      <c r="G59" s="36"/>
      <c r="H59" s="36"/>
      <c r="I59" s="36"/>
      <c r="J59" s="77">
        <f>J81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89</v>
      </c>
    </row>
    <row r="60" spans="2:12" s="9" customFormat="1" ht="24.9" customHeight="1">
      <c r="B60" s="134"/>
      <c r="C60" s="135"/>
      <c r="D60" s="136" t="s">
        <v>453</v>
      </c>
      <c r="E60" s="137"/>
      <c r="F60" s="137"/>
      <c r="G60" s="137"/>
      <c r="H60" s="137"/>
      <c r="I60" s="137"/>
      <c r="J60" s="138">
        <f>J82</f>
        <v>0</v>
      </c>
      <c r="K60" s="135"/>
      <c r="L60" s="139"/>
    </row>
    <row r="61" spans="2:12" s="10" customFormat="1" ht="19.95" customHeight="1">
      <c r="B61" s="140"/>
      <c r="C61" s="141"/>
      <c r="D61" s="142" t="s">
        <v>454</v>
      </c>
      <c r="E61" s="143"/>
      <c r="F61" s="143"/>
      <c r="G61" s="143"/>
      <c r="H61" s="143"/>
      <c r="I61" s="143"/>
      <c r="J61" s="144">
        <f>J83</f>
        <v>0</v>
      </c>
      <c r="K61" s="141"/>
      <c r="L61" s="145"/>
    </row>
    <row r="62" spans="1:31" s="2" customFormat="1" ht="21.7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0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6.9" customHeight="1">
      <c r="A63" s="34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2" customFormat="1" ht="6.9" customHeight="1">
      <c r="A67" s="34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" customHeight="1">
      <c r="A68" s="34"/>
      <c r="B68" s="35"/>
      <c r="C68" s="23" t="s">
        <v>101</v>
      </c>
      <c r="D68" s="36"/>
      <c r="E68" s="36"/>
      <c r="F68" s="36"/>
      <c r="G68" s="36"/>
      <c r="H68" s="36"/>
      <c r="I68" s="36"/>
      <c r="J68" s="36"/>
      <c r="K68" s="36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9" t="s">
        <v>16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6.5" customHeight="1">
      <c r="A71" s="34"/>
      <c r="B71" s="35"/>
      <c r="C71" s="36"/>
      <c r="D71" s="36"/>
      <c r="E71" s="289" t="str">
        <f>E7</f>
        <v>II/Hodyně - x II/232, povrchová úprava</v>
      </c>
      <c r="F71" s="290"/>
      <c r="G71" s="290"/>
      <c r="H71" s="290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84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6"/>
      <c r="D73" s="36"/>
      <c r="E73" s="261" t="str">
        <f>E9</f>
        <v>2 - Vedlejší rozpočtové náklady</v>
      </c>
      <c r="F73" s="291"/>
      <c r="G73" s="291"/>
      <c r="H73" s="291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21</v>
      </c>
      <c r="D75" s="36"/>
      <c r="E75" s="36"/>
      <c r="F75" s="27" t="str">
        <f>F12</f>
        <v xml:space="preserve"> </v>
      </c>
      <c r="G75" s="36"/>
      <c r="H75" s="36"/>
      <c r="I75" s="29" t="s">
        <v>23</v>
      </c>
      <c r="J75" s="59" t="str">
        <f>IF(J12="","",J12)</f>
        <v>10. 5. 2024</v>
      </c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40.05" customHeight="1">
      <c r="A77" s="34"/>
      <c r="B77" s="35"/>
      <c r="C77" s="29" t="s">
        <v>25</v>
      </c>
      <c r="D77" s="36"/>
      <c r="E77" s="36"/>
      <c r="F77" s="27" t="str">
        <f>E15</f>
        <v xml:space="preserve"> </v>
      </c>
      <c r="G77" s="36"/>
      <c r="H77" s="36"/>
      <c r="I77" s="29" t="s">
        <v>30</v>
      </c>
      <c r="J77" s="32" t="str">
        <f>E21</f>
        <v>Ing.Bohunil Fröhlich,Záhumenní 808,337 01 Rokycany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25.65" customHeight="1">
      <c r="A78" s="34"/>
      <c r="B78" s="35"/>
      <c r="C78" s="29" t="s">
        <v>28</v>
      </c>
      <c r="D78" s="36"/>
      <c r="E78" s="36"/>
      <c r="F78" s="27" t="str">
        <f>IF(E18="","",E18)</f>
        <v>Vyplň údaj</v>
      </c>
      <c r="G78" s="36"/>
      <c r="H78" s="36"/>
      <c r="I78" s="29" t="s">
        <v>33</v>
      </c>
      <c r="J78" s="32" t="str">
        <f>E24</f>
        <v>Jiří Marek, Stýskaly 7, 330 11 Třemošná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1" customFormat="1" ht="29.25" customHeight="1">
      <c r="A80" s="146"/>
      <c r="B80" s="147"/>
      <c r="C80" s="148" t="s">
        <v>102</v>
      </c>
      <c r="D80" s="149" t="s">
        <v>56</v>
      </c>
      <c r="E80" s="149" t="s">
        <v>52</v>
      </c>
      <c r="F80" s="149" t="s">
        <v>53</v>
      </c>
      <c r="G80" s="149" t="s">
        <v>103</v>
      </c>
      <c r="H80" s="149" t="s">
        <v>104</v>
      </c>
      <c r="I80" s="149" t="s">
        <v>105</v>
      </c>
      <c r="J80" s="149" t="s">
        <v>88</v>
      </c>
      <c r="K80" s="150" t="s">
        <v>106</v>
      </c>
      <c r="L80" s="151"/>
      <c r="M80" s="68" t="s">
        <v>19</v>
      </c>
      <c r="N80" s="69" t="s">
        <v>41</v>
      </c>
      <c r="O80" s="69" t="s">
        <v>107</v>
      </c>
      <c r="P80" s="69" t="s">
        <v>108</v>
      </c>
      <c r="Q80" s="69" t="s">
        <v>109</v>
      </c>
      <c r="R80" s="69" t="s">
        <v>110</v>
      </c>
      <c r="S80" s="69" t="s">
        <v>111</v>
      </c>
      <c r="T80" s="70" t="s">
        <v>112</v>
      </c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</row>
    <row r="81" spans="1:63" s="2" customFormat="1" ht="22.8" customHeight="1">
      <c r="A81" s="34"/>
      <c r="B81" s="35"/>
      <c r="C81" s="75" t="s">
        <v>113</v>
      </c>
      <c r="D81" s="36"/>
      <c r="E81" s="36"/>
      <c r="F81" s="36"/>
      <c r="G81" s="36"/>
      <c r="H81" s="36"/>
      <c r="I81" s="36"/>
      <c r="J81" s="152">
        <f>BK81</f>
        <v>0</v>
      </c>
      <c r="K81" s="36"/>
      <c r="L81" s="39"/>
      <c r="M81" s="71"/>
      <c r="N81" s="153"/>
      <c r="O81" s="72"/>
      <c r="P81" s="154">
        <f>P82</f>
        <v>0</v>
      </c>
      <c r="Q81" s="72"/>
      <c r="R81" s="154">
        <f>R82</f>
        <v>0</v>
      </c>
      <c r="S81" s="72"/>
      <c r="T81" s="155">
        <f>T82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7" t="s">
        <v>70</v>
      </c>
      <c r="AU81" s="17" t="s">
        <v>89</v>
      </c>
      <c r="BK81" s="156">
        <f>BK82</f>
        <v>0</v>
      </c>
    </row>
    <row r="82" spans="2:63" s="12" customFormat="1" ht="25.95" customHeight="1">
      <c r="B82" s="157"/>
      <c r="C82" s="158"/>
      <c r="D82" s="159" t="s">
        <v>70</v>
      </c>
      <c r="E82" s="160" t="s">
        <v>455</v>
      </c>
      <c r="F82" s="160" t="s">
        <v>81</v>
      </c>
      <c r="G82" s="158"/>
      <c r="H82" s="158"/>
      <c r="I82" s="161"/>
      <c r="J82" s="162">
        <f>BK82</f>
        <v>0</v>
      </c>
      <c r="K82" s="158"/>
      <c r="L82" s="163"/>
      <c r="M82" s="164"/>
      <c r="N82" s="165"/>
      <c r="O82" s="165"/>
      <c r="P82" s="166">
        <f>P83</f>
        <v>0</v>
      </c>
      <c r="Q82" s="165"/>
      <c r="R82" s="166">
        <f>R83</f>
        <v>0</v>
      </c>
      <c r="S82" s="165"/>
      <c r="T82" s="167">
        <f>T83</f>
        <v>0</v>
      </c>
      <c r="AR82" s="168" t="s">
        <v>149</v>
      </c>
      <c r="AT82" s="169" t="s">
        <v>70</v>
      </c>
      <c r="AU82" s="169" t="s">
        <v>71</v>
      </c>
      <c r="AY82" s="168" t="s">
        <v>116</v>
      </c>
      <c r="BK82" s="170">
        <f>BK83</f>
        <v>0</v>
      </c>
    </row>
    <row r="83" spans="2:63" s="12" customFormat="1" ht="22.8" customHeight="1">
      <c r="B83" s="157"/>
      <c r="C83" s="158"/>
      <c r="D83" s="159" t="s">
        <v>70</v>
      </c>
      <c r="E83" s="171" t="s">
        <v>456</v>
      </c>
      <c r="F83" s="171" t="s">
        <v>457</v>
      </c>
      <c r="G83" s="158"/>
      <c r="H83" s="158"/>
      <c r="I83" s="161"/>
      <c r="J83" s="172">
        <f>BK83</f>
        <v>0</v>
      </c>
      <c r="K83" s="158"/>
      <c r="L83" s="163"/>
      <c r="M83" s="164"/>
      <c r="N83" s="165"/>
      <c r="O83" s="165"/>
      <c r="P83" s="166">
        <f>SUM(P84:P93)</f>
        <v>0</v>
      </c>
      <c r="Q83" s="165"/>
      <c r="R83" s="166">
        <f>SUM(R84:R93)</f>
        <v>0</v>
      </c>
      <c r="S83" s="165"/>
      <c r="T83" s="167">
        <f>SUM(T84:T93)</f>
        <v>0</v>
      </c>
      <c r="AR83" s="168" t="s">
        <v>149</v>
      </c>
      <c r="AT83" s="169" t="s">
        <v>70</v>
      </c>
      <c r="AU83" s="169" t="s">
        <v>76</v>
      </c>
      <c r="AY83" s="168" t="s">
        <v>116</v>
      </c>
      <c r="BK83" s="170">
        <f>SUM(BK84:BK93)</f>
        <v>0</v>
      </c>
    </row>
    <row r="84" spans="1:65" s="2" customFormat="1" ht="16.5" customHeight="1">
      <c r="A84" s="34"/>
      <c r="B84" s="35"/>
      <c r="C84" s="173" t="s">
        <v>76</v>
      </c>
      <c r="D84" s="173" t="s">
        <v>118</v>
      </c>
      <c r="E84" s="174" t="s">
        <v>458</v>
      </c>
      <c r="F84" s="175" t="s">
        <v>459</v>
      </c>
      <c r="G84" s="176" t="s">
        <v>460</v>
      </c>
      <c r="H84" s="177">
        <v>1</v>
      </c>
      <c r="I84" s="178"/>
      <c r="J84" s="179">
        <f>ROUND(I84*H84,2)</f>
        <v>0</v>
      </c>
      <c r="K84" s="175" t="s">
        <v>122</v>
      </c>
      <c r="L84" s="39"/>
      <c r="M84" s="180" t="s">
        <v>19</v>
      </c>
      <c r="N84" s="181" t="s">
        <v>42</v>
      </c>
      <c r="O84" s="64"/>
      <c r="P84" s="182">
        <f>O84*H84</f>
        <v>0</v>
      </c>
      <c r="Q84" s="182">
        <v>0</v>
      </c>
      <c r="R84" s="182">
        <f>Q84*H84</f>
        <v>0</v>
      </c>
      <c r="S84" s="182">
        <v>0</v>
      </c>
      <c r="T84" s="183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84" t="s">
        <v>461</v>
      </c>
      <c r="AT84" s="184" t="s">
        <v>118</v>
      </c>
      <c r="AU84" s="184" t="s">
        <v>80</v>
      </c>
      <c r="AY84" s="17" t="s">
        <v>116</v>
      </c>
      <c r="BE84" s="185">
        <f>IF(N84="základní",J84,0)</f>
        <v>0</v>
      </c>
      <c r="BF84" s="185">
        <f>IF(N84="snížená",J84,0)</f>
        <v>0</v>
      </c>
      <c r="BG84" s="185">
        <f>IF(N84="zákl. přenesená",J84,0)</f>
        <v>0</v>
      </c>
      <c r="BH84" s="185">
        <f>IF(N84="sníž. přenesená",J84,0)</f>
        <v>0</v>
      </c>
      <c r="BI84" s="185">
        <f>IF(N84="nulová",J84,0)</f>
        <v>0</v>
      </c>
      <c r="BJ84" s="17" t="s">
        <v>76</v>
      </c>
      <c r="BK84" s="185">
        <f>ROUND(I84*H84,2)</f>
        <v>0</v>
      </c>
      <c r="BL84" s="17" t="s">
        <v>461</v>
      </c>
      <c r="BM84" s="184" t="s">
        <v>462</v>
      </c>
    </row>
    <row r="85" spans="1:47" s="2" customFormat="1" ht="10.2">
      <c r="A85" s="34"/>
      <c r="B85" s="35"/>
      <c r="C85" s="36"/>
      <c r="D85" s="186" t="s">
        <v>125</v>
      </c>
      <c r="E85" s="36"/>
      <c r="F85" s="187" t="s">
        <v>463</v>
      </c>
      <c r="G85" s="36"/>
      <c r="H85" s="36"/>
      <c r="I85" s="188"/>
      <c r="J85" s="36"/>
      <c r="K85" s="36"/>
      <c r="L85" s="39"/>
      <c r="M85" s="189"/>
      <c r="N85" s="190"/>
      <c r="O85" s="64"/>
      <c r="P85" s="64"/>
      <c r="Q85" s="64"/>
      <c r="R85" s="64"/>
      <c r="S85" s="64"/>
      <c r="T85" s="65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125</v>
      </c>
      <c r="AU85" s="17" t="s">
        <v>80</v>
      </c>
    </row>
    <row r="86" spans="1:65" s="2" customFormat="1" ht="16.5" customHeight="1">
      <c r="A86" s="34"/>
      <c r="B86" s="35"/>
      <c r="C86" s="173" t="s">
        <v>80</v>
      </c>
      <c r="D86" s="173" t="s">
        <v>118</v>
      </c>
      <c r="E86" s="174" t="s">
        <v>464</v>
      </c>
      <c r="F86" s="175" t="s">
        <v>465</v>
      </c>
      <c r="G86" s="176" t="s">
        <v>460</v>
      </c>
      <c r="H86" s="177">
        <v>1</v>
      </c>
      <c r="I86" s="178"/>
      <c r="J86" s="179">
        <f>ROUND(I86*H86,2)</f>
        <v>0</v>
      </c>
      <c r="K86" s="175" t="s">
        <v>122</v>
      </c>
      <c r="L86" s="39"/>
      <c r="M86" s="180" t="s">
        <v>19</v>
      </c>
      <c r="N86" s="181" t="s">
        <v>42</v>
      </c>
      <c r="O86" s="64"/>
      <c r="P86" s="182">
        <f>O86*H86</f>
        <v>0</v>
      </c>
      <c r="Q86" s="182">
        <v>0</v>
      </c>
      <c r="R86" s="182">
        <f>Q86*H86</f>
        <v>0</v>
      </c>
      <c r="S86" s="182">
        <v>0</v>
      </c>
      <c r="T86" s="183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84" t="s">
        <v>461</v>
      </c>
      <c r="AT86" s="184" t="s">
        <v>118</v>
      </c>
      <c r="AU86" s="184" t="s">
        <v>80</v>
      </c>
      <c r="AY86" s="17" t="s">
        <v>116</v>
      </c>
      <c r="BE86" s="185">
        <f>IF(N86="základní",J86,0)</f>
        <v>0</v>
      </c>
      <c r="BF86" s="185">
        <f>IF(N86="snížená",J86,0)</f>
        <v>0</v>
      </c>
      <c r="BG86" s="185">
        <f>IF(N86="zákl. přenesená",J86,0)</f>
        <v>0</v>
      </c>
      <c r="BH86" s="185">
        <f>IF(N86="sníž. přenesená",J86,0)</f>
        <v>0</v>
      </c>
      <c r="BI86" s="185">
        <f>IF(N86="nulová",J86,0)</f>
        <v>0</v>
      </c>
      <c r="BJ86" s="17" t="s">
        <v>76</v>
      </c>
      <c r="BK86" s="185">
        <f>ROUND(I86*H86,2)</f>
        <v>0</v>
      </c>
      <c r="BL86" s="17" t="s">
        <v>461</v>
      </c>
      <c r="BM86" s="184" t="s">
        <v>466</v>
      </c>
    </row>
    <row r="87" spans="1:47" s="2" customFormat="1" ht="10.2">
      <c r="A87" s="34"/>
      <c r="B87" s="35"/>
      <c r="C87" s="36"/>
      <c r="D87" s="186" t="s">
        <v>125</v>
      </c>
      <c r="E87" s="36"/>
      <c r="F87" s="187" t="s">
        <v>467</v>
      </c>
      <c r="G87" s="36"/>
      <c r="H87" s="36"/>
      <c r="I87" s="188"/>
      <c r="J87" s="36"/>
      <c r="K87" s="36"/>
      <c r="L87" s="39"/>
      <c r="M87" s="189"/>
      <c r="N87" s="190"/>
      <c r="O87" s="64"/>
      <c r="P87" s="64"/>
      <c r="Q87" s="64"/>
      <c r="R87" s="64"/>
      <c r="S87" s="64"/>
      <c r="T87" s="65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7" t="s">
        <v>125</v>
      </c>
      <c r="AU87" s="17" t="s">
        <v>80</v>
      </c>
    </row>
    <row r="88" spans="1:65" s="2" customFormat="1" ht="16.5" customHeight="1">
      <c r="A88" s="34"/>
      <c r="B88" s="35"/>
      <c r="C88" s="173" t="s">
        <v>137</v>
      </c>
      <c r="D88" s="173" t="s">
        <v>118</v>
      </c>
      <c r="E88" s="174" t="s">
        <v>468</v>
      </c>
      <c r="F88" s="175" t="s">
        <v>469</v>
      </c>
      <c r="G88" s="176" t="s">
        <v>460</v>
      </c>
      <c r="H88" s="177">
        <v>1</v>
      </c>
      <c r="I88" s="178"/>
      <c r="J88" s="179">
        <f>ROUND(I88*H88,2)</f>
        <v>0</v>
      </c>
      <c r="K88" s="175" t="s">
        <v>122</v>
      </c>
      <c r="L88" s="39"/>
      <c r="M88" s="180" t="s">
        <v>19</v>
      </c>
      <c r="N88" s="181" t="s">
        <v>42</v>
      </c>
      <c r="O88" s="64"/>
      <c r="P88" s="182">
        <f>O88*H88</f>
        <v>0</v>
      </c>
      <c r="Q88" s="182">
        <v>0</v>
      </c>
      <c r="R88" s="182">
        <f>Q88*H88</f>
        <v>0</v>
      </c>
      <c r="S88" s="182">
        <v>0</v>
      </c>
      <c r="T88" s="183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4" t="s">
        <v>461</v>
      </c>
      <c r="AT88" s="184" t="s">
        <v>118</v>
      </c>
      <c r="AU88" s="184" t="s">
        <v>80</v>
      </c>
      <c r="AY88" s="17" t="s">
        <v>116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17" t="s">
        <v>76</v>
      </c>
      <c r="BK88" s="185">
        <f>ROUND(I88*H88,2)</f>
        <v>0</v>
      </c>
      <c r="BL88" s="17" t="s">
        <v>461</v>
      </c>
      <c r="BM88" s="184" t="s">
        <v>470</v>
      </c>
    </row>
    <row r="89" spans="1:47" s="2" customFormat="1" ht="10.2">
      <c r="A89" s="34"/>
      <c r="B89" s="35"/>
      <c r="C89" s="36"/>
      <c r="D89" s="186" t="s">
        <v>125</v>
      </c>
      <c r="E89" s="36"/>
      <c r="F89" s="187" t="s">
        <v>471</v>
      </c>
      <c r="G89" s="36"/>
      <c r="H89" s="36"/>
      <c r="I89" s="188"/>
      <c r="J89" s="36"/>
      <c r="K89" s="36"/>
      <c r="L89" s="39"/>
      <c r="M89" s="189"/>
      <c r="N89" s="190"/>
      <c r="O89" s="64"/>
      <c r="P89" s="64"/>
      <c r="Q89" s="64"/>
      <c r="R89" s="64"/>
      <c r="S89" s="64"/>
      <c r="T89" s="6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125</v>
      </c>
      <c r="AU89" s="17" t="s">
        <v>80</v>
      </c>
    </row>
    <row r="90" spans="1:65" s="2" customFormat="1" ht="16.5" customHeight="1">
      <c r="A90" s="34"/>
      <c r="B90" s="35"/>
      <c r="C90" s="173" t="s">
        <v>123</v>
      </c>
      <c r="D90" s="173" t="s">
        <v>118</v>
      </c>
      <c r="E90" s="174" t="s">
        <v>472</v>
      </c>
      <c r="F90" s="175" t="s">
        <v>473</v>
      </c>
      <c r="G90" s="176" t="s">
        <v>460</v>
      </c>
      <c r="H90" s="177">
        <v>1</v>
      </c>
      <c r="I90" s="178"/>
      <c r="J90" s="179">
        <f>ROUND(I90*H90,2)</f>
        <v>0</v>
      </c>
      <c r="K90" s="175" t="s">
        <v>122</v>
      </c>
      <c r="L90" s="39"/>
      <c r="M90" s="180" t="s">
        <v>19</v>
      </c>
      <c r="N90" s="181" t="s">
        <v>42</v>
      </c>
      <c r="O90" s="64"/>
      <c r="P90" s="182">
        <f>O90*H90</f>
        <v>0</v>
      </c>
      <c r="Q90" s="182">
        <v>0</v>
      </c>
      <c r="R90" s="182">
        <f>Q90*H90</f>
        <v>0</v>
      </c>
      <c r="S90" s="182">
        <v>0</v>
      </c>
      <c r="T90" s="183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84" t="s">
        <v>461</v>
      </c>
      <c r="AT90" s="184" t="s">
        <v>118</v>
      </c>
      <c r="AU90" s="184" t="s">
        <v>80</v>
      </c>
      <c r="AY90" s="17" t="s">
        <v>116</v>
      </c>
      <c r="BE90" s="185">
        <f>IF(N90="základní",J90,0)</f>
        <v>0</v>
      </c>
      <c r="BF90" s="185">
        <f>IF(N90="snížená",J90,0)</f>
        <v>0</v>
      </c>
      <c r="BG90" s="185">
        <f>IF(N90="zákl. přenesená",J90,0)</f>
        <v>0</v>
      </c>
      <c r="BH90" s="185">
        <f>IF(N90="sníž. přenesená",J90,0)</f>
        <v>0</v>
      </c>
      <c r="BI90" s="185">
        <f>IF(N90="nulová",J90,0)</f>
        <v>0</v>
      </c>
      <c r="BJ90" s="17" t="s">
        <v>76</v>
      </c>
      <c r="BK90" s="185">
        <f>ROUND(I90*H90,2)</f>
        <v>0</v>
      </c>
      <c r="BL90" s="17" t="s">
        <v>461</v>
      </c>
      <c r="BM90" s="184" t="s">
        <v>474</v>
      </c>
    </row>
    <row r="91" spans="1:47" s="2" customFormat="1" ht="10.2">
      <c r="A91" s="34"/>
      <c r="B91" s="35"/>
      <c r="C91" s="36"/>
      <c r="D91" s="186" t="s">
        <v>125</v>
      </c>
      <c r="E91" s="36"/>
      <c r="F91" s="187" t="s">
        <v>475</v>
      </c>
      <c r="G91" s="36"/>
      <c r="H91" s="36"/>
      <c r="I91" s="188"/>
      <c r="J91" s="36"/>
      <c r="K91" s="36"/>
      <c r="L91" s="39"/>
      <c r="M91" s="189"/>
      <c r="N91" s="190"/>
      <c r="O91" s="64"/>
      <c r="P91" s="64"/>
      <c r="Q91" s="64"/>
      <c r="R91" s="64"/>
      <c r="S91" s="64"/>
      <c r="T91" s="65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7" t="s">
        <v>125</v>
      </c>
      <c r="AU91" s="17" t="s">
        <v>80</v>
      </c>
    </row>
    <row r="92" spans="1:65" s="2" customFormat="1" ht="16.5" customHeight="1">
      <c r="A92" s="34"/>
      <c r="B92" s="35"/>
      <c r="C92" s="173" t="s">
        <v>149</v>
      </c>
      <c r="D92" s="173" t="s">
        <v>118</v>
      </c>
      <c r="E92" s="174" t="s">
        <v>476</v>
      </c>
      <c r="F92" s="175" t="s">
        <v>477</v>
      </c>
      <c r="G92" s="176" t="s">
        <v>460</v>
      </c>
      <c r="H92" s="177">
        <v>1</v>
      </c>
      <c r="I92" s="178"/>
      <c r="J92" s="179">
        <f>ROUND(I92*H92,2)</f>
        <v>0</v>
      </c>
      <c r="K92" s="175" t="s">
        <v>122</v>
      </c>
      <c r="L92" s="39"/>
      <c r="M92" s="180" t="s">
        <v>19</v>
      </c>
      <c r="N92" s="181" t="s">
        <v>42</v>
      </c>
      <c r="O92" s="64"/>
      <c r="P92" s="182">
        <f>O92*H92</f>
        <v>0</v>
      </c>
      <c r="Q92" s="182">
        <v>0</v>
      </c>
      <c r="R92" s="182">
        <f>Q92*H92</f>
        <v>0</v>
      </c>
      <c r="S92" s="182">
        <v>0</v>
      </c>
      <c r="T92" s="183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4" t="s">
        <v>461</v>
      </c>
      <c r="AT92" s="184" t="s">
        <v>118</v>
      </c>
      <c r="AU92" s="184" t="s">
        <v>80</v>
      </c>
      <c r="AY92" s="17" t="s">
        <v>116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17" t="s">
        <v>76</v>
      </c>
      <c r="BK92" s="185">
        <f>ROUND(I92*H92,2)</f>
        <v>0</v>
      </c>
      <c r="BL92" s="17" t="s">
        <v>461</v>
      </c>
      <c r="BM92" s="184" t="s">
        <v>478</v>
      </c>
    </row>
    <row r="93" spans="1:47" s="2" customFormat="1" ht="10.2">
      <c r="A93" s="34"/>
      <c r="B93" s="35"/>
      <c r="C93" s="36"/>
      <c r="D93" s="186" t="s">
        <v>125</v>
      </c>
      <c r="E93" s="36"/>
      <c r="F93" s="187" t="s">
        <v>479</v>
      </c>
      <c r="G93" s="36"/>
      <c r="H93" s="36"/>
      <c r="I93" s="188"/>
      <c r="J93" s="36"/>
      <c r="K93" s="36"/>
      <c r="L93" s="39"/>
      <c r="M93" s="238"/>
      <c r="N93" s="239"/>
      <c r="O93" s="240"/>
      <c r="P93" s="240"/>
      <c r="Q93" s="240"/>
      <c r="R93" s="240"/>
      <c r="S93" s="240"/>
      <c r="T93" s="241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125</v>
      </c>
      <c r="AU93" s="17" t="s">
        <v>80</v>
      </c>
    </row>
    <row r="94" spans="1:31" s="2" customFormat="1" ht="6.9" customHeight="1">
      <c r="A94" s="34"/>
      <c r="B94" s="47"/>
      <c r="C94" s="48"/>
      <c r="D94" s="48"/>
      <c r="E94" s="48"/>
      <c r="F94" s="48"/>
      <c r="G94" s="48"/>
      <c r="H94" s="48"/>
      <c r="I94" s="48"/>
      <c r="J94" s="48"/>
      <c r="K94" s="48"/>
      <c r="L94" s="39"/>
      <c r="M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</sheetData>
  <sheetProtection algorithmName="SHA-512" hashValue="tr20wsmR+vGPCuJz3nK/cCGKEZOfB1m110+N7oZdW/xtq2M92jAZOfiguq3Ftsh31YeLHjqJ1cm0sSd8IRQipw==" saltValue="a+92k2KLHdmdegUCt4NSd3Hbyv93sg2S0eaAeKsERfk3TNAOS1iIyQb2+iarod2jL/fUkdm3cDZBPfMC7COinw==" spinCount="100000" sheet="1" objects="1" scenarios="1" formatColumns="0" formatRows="0" autoFilter="0"/>
  <autoFilter ref="C80:K93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5" r:id="rId1" display="https://podminky.urs.cz/item/CS_URS_2024_01/030001000"/>
    <hyperlink ref="F87" r:id="rId2" display="https://podminky.urs.cz/item/CS_URS_2024_01/045002000"/>
    <hyperlink ref="F89" r:id="rId3" display="https://podminky.urs.cz/item/CS_URS_2024_01/072103011"/>
    <hyperlink ref="F91" r:id="rId4" display="https://podminky.urs.cz/item/CS_URS_2024_01/012103000"/>
    <hyperlink ref="F93" r:id="rId5" display="https://podminky.urs.cz/item/CS_URS_2024_01/0431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LAPTOP-1HLEIMOC\marek</dc:creator>
  <cp:keywords/>
  <dc:description/>
  <cp:lastModifiedBy>marek</cp:lastModifiedBy>
  <dcterms:created xsi:type="dcterms:W3CDTF">2024-05-17T07:16:12Z</dcterms:created>
  <dcterms:modified xsi:type="dcterms:W3CDTF">2024-05-17T07:25:16Z</dcterms:modified>
  <cp:category/>
  <cp:version/>
  <cp:contentType/>
  <cp:contentStatus/>
</cp:coreProperties>
</file>